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ork\Products\Automotive&amp;industrial\AL8891Q\"/>
    </mc:Choice>
  </mc:AlternateContent>
  <xr:revisionPtr revIDLastSave="0" documentId="13_ncr:1_{71D7BD8A-8FD6-4D69-818D-CBC378549739}" xr6:coauthVersionLast="47" xr6:coauthVersionMax="47" xr10:uidLastSave="{00000000-0000-0000-0000-000000000000}"/>
  <bookViews>
    <workbookView xWindow="-110" yWindow="-110" windowWidth="19420" windowHeight="10420" xr2:uid="{FC7FE7B1-0DCC-49E2-B588-DDB68B58FF87}"/>
  </bookViews>
  <sheets>
    <sheet name="AL8891Q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22" i="2"/>
  <c r="C18" i="2"/>
  <c r="C26" i="2"/>
  <c r="C19" i="2" l="1"/>
  <c r="C27" i="2"/>
  <c r="C24" i="2" l="1"/>
  <c r="C25" i="2" s="1"/>
  <c r="C28" i="2" s="1"/>
  <c r="C23" i="2"/>
  <c r="C17" i="2"/>
  <c r="C16" i="2"/>
  <c r="C20" i="2" s="1"/>
  <c r="E20" i="2" s="1"/>
  <c r="C21" i="2" l="1"/>
  <c r="E21" i="2" s="1"/>
</calcChain>
</file>

<file path=xl/sharedStrings.xml><?xml version="1.0" encoding="utf-8"?>
<sst xmlns="http://schemas.openxmlformats.org/spreadsheetml/2006/main" count="79" uniqueCount="68">
  <si>
    <t>ns</t>
    <phoneticPr fontId="2" type="noConversion"/>
  </si>
  <si>
    <t>AL8891Q Design Calculator</t>
    <phoneticPr fontId="4" type="noConversion"/>
  </si>
  <si>
    <t>Application Specifications</t>
    <phoneticPr fontId="4" type="noConversion"/>
  </si>
  <si>
    <t>V</t>
    <phoneticPr fontId="4" type="noConversion"/>
  </si>
  <si>
    <t>Nominal Forward Voltage of LED String</t>
    <phoneticPr fontId="4" type="noConversion"/>
  </si>
  <si>
    <t>Input Range: 4.5V~65V</t>
    <phoneticPr fontId="4" type="noConversion"/>
  </si>
  <si>
    <t>A</t>
    <phoneticPr fontId="4" type="noConversion"/>
  </si>
  <si>
    <t>Desired LED Output Current</t>
    <phoneticPr fontId="4" type="noConversion"/>
  </si>
  <si>
    <r>
      <t>I</t>
    </r>
    <r>
      <rPr>
        <vertAlign val="subscript"/>
        <sz val="11"/>
        <color indexed="8"/>
        <rFont val="Arial"/>
        <family val="2"/>
      </rPr>
      <t>LED</t>
    </r>
    <phoneticPr fontId="4" type="noConversion"/>
  </si>
  <si>
    <t>Device Speification</t>
    <phoneticPr fontId="4" type="noConversion"/>
  </si>
  <si>
    <t>Output Current Setting</t>
    <phoneticPr fontId="4" type="noConversion"/>
  </si>
  <si>
    <t>Ω</t>
    <phoneticPr fontId="4" type="noConversion"/>
  </si>
  <si>
    <t>Recommended Maximum Output Current: 2A</t>
    <phoneticPr fontId="4" type="noConversion"/>
  </si>
  <si>
    <r>
      <t>k</t>
    </r>
    <r>
      <rPr>
        <sz val="11"/>
        <color indexed="8"/>
        <rFont val="Arial"/>
        <family val="2"/>
      </rPr>
      <t>Hz</t>
    </r>
    <phoneticPr fontId="4" type="noConversion"/>
  </si>
  <si>
    <r>
      <t>V</t>
    </r>
    <r>
      <rPr>
        <vertAlign val="subscript"/>
        <sz val="11"/>
        <color indexed="8"/>
        <rFont val="Arial"/>
        <family val="2"/>
      </rPr>
      <t>LED</t>
    </r>
    <phoneticPr fontId="4" type="noConversion"/>
  </si>
  <si>
    <t>User Entry</t>
    <phoneticPr fontId="4" type="noConversion"/>
  </si>
  <si>
    <t>Calculated</t>
    <phoneticPr fontId="4" type="noConversion"/>
  </si>
  <si>
    <r>
      <t>F</t>
    </r>
    <r>
      <rPr>
        <vertAlign val="subscript"/>
        <sz val="11"/>
        <color indexed="8"/>
        <rFont val="Arial"/>
        <family val="2"/>
      </rPr>
      <t>SW</t>
    </r>
    <phoneticPr fontId="4" type="noConversion"/>
  </si>
  <si>
    <t>Switching Frequency</t>
    <phoneticPr fontId="4" type="noConversion"/>
  </si>
  <si>
    <t>Current ripple ratio</t>
    <phoneticPr fontId="4" type="noConversion"/>
  </si>
  <si>
    <t>Recommended: 0.1 ~ 0.3</t>
    <phoneticPr fontId="4" type="noConversion"/>
  </si>
  <si>
    <t>ns</t>
    <phoneticPr fontId="4" type="noConversion"/>
  </si>
  <si>
    <t>Toff_min</t>
    <phoneticPr fontId="4" type="noConversion"/>
  </si>
  <si>
    <t>Ton_min</t>
    <phoneticPr fontId="4" type="noConversion"/>
  </si>
  <si>
    <t>Minimum high side MOSFET OFF-time</t>
    <phoneticPr fontId="4" type="noConversion"/>
  </si>
  <si>
    <t>Minimum high side MOSFET ON-time</t>
    <phoneticPr fontId="4" type="noConversion"/>
  </si>
  <si>
    <t>Parameter calculation</t>
    <phoneticPr fontId="4" type="noConversion"/>
  </si>
  <si>
    <t>Max_Vout</t>
    <phoneticPr fontId="4" type="noConversion"/>
  </si>
  <si>
    <t>Min_Vout</t>
    <phoneticPr fontId="4" type="noConversion"/>
  </si>
  <si>
    <t>Max_Duty</t>
    <phoneticPr fontId="4" type="noConversion"/>
  </si>
  <si>
    <t>Min_Duty</t>
    <phoneticPr fontId="4" type="noConversion"/>
  </si>
  <si>
    <t>%</t>
    <phoneticPr fontId="4" type="noConversion"/>
  </si>
  <si>
    <t>V</t>
    <phoneticPr fontId="4" type="noConversion"/>
  </si>
  <si>
    <t>Maximum output voltage</t>
    <phoneticPr fontId="4" type="noConversion"/>
  </si>
  <si>
    <t>Minimum output voltage</t>
    <phoneticPr fontId="4" type="noConversion"/>
  </si>
  <si>
    <t>Maximum Duty cycle</t>
    <phoneticPr fontId="4" type="noConversion"/>
  </si>
  <si>
    <t>Minimum Duty cycle</t>
    <phoneticPr fontId="4" type="noConversion"/>
  </si>
  <si>
    <t>L</t>
    <phoneticPr fontId="4" type="noConversion"/>
  </si>
  <si>
    <r>
      <rPr>
        <sz val="11"/>
        <color theme="1"/>
        <rFont val="Times New Roman"/>
        <family val="1"/>
      </rPr>
      <t>µ</t>
    </r>
    <r>
      <rPr>
        <sz val="11"/>
        <color theme="1"/>
        <rFont val="等线"/>
        <family val="2"/>
        <charset val="134"/>
        <scheme val="minor"/>
      </rPr>
      <t>H</t>
    </r>
    <phoneticPr fontId="4" type="noConversion"/>
  </si>
  <si>
    <t>Inductance</t>
    <phoneticPr fontId="4" type="noConversion"/>
  </si>
  <si>
    <r>
      <t>R</t>
    </r>
    <r>
      <rPr>
        <vertAlign val="subscript"/>
        <sz val="11"/>
        <color indexed="8"/>
        <rFont val="Arial"/>
        <family val="2"/>
      </rPr>
      <t>LED</t>
    </r>
    <phoneticPr fontId="4" type="noConversion"/>
  </si>
  <si>
    <t>µF</t>
    <phoneticPr fontId="4" type="noConversion"/>
  </si>
  <si>
    <t>Output Capacitor</t>
    <phoneticPr fontId="4" type="noConversion"/>
  </si>
  <si>
    <r>
      <t>R</t>
    </r>
    <r>
      <rPr>
        <sz val="10"/>
        <color rgb="FF000000"/>
        <rFont val="Arial"/>
        <family val="2"/>
      </rPr>
      <t>cs</t>
    </r>
    <phoneticPr fontId="4" type="noConversion"/>
  </si>
  <si>
    <r>
      <t>IL</t>
    </r>
    <r>
      <rPr>
        <sz val="9"/>
        <color rgb="FF000000"/>
        <rFont val="Arial"/>
        <family val="2"/>
      </rPr>
      <t>RMS</t>
    </r>
    <phoneticPr fontId="4" type="noConversion"/>
  </si>
  <si>
    <t>The effective current of the inductor</t>
    <phoneticPr fontId="4" type="noConversion"/>
  </si>
  <si>
    <r>
      <t>C</t>
    </r>
    <r>
      <rPr>
        <sz val="9"/>
        <color rgb="FF000000"/>
        <rFont val="Arial"/>
        <family val="2"/>
      </rPr>
      <t>OUT</t>
    </r>
    <phoneticPr fontId="4" type="noConversion"/>
  </si>
  <si>
    <t>Maximum Intput Voltage</t>
    <phoneticPr fontId="4" type="noConversion"/>
  </si>
  <si>
    <r>
      <t>V</t>
    </r>
    <r>
      <rPr>
        <sz val="9"/>
        <color rgb="FF000000"/>
        <rFont val="Arial"/>
        <family val="2"/>
      </rPr>
      <t>IN</t>
    </r>
    <r>
      <rPr>
        <sz val="11"/>
        <color indexed="8"/>
        <rFont val="Arial"/>
        <family val="2"/>
      </rPr>
      <t>_max</t>
    </r>
    <phoneticPr fontId="4" type="noConversion"/>
  </si>
  <si>
    <r>
      <t>V</t>
    </r>
    <r>
      <rPr>
        <vertAlign val="subscript"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_min</t>
    </r>
    <phoneticPr fontId="4" type="noConversion"/>
  </si>
  <si>
    <t>Minimum Intput Voltage</t>
    <phoneticPr fontId="4" type="noConversion"/>
  </si>
  <si>
    <t>Duty_min</t>
    <phoneticPr fontId="4" type="noConversion"/>
  </si>
  <si>
    <t>Duty_max</t>
    <phoneticPr fontId="4" type="noConversion"/>
  </si>
  <si>
    <t>Maximum Switching Duty Cycle</t>
    <phoneticPr fontId="4" type="noConversion"/>
  </si>
  <si>
    <t>Minimum Switching Duty Cycle</t>
    <phoneticPr fontId="4" type="noConversion"/>
  </si>
  <si>
    <r>
      <rPr>
        <sz val="11"/>
        <color rgb="FF000000"/>
        <rFont val="Segoe UI Symbol"/>
        <family val="2"/>
      </rPr>
      <t>△</t>
    </r>
    <r>
      <rPr>
        <sz val="11"/>
        <color rgb="FF000000"/>
        <rFont val="Arial"/>
        <family val="2"/>
      </rPr>
      <t>IL_max</t>
    </r>
    <phoneticPr fontId="4" type="noConversion"/>
  </si>
  <si>
    <t>The maximum peak-to peak inductor current ripple</t>
    <phoneticPr fontId="4" type="noConversion"/>
  </si>
  <si>
    <r>
      <rPr>
        <sz val="11"/>
        <color rgb="FF000000"/>
        <rFont val="Segoe UI Symbol"/>
        <family val="2"/>
      </rPr>
      <t>△</t>
    </r>
    <r>
      <rPr>
        <sz val="11"/>
        <color indexed="8"/>
        <rFont val="Arial"/>
        <family val="2"/>
      </rPr>
      <t>IL</t>
    </r>
    <phoneticPr fontId="4" type="noConversion"/>
  </si>
  <si>
    <r>
      <rPr>
        <sz val="11"/>
        <color rgb="FF000000"/>
        <rFont val="Segoe UI Symbol"/>
        <family val="2"/>
      </rPr>
      <t>△</t>
    </r>
    <r>
      <rPr>
        <sz val="11"/>
        <color indexed="8"/>
        <rFont val="Arial"/>
        <family val="2"/>
      </rPr>
      <t>IL/ILED</t>
    </r>
    <phoneticPr fontId="4" type="noConversion"/>
  </si>
  <si>
    <t>Peak-to peak inductor current ripple</t>
    <phoneticPr fontId="4" type="noConversion"/>
  </si>
  <si>
    <r>
      <t>IL_</t>
    </r>
    <r>
      <rPr>
        <sz val="9"/>
        <color rgb="FF000000"/>
        <rFont val="Arial"/>
        <family val="2"/>
      </rPr>
      <t>SAT</t>
    </r>
    <r>
      <rPr>
        <sz val="11"/>
        <color indexed="8"/>
        <rFont val="Arial"/>
        <family val="2"/>
      </rPr>
      <t>_min</t>
    </r>
    <phoneticPr fontId="4" type="noConversion"/>
  </si>
  <si>
    <t>The minimum saturation current of the inductor</t>
    <phoneticPr fontId="4" type="noConversion"/>
  </si>
  <si>
    <t>Ron</t>
  </si>
  <si>
    <t>The resistor for FREQ pin</t>
  </si>
  <si>
    <t>KΩ</t>
  </si>
  <si>
    <t>LED equivalent resistance of total</t>
    <phoneticPr fontId="4" type="noConversion"/>
  </si>
  <si>
    <t xml:space="preserve">Version </t>
    <phoneticPr fontId="4" type="noConversion"/>
  </si>
  <si>
    <t>V1.0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</si>
</sst>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0" x14ac:knownFonts="1">
    <font>
      <sz val="11"/>
      <color theme="1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b/>
      <sz val="14"/>
      <color theme="3"/>
      <name val="等线"/>
      <family val="2"/>
      <charset val="134"/>
      <scheme val="minor"/>
    </font>
    <font>
      <b/>
      <sz val="14"/>
      <color theme="3"/>
      <name val="等线"/>
      <charset val="134"/>
      <scheme val="minor"/>
    </font>
    <font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Segoe UI Symbol"/>
      <family val="2"/>
    </font>
    <font>
      <b/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7" fillId="3" borderId="2" xfId="0" applyFont="1" applyFill="1" applyBorder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5" fillId="2" borderId="1" xfId="1" applyFont="1" applyFill="1" applyAlignment="1"/>
    <xf numFmtId="0" fontId="6" fillId="2" borderId="1" xfId="1" applyFont="1" applyFill="1" applyAlignment="1">
      <alignment vertical="center"/>
    </xf>
    <xf numFmtId="177" fontId="7" fillId="3" borderId="2" xfId="0" applyNumberFormat="1" applyFont="1" applyFill="1" applyBorder="1" applyProtection="1">
      <alignment vertical="center"/>
      <protection locked="0"/>
    </xf>
    <xf numFmtId="0" fontId="7" fillId="4" borderId="2" xfId="0" applyFont="1" applyFill="1" applyBorder="1">
      <alignment vertical="center"/>
    </xf>
    <xf numFmtId="177" fontId="7" fillId="4" borderId="2" xfId="0" applyNumberFormat="1" applyFont="1" applyFill="1" applyBorder="1" applyProtection="1">
      <alignment vertical="center"/>
      <protection locked="0"/>
    </xf>
    <xf numFmtId="0" fontId="7" fillId="6" borderId="2" xfId="0" applyFont="1" applyFill="1" applyBorder="1">
      <alignment vertical="center"/>
    </xf>
    <xf numFmtId="176" fontId="7" fillId="6" borderId="2" xfId="0" applyNumberFormat="1" applyFont="1" applyFill="1" applyBorder="1" applyProtection="1">
      <alignment vertical="center"/>
      <protection locked="0"/>
    </xf>
    <xf numFmtId="176" fontId="7" fillId="3" borderId="2" xfId="0" applyNumberFormat="1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4" borderId="0" xfId="0" applyFill="1" applyAlignment="1"/>
    <xf numFmtId="0" fontId="14" fillId="0" borderId="0" xfId="0" applyFont="1" applyAlignment="1">
      <alignment horizontal="center" vertical="center"/>
    </xf>
    <xf numFmtId="0" fontId="9" fillId="4" borderId="0" xfId="0" applyFont="1" applyFill="1" applyAlignment="1"/>
    <xf numFmtId="0" fontId="17" fillId="6" borderId="2" xfId="0" applyFont="1" applyFill="1" applyBorder="1">
      <alignment vertical="center"/>
    </xf>
    <xf numFmtId="0" fontId="0" fillId="0" borderId="0" xfId="0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9" fillId="4" borderId="3" xfId="0" applyFont="1" applyFill="1" applyBorder="1" applyAlignment="1"/>
    <xf numFmtId="0" fontId="0" fillId="4" borderId="0" xfId="0" applyFill="1" applyAlignment="1"/>
    <xf numFmtId="0" fontId="9" fillId="5" borderId="3" xfId="0" applyFont="1" applyFill="1" applyBorder="1" applyAlignment="1"/>
    <xf numFmtId="0" fontId="19" fillId="0" borderId="0" xfId="0" applyFont="1">
      <alignment vertical="center"/>
    </xf>
    <xf numFmtId="0" fontId="6" fillId="2" borderId="0" xfId="1" applyFont="1" applyFill="1" applyBorder="1" applyAlignment="1">
      <alignment vertical="center"/>
    </xf>
    <xf numFmtId="0" fontId="11" fillId="4" borderId="2" xfId="0" applyFont="1" applyFill="1" applyBorder="1" applyAlignment="1"/>
    <xf numFmtId="0" fontId="11" fillId="6" borderId="2" xfId="0" applyFont="1" applyFill="1" applyBorder="1" applyAlignment="1"/>
  </cellXfs>
  <cellStyles count="2">
    <cellStyle name="标题 3" xfId="1" builtinId="18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116417</xdr:colOff>
      <xdr:row>13</xdr:row>
      <xdr:rowOff>17640</xdr:rowOff>
    </xdr:from>
    <xdr:to>
      <xdr:col>13</xdr:col>
      <xdr:colOff>161043</xdr:colOff>
      <xdr:row>30</xdr:row>
      <xdr:rowOff>55034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C9B7036-D36F-F720-8A7E-D29AB222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8167" y="2613203"/>
          <a:ext cx="5434189" cy="2775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3E6B-050B-44BB-B532-51BD8C748C15}">
  <dimension ref="A1:K30"/>
  <sheetViews>
    <sheetView tabSelected="1" zoomScale="80" zoomScaleNormal="80" workbookViewId="0">
      <selection activeCell="L5" sqref="L5"/>
    </sheetView>
  </sheetViews>
  <sheetFormatPr defaultRowHeight="14" x14ac:dyDescent="0.3"/>
  <cols>
    <col min="1" max="1" width="18.5" customWidth="1"/>
    <col min="2" max="2" width="45.9140625" customWidth="1"/>
    <col min="4" max="4" width="11.6640625" customWidth="1"/>
    <col min="5" max="5" width="15.6640625" customWidth="1"/>
    <col min="6" max="6" width="10.1640625" customWidth="1"/>
  </cols>
  <sheetData>
    <row r="1" spans="1:11" ht="19" customHeight="1" thickBot="1" x14ac:dyDescent="0.4">
      <c r="A1" s="6" t="s">
        <v>1</v>
      </c>
      <c r="B1" s="7"/>
      <c r="C1" s="7"/>
      <c r="D1" s="7"/>
      <c r="E1" s="26"/>
      <c r="F1" s="7"/>
      <c r="G1" s="7"/>
      <c r="H1" s="7"/>
      <c r="I1" s="7"/>
      <c r="J1" s="7"/>
      <c r="K1" s="7"/>
    </row>
    <row r="2" spans="1:11" ht="15.5" customHeight="1" x14ac:dyDescent="0.25">
      <c r="E2" s="8"/>
      <c r="F2" s="5" t="s">
        <v>15</v>
      </c>
    </row>
    <row r="3" spans="1:11" ht="14" customHeight="1" x14ac:dyDescent="0.25">
      <c r="A3" s="25" t="s">
        <v>66</v>
      </c>
      <c r="B3" s="25" t="s">
        <v>67</v>
      </c>
      <c r="E3" s="27"/>
      <c r="F3" s="5" t="s">
        <v>9</v>
      </c>
    </row>
    <row r="4" spans="1:11" ht="14.5" customHeight="1" x14ac:dyDescent="0.25">
      <c r="E4" s="28"/>
      <c r="F4" s="5" t="s">
        <v>16</v>
      </c>
    </row>
    <row r="5" spans="1:11" ht="17" customHeight="1" x14ac:dyDescent="0.3">
      <c r="A5" s="20" t="s">
        <v>2</v>
      </c>
      <c r="B5" s="21"/>
    </row>
    <row r="6" spans="1:11" ht="16" x14ac:dyDescent="0.3">
      <c r="A6" s="1" t="s">
        <v>49</v>
      </c>
      <c r="B6" s="1" t="s">
        <v>50</v>
      </c>
      <c r="C6" s="8">
        <v>24</v>
      </c>
      <c r="D6" s="4" t="s">
        <v>3</v>
      </c>
      <c r="E6" s="22" t="s">
        <v>5</v>
      </c>
      <c r="F6" s="23"/>
      <c r="J6" s="5"/>
    </row>
    <row r="7" spans="1:11" x14ac:dyDescent="0.3">
      <c r="A7" s="1" t="s">
        <v>48</v>
      </c>
      <c r="B7" s="1" t="s">
        <v>47</v>
      </c>
      <c r="C7" s="8">
        <v>60</v>
      </c>
      <c r="D7" s="4" t="s">
        <v>3</v>
      </c>
      <c r="E7" s="17"/>
      <c r="F7" s="15"/>
      <c r="J7" s="5"/>
    </row>
    <row r="8" spans="1:11" ht="16" x14ac:dyDescent="0.35">
      <c r="A8" s="1" t="s">
        <v>14</v>
      </c>
      <c r="B8" s="1" t="s">
        <v>4</v>
      </c>
      <c r="C8" s="8">
        <v>6</v>
      </c>
      <c r="D8" s="4" t="s">
        <v>3</v>
      </c>
      <c r="E8" s="2"/>
      <c r="F8" s="3"/>
      <c r="J8" s="5"/>
    </row>
    <row r="9" spans="1:11" ht="16" x14ac:dyDescent="0.25">
      <c r="A9" s="1" t="s">
        <v>8</v>
      </c>
      <c r="B9" s="1" t="s">
        <v>7</v>
      </c>
      <c r="C9" s="8">
        <v>2</v>
      </c>
      <c r="D9" s="4" t="s">
        <v>6</v>
      </c>
      <c r="E9" s="24" t="s">
        <v>12</v>
      </c>
      <c r="F9" s="19"/>
      <c r="G9" s="19"/>
      <c r="H9" s="19"/>
      <c r="J9" s="5"/>
    </row>
    <row r="10" spans="1:11" ht="16" x14ac:dyDescent="0.25">
      <c r="A10" s="1" t="s">
        <v>40</v>
      </c>
      <c r="B10" s="1" t="s">
        <v>65</v>
      </c>
      <c r="C10" s="13">
        <v>0.6</v>
      </c>
      <c r="D10" s="4" t="s">
        <v>11</v>
      </c>
      <c r="E10" s="5"/>
      <c r="J10" s="5"/>
    </row>
    <row r="11" spans="1:11" ht="16" x14ac:dyDescent="0.3">
      <c r="A11" s="1" t="s">
        <v>17</v>
      </c>
      <c r="B11" s="1" t="s">
        <v>18</v>
      </c>
      <c r="C11" s="8">
        <v>400</v>
      </c>
      <c r="D11" s="4" t="s">
        <v>13</v>
      </c>
    </row>
    <row r="12" spans="1:11" ht="16.5" x14ac:dyDescent="0.25">
      <c r="A12" s="1" t="s">
        <v>58</v>
      </c>
      <c r="B12" s="1" t="s">
        <v>19</v>
      </c>
      <c r="C12" s="13">
        <v>0.2</v>
      </c>
      <c r="D12" s="4"/>
      <c r="E12" s="24" t="s">
        <v>20</v>
      </c>
      <c r="F12" s="19"/>
      <c r="G12" s="19"/>
      <c r="H12" s="19"/>
    </row>
    <row r="13" spans="1:11" x14ac:dyDescent="0.3">
      <c r="A13" s="9" t="s">
        <v>22</v>
      </c>
      <c r="B13" s="9" t="s">
        <v>24</v>
      </c>
      <c r="C13" s="10">
        <v>120</v>
      </c>
      <c r="D13" s="4" t="s">
        <v>21</v>
      </c>
    </row>
    <row r="14" spans="1:11" x14ac:dyDescent="0.3">
      <c r="A14" s="9" t="s">
        <v>23</v>
      </c>
      <c r="B14" s="9" t="s">
        <v>25</v>
      </c>
      <c r="C14" s="10">
        <v>90</v>
      </c>
      <c r="D14" s="4" t="s">
        <v>0</v>
      </c>
    </row>
    <row r="15" spans="1:11" ht="18" customHeight="1" x14ac:dyDescent="0.3">
      <c r="A15" s="20" t="s">
        <v>26</v>
      </c>
      <c r="B15" s="21"/>
    </row>
    <row r="16" spans="1:11" hidden="1" x14ac:dyDescent="0.3">
      <c r="A16" s="11" t="s">
        <v>29</v>
      </c>
      <c r="B16" s="11" t="s">
        <v>35</v>
      </c>
      <c r="C16" s="12">
        <f>100*(1000000/C11-C13)/(1000000/C11)</f>
        <v>95.2</v>
      </c>
      <c r="D16" s="4" t="s">
        <v>31</v>
      </c>
    </row>
    <row r="17" spans="1:7" hidden="1" x14ac:dyDescent="0.3">
      <c r="A17" s="11" t="s">
        <v>30</v>
      </c>
      <c r="B17" s="11" t="s">
        <v>36</v>
      </c>
      <c r="C17" s="12">
        <f>C11*C14/10000</f>
        <v>3.6</v>
      </c>
      <c r="D17" s="4" t="s">
        <v>31</v>
      </c>
    </row>
    <row r="18" spans="1:7" x14ac:dyDescent="0.3">
      <c r="A18" s="11" t="s">
        <v>51</v>
      </c>
      <c r="B18" s="11" t="s">
        <v>54</v>
      </c>
      <c r="C18" s="12">
        <f>C8/C7*100</f>
        <v>10</v>
      </c>
      <c r="D18" s="4" t="s">
        <v>31</v>
      </c>
    </row>
    <row r="19" spans="1:7" x14ac:dyDescent="0.3">
      <c r="A19" s="11" t="s">
        <v>52</v>
      </c>
      <c r="B19" s="11" t="s">
        <v>53</v>
      </c>
      <c r="C19" s="12">
        <f>C8/C6*100</f>
        <v>25</v>
      </c>
      <c r="D19" s="4" t="s">
        <v>31</v>
      </c>
    </row>
    <row r="20" spans="1:7" x14ac:dyDescent="0.3">
      <c r="A20" s="11" t="s">
        <v>27</v>
      </c>
      <c r="B20" s="11" t="s">
        <v>33</v>
      </c>
      <c r="C20" s="12">
        <f>C6*C16/100</f>
        <v>22.848000000000003</v>
      </c>
      <c r="D20" s="4" t="s">
        <v>32</v>
      </c>
      <c r="E20" s="16" t="str">
        <f>IF(C20&gt;=C8,"OK","Increase Vin")</f>
        <v>OK</v>
      </c>
    </row>
    <row r="21" spans="1:7" x14ac:dyDescent="0.3">
      <c r="A21" s="11" t="s">
        <v>28</v>
      </c>
      <c r="B21" s="11" t="s">
        <v>34</v>
      </c>
      <c r="C21" s="12">
        <f>C7*C17/100</f>
        <v>2.16</v>
      </c>
      <c r="D21" s="4" t="s">
        <v>32</v>
      </c>
      <c r="E21" s="16" t="str">
        <f>IF(C21&lt;=C8,"OK","Increase Vled”")</f>
        <v>OK</v>
      </c>
    </row>
    <row r="22" spans="1:7" x14ac:dyDescent="0.3">
      <c r="A22" s="11" t="s">
        <v>62</v>
      </c>
      <c r="B22" s="11" t="s">
        <v>63</v>
      </c>
      <c r="C22" s="12">
        <f>1000/(0.0103*C11)-3</f>
        <v>239.71844660194174</v>
      </c>
      <c r="D22" s="4" t="s">
        <v>64</v>
      </c>
      <c r="E22" s="16"/>
    </row>
    <row r="23" spans="1:7" x14ac:dyDescent="0.3">
      <c r="A23" s="11" t="s">
        <v>43</v>
      </c>
      <c r="B23" s="11" t="s">
        <v>10</v>
      </c>
      <c r="C23" s="12">
        <f>0.2/C9</f>
        <v>0.1</v>
      </c>
      <c r="D23" s="4" t="s">
        <v>11</v>
      </c>
    </row>
    <row r="24" spans="1:7" ht="16.5" x14ac:dyDescent="0.3">
      <c r="A24" s="11" t="s">
        <v>57</v>
      </c>
      <c r="B24" s="11" t="s">
        <v>59</v>
      </c>
      <c r="C24" s="12">
        <f>C9*C12</f>
        <v>0.4</v>
      </c>
      <c r="D24" s="4" t="s">
        <v>6</v>
      </c>
    </row>
    <row r="25" spans="1:7" ht="14" customHeight="1" x14ac:dyDescent="0.3">
      <c r="A25" s="11" t="s">
        <v>37</v>
      </c>
      <c r="B25" s="11" t="s">
        <v>39</v>
      </c>
      <c r="C25" s="12">
        <f>(C6-C8)*C8/C6/C11/1000/C24*1000000</f>
        <v>28.124999999999996</v>
      </c>
      <c r="D25" s="4" t="s">
        <v>38</v>
      </c>
    </row>
    <row r="26" spans="1:7" ht="14" customHeight="1" x14ac:dyDescent="0.3">
      <c r="A26" s="11" t="s">
        <v>44</v>
      </c>
      <c r="B26" s="11" t="s">
        <v>45</v>
      </c>
      <c r="C26" s="12">
        <f>C9</f>
        <v>2</v>
      </c>
      <c r="D26" s="4" t="s">
        <v>6</v>
      </c>
    </row>
    <row r="27" spans="1:7" ht="14" customHeight="1" x14ac:dyDescent="0.3">
      <c r="A27" s="11" t="s">
        <v>60</v>
      </c>
      <c r="B27" s="11" t="s">
        <v>61</v>
      </c>
      <c r="C27" s="12">
        <f>C9*1.2</f>
        <v>2.4</v>
      </c>
      <c r="D27" s="4" t="s">
        <v>6</v>
      </c>
    </row>
    <row r="28" spans="1:7" ht="16.5" x14ac:dyDescent="0.3">
      <c r="A28" s="18" t="s">
        <v>55</v>
      </c>
      <c r="B28" s="11" t="s">
        <v>56</v>
      </c>
      <c r="C28" s="12">
        <f>C6/C25/4/C11*1000</f>
        <v>0.53333333333333333</v>
      </c>
      <c r="D28" s="4" t="s">
        <v>6</v>
      </c>
    </row>
    <row r="29" spans="1:7" x14ac:dyDescent="0.3">
      <c r="A29" s="11" t="s">
        <v>46</v>
      </c>
      <c r="B29" s="11" t="s">
        <v>42</v>
      </c>
      <c r="C29" s="12">
        <f>1000*C28/(8*C11*C10*C24)</f>
        <v>0.69444444444444453</v>
      </c>
      <c r="D29" s="14" t="s">
        <v>41</v>
      </c>
    </row>
    <row r="30" spans="1:7" x14ac:dyDescent="0.3">
      <c r="E30" s="19"/>
      <c r="F30" s="19"/>
      <c r="G30" s="19"/>
    </row>
  </sheetData>
  <mergeCells count="6">
    <mergeCell ref="E30:G30"/>
    <mergeCell ref="A15:B15"/>
    <mergeCell ref="E6:F6"/>
    <mergeCell ref="A5:B5"/>
    <mergeCell ref="E9:H9"/>
    <mergeCell ref="E12:H12"/>
  </mergeCells>
  <phoneticPr fontId="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02808-BA26-497E-981B-6EF03CC7D8A3}"/>
</file>

<file path=customXml/itemProps2.xml><?xml version="1.0" encoding="utf-8"?>
<ds:datastoreItem xmlns:ds="http://schemas.openxmlformats.org/officeDocument/2006/customXml" ds:itemID="{2E6F575A-BE43-47FB-8649-C3FA87537386}"/>
</file>

<file path=customXml/itemProps3.xml><?xml version="1.0" encoding="utf-8"?>
<ds:datastoreItem xmlns:ds="http://schemas.openxmlformats.org/officeDocument/2006/customXml" ds:itemID="{CBEE495B-DCC0-4FF8-9C22-81781241B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AL8891Q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ZhiQiang Pan[潘志强]</dc:creator>
  <cp:lastModifiedBy>XueGao Yin[尹学高]</cp:lastModifiedBy>
  <dcterms:created xsi:type="dcterms:W3CDTF">2024-06-18T02:00:35Z</dcterms:created>
  <dcterms:modified xsi:type="dcterms:W3CDTF">2024-09-25T08:02:29Z</dcterms:modified>
</cp:coreProperties>
</file>