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'Worksheet'!$A$1:$O$41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<sst xmlns="http://schemas.openxmlformats.org/spreadsheetml/2006/main" uniqueCount="129">
  <si>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</si>
  <si>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</si>
  <si>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</si>
  <si>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</si>
  <si>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</si>
  <si>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</si>
  <si>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</si>
  <si>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</si>
  <si>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</si>
  <si>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</si>
  <si>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</si>
  <si>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</si>
  <si>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</si>
  <si>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</si>
  <si>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</si>
  <si>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PI49FCT20802</t>
  </si>
  <si>
    <t>2.5V, 150MHz, 1:5 Output Low Skew Clock Driver</t>
  </si>
  <si>
    <t>Standard</t>
  </si>
  <si>
    <t>Buffer</t>
  </si>
  <si>
    <t>CMOS</t>
  </si>
  <si>
    <t>N/A</t>
  </si>
  <si>
    <t>-40 to 85</t>
  </si>
  <si>
    <t>TSSOP (L16)  MSL1  Sn, QSOP (Q16)  MSL1 Sn</t>
  </si>
  <si>
    <t>PI49FCT20807</t>
  </si>
  <si>
    <t>2.5V, 150MHz, 1:10 Output Low Skew Clock Driver, Industrial Temperature Operation</t>
  </si>
  <si>
    <t>SSOP (H20) MSL1 Sn, QSOP (Q20)  MSL1 Sn</t>
  </si>
  <si>
    <t>PI49FCT32802</t>
  </si>
  <si>
    <t>3.3V, 133MHz, 1:5 Output Low Skew Clock Driver with 20 Ohm Output Termination Resistor</t>
  </si>
  <si>
    <t>PI49FCT32803</t>
  </si>
  <si>
    <t>3.3V, 133MHz, 1:7 Output Low Skew Clock Driver with 20-Ohm Output Termination Resistor</t>
  </si>
  <si>
    <t>PI49FCT32805</t>
  </si>
  <si>
    <t>3.3V, 133MHz, 2x 1:5 Output CMOS Clock Driver</t>
  </si>
  <si>
    <t>QSOP-20, SOIC (S20)  MSL1  Sn, QSOP (Q20)  MSL1 Sn</t>
  </si>
  <si>
    <t>PI49FCT32807</t>
  </si>
  <si>
    <t>3.3V, 133MHz 1:10 Output Clock Driver with 20-Ohm Output Termination Resistor, Industrial Temperature Operation</t>
  </si>
  <si>
    <t>PI49FCT3803</t>
  </si>
  <si>
    <t>3.3V, 156MHz, 1:7 Output Low Skew Clock Driver</t>
  </si>
  <si>
    <t>0 to 70</t>
  </si>
  <si>
    <t>TSSOP (L16)  MSL1  Sn</t>
  </si>
  <si>
    <t>PI49FCT3805</t>
  </si>
  <si>
    <t>3.3V, 50MHz Dual 1:5 Output Clock Driver with Monitor Output, Industrial Temperature Operation</t>
  </si>
  <si>
    <t>QSOP (Q20)  MSL1 Sn</t>
  </si>
  <si>
    <t>PI49FCT3805B</t>
  </si>
  <si>
    <t>3.3V, 80MHz Dual 1:5 Output Clock Driver with Monitor Output, Industrial Temperature Operation</t>
  </si>
  <si>
    <t>PI49FCT3805C</t>
  </si>
  <si>
    <t>3.3V, 100MHz Dual 1:5 Output Clock Driver with Monitor Output, Industrial Temperature Operation</t>
  </si>
  <si>
    <t>PI49FCT3805D</t>
  </si>
  <si>
    <t>3.3V, 133MHz Dual 1:5 Output Clock Driver with Monitor Output, Industrial Temperature Operation</t>
  </si>
  <si>
    <t>PI49FCT3807</t>
  </si>
  <si>
    <t>3.3V, 50MHz 1:10 Output Non-Inverting Clock Driver, Industrial Temperature Operation</t>
  </si>
  <si>
    <t>PI49FCT3807B</t>
  </si>
  <si>
    <t>3.3V, 80MHz 1:10 Output Non-Inverting Clock Driver, Industrial Temperature Operation</t>
  </si>
  <si>
    <t>PI49FCT3807C</t>
  </si>
  <si>
    <t>3.3V, 100MHz 1:10 Output Non-Inverting Clock Driver, Industrial Temperature Operation</t>
  </si>
  <si>
    <t>SSOP (H20) MSL1 Sn, QSOP (Q20)  MSL1 Sn, SOIC (S20)  MSL1  Sn</t>
  </si>
  <si>
    <t>PI49FCT3807D</t>
  </si>
  <si>
    <t>3.3V, 156MHz 1:10 Output Non-Inverting Clock Driver, Industrial Temperature Operation</t>
  </si>
  <si>
    <t>PI6C10806B</t>
  </si>
  <si>
    <t>1.8V/2.5V/3.3, 100MHz, Low Skew 1:6 Crystal to LVCMOS Clock Buffer</t>
  </si>
  <si>
    <t>Crystal, LVCMOS</t>
  </si>
  <si>
    <t>1.8, 2.5, 3.3</t>
  </si>
  <si>
    <t>PI6C39X0202</t>
  </si>
  <si>
    <t>Low skew 2-output CMOS clock buffer</t>
  </si>
  <si>
    <t>1.5 to 3.3</t>
  </si>
  <si>
    <t>-40 to 105</t>
  </si>
  <si>
    <t>X1DFN (XEC8)</t>
  </si>
  <si>
    <t>PI6C39X020401</t>
  </si>
  <si>
    <t>Low skew 4-output CMOS clock buffer</t>
  </si>
  <si>
    <t>PI6C49CB01J</t>
  </si>
  <si>
    <t>105°C extended industrial Grade LVCMOS 1/2/4 output Fanout Buffer</t>
  </si>
  <si>
    <t>LVCMOS/LVTTL</t>
  </si>
  <si>
    <t>2.5V-3.3V</t>
  </si>
  <si>
    <t>LVPECL, LVDS, LVHSTL, SSTL, HCSL</t>
  </si>
  <si>
    <t>NA</t>
  </si>
  <si>
    <t>-40 ~ 105</t>
  </si>
  <si>
    <t>SOIC (W8)  MSL1  Sn</t>
  </si>
  <si>
    <t>PI6C49CB01Q</t>
  </si>
  <si>
    <t>Automotive CMOS clock buffer</t>
  </si>
  <si>
    <t>Automotive</t>
  </si>
  <si>
    <t>PI6C49CB02J</t>
  </si>
  <si>
    <t>PI6C49CB02Q</t>
  </si>
  <si>
    <t>Automotive dual output CMOS clock buffer</t>
  </si>
  <si>
    <t>SO-8, SOIC (W8)  MSL1  Sn</t>
  </si>
  <si>
    <t>PI6C49CB04AJ</t>
  </si>
  <si>
    <t>1.5V-3.3V</t>
  </si>
  <si>
    <t>-40 ~ 105˚C</t>
  </si>
  <si>
    <t>PI6C49CB04AQ</t>
  </si>
  <si>
    <t>Automotive 1 to 4 LVCMOS/LVTTL Fanout Buffer, OE Pin without pull up/down resistor</t>
  </si>
  <si>
    <t>PI6C49CB04BJ</t>
  </si>
  <si>
    <t>PI6C49CB04BQ</t>
  </si>
  <si>
    <t>Automotive 1 to 4 LVCMOS/LVTTL Fanout Buffer, no OE</t>
  </si>
  <si>
    <t>PI6C49CB04CJ</t>
  </si>
  <si>
    <t>PI6C49CB04CQ</t>
  </si>
  <si>
    <t>Automotive 1 to 4 LVCMOS/LVTTL Fanout Buffer, OE Pin with 125kΩ  pull up resistor</t>
  </si>
  <si>
    <t>PI6C49X0201</t>
  </si>
  <si>
    <t>1 to 1 Differential to LVCMOS Translator</t>
  </si>
  <si>
    <t>LVCMOS</t>
  </si>
  <si>
    <t>2.5, 3.3</t>
  </si>
  <si>
    <t>Differential</t>
  </si>
  <si>
    <t>PI6C49X0202</t>
  </si>
  <si>
    <t>1 to 2 LVCMOS Fanout Buffer</t>
  </si>
  <si>
    <t>PI6C49X0204A</t>
  </si>
  <si>
    <t>Low skew 1 to 4 LVCMOS/LVTTL Fanout Buffer, OE Pin without pull up/down resistor</t>
  </si>
  <si>
    <t>1.5, 1.8, 2.5</t>
  </si>
  <si>
    <t>PI6C49X0204B</t>
  </si>
  <si>
    <t>Low Skew, 1 to 4 LVCMOS/LVTTL Fanout Buffer, no OE</t>
  </si>
  <si>
    <t>1.5, 1.8, 2.5, 3.3</t>
  </si>
  <si>
    <t>PI6C49X0204B-A</t>
  </si>
  <si>
    <t>PI6C49X0204C</t>
  </si>
  <si>
    <t>Low skew 1 to 4 LVCMOS/LVTTL Fanout Buffer, OE Pin with 125kΩ  pull up resistor</t>
  </si>
  <si>
    <t>PI6C49X0206T</t>
  </si>
  <si>
    <t>Low Skew, 1-To-6 LVCMOS / LVTTL Fanout Buffer</t>
  </si>
  <si>
    <t>TSSOP (L14)  MSL1  Sn</t>
  </si>
  <si>
    <t>PI6C49X0208</t>
  </si>
  <si>
    <t>1:8 High Performance CMOS Buffer</t>
  </si>
  <si>
    <t>1.2,1.5, 1.8, 2.5, 3.3</t>
  </si>
  <si>
    <t>Crystal, LVTTL, LVCMOS, Differential</t>
  </si>
  <si>
    <t>W-QFN5050-32 (ZH32) MSL1 PPF</t>
  </si>
  <si>
    <t>PI6C49X0210</t>
  </si>
  <si>
    <t>1:10 High Performance CMOS Buffer</t>
  </si>
  <si>
    <t>PI6C49X0210-A</t>
  </si>
  <si>
    <t>High Performance 1:10 Multi Voltage CMOS Buffer</t>
  </si>
  <si>
    <t>PI6CV2304</t>
  </si>
  <si>
    <t>160MHz, 4 Output Low Skew Clock Driver with 30-Ohm Output Termination Resistor</t>
  </si>
  <si>
    <t>TTL, LVCMOS</t>
  </si>
  <si>
    <t>TTL, CMOS</t>
  </si>
  <si>
    <t>TSSOP (L8) MSL1 Sn, SOIC (W8)  MSL1  Sn</t>
  </si>
  <si>
    <t>PI6CV304</t>
  </si>
  <si>
    <t>3.3V, 160MHz, 4 Output Low Skew Clock Driver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</si>
</sst>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9FCT20802" TargetMode="External"/><Relationship Id="rId_hyperlink_2" Type="http://schemas.openxmlformats.org/officeDocument/2006/relationships/hyperlink" Target="https://www.diodes.com/part/view/PI49FCT20807" TargetMode="External"/><Relationship Id="rId_hyperlink_3" Type="http://schemas.openxmlformats.org/officeDocument/2006/relationships/hyperlink" Target="https://www.diodes.com/part/view/PI49FCT32802" TargetMode="External"/><Relationship Id="rId_hyperlink_4" Type="http://schemas.openxmlformats.org/officeDocument/2006/relationships/hyperlink" Target="https://www.diodes.com/part/view/PI49FCT32803" TargetMode="External"/><Relationship Id="rId_hyperlink_5" Type="http://schemas.openxmlformats.org/officeDocument/2006/relationships/hyperlink" Target="https://www.diodes.com/part/view/PI49FCT32805" TargetMode="External"/><Relationship Id="rId_hyperlink_6" Type="http://schemas.openxmlformats.org/officeDocument/2006/relationships/hyperlink" Target="https://www.diodes.com/part/view/PI49FCT32807" TargetMode="External"/><Relationship Id="rId_hyperlink_7" Type="http://schemas.openxmlformats.org/officeDocument/2006/relationships/hyperlink" Target="https://www.diodes.com/part/view/PI49FCT3803" TargetMode="External"/><Relationship Id="rId_hyperlink_8" Type="http://schemas.openxmlformats.org/officeDocument/2006/relationships/hyperlink" Target="https://www.diodes.com/part/view/PI49FCT3805" TargetMode="External"/><Relationship Id="rId_hyperlink_9" Type="http://schemas.openxmlformats.org/officeDocument/2006/relationships/hyperlink" Target="https://www.diodes.com/part/view/PI49FCT3805B" TargetMode="External"/><Relationship Id="rId_hyperlink_10" Type="http://schemas.openxmlformats.org/officeDocument/2006/relationships/hyperlink" Target="https://www.diodes.com/part/view/PI49FCT3805C" TargetMode="External"/><Relationship Id="rId_hyperlink_11" Type="http://schemas.openxmlformats.org/officeDocument/2006/relationships/hyperlink" Target="https://www.diodes.com/part/view/PI49FCT3805D" TargetMode="External"/><Relationship Id="rId_hyperlink_12" Type="http://schemas.openxmlformats.org/officeDocument/2006/relationships/hyperlink" Target="https://www.diodes.com/part/view/PI49FCT3807" TargetMode="External"/><Relationship Id="rId_hyperlink_13" Type="http://schemas.openxmlformats.org/officeDocument/2006/relationships/hyperlink" Target="https://www.diodes.com/part/view/PI49FCT3807B" TargetMode="External"/><Relationship Id="rId_hyperlink_14" Type="http://schemas.openxmlformats.org/officeDocument/2006/relationships/hyperlink" Target="https://www.diodes.com/part/view/PI49FCT3807C" TargetMode="External"/><Relationship Id="rId_hyperlink_15" Type="http://schemas.openxmlformats.org/officeDocument/2006/relationships/hyperlink" Target="https://www.diodes.com/part/view/PI49FCT3807D" TargetMode="External"/><Relationship Id="rId_hyperlink_16" Type="http://schemas.openxmlformats.org/officeDocument/2006/relationships/hyperlink" Target="https://www.diodes.com/part/view/PI6C10806B" TargetMode="External"/><Relationship Id="rId_hyperlink_17" Type="http://schemas.openxmlformats.org/officeDocument/2006/relationships/hyperlink" Target="https://www.diodes.com/part/view/PI6C39X0202" TargetMode="External"/><Relationship Id="rId_hyperlink_18" Type="http://schemas.openxmlformats.org/officeDocument/2006/relationships/hyperlink" Target="https://www.diodes.com/part/view/PI6C39X020401" TargetMode="External"/><Relationship Id="rId_hyperlink_19" Type="http://schemas.openxmlformats.org/officeDocument/2006/relationships/hyperlink" Target="https://www.diodes.com/part/view/PI6C49CB01J" TargetMode="External"/><Relationship Id="rId_hyperlink_20" Type="http://schemas.openxmlformats.org/officeDocument/2006/relationships/hyperlink" Target="https://www.diodes.com/part/view/PI6C49CB01Q" TargetMode="External"/><Relationship Id="rId_hyperlink_21" Type="http://schemas.openxmlformats.org/officeDocument/2006/relationships/hyperlink" Target="https://www.diodes.com/part/view/PI6C49CB02J" TargetMode="External"/><Relationship Id="rId_hyperlink_22" Type="http://schemas.openxmlformats.org/officeDocument/2006/relationships/hyperlink" Target="https://www.diodes.com/part/view/PI6C49CB02Q" TargetMode="External"/><Relationship Id="rId_hyperlink_23" Type="http://schemas.openxmlformats.org/officeDocument/2006/relationships/hyperlink" Target="https://www.diodes.com/part/view/PI6C49CB04AJ" TargetMode="External"/><Relationship Id="rId_hyperlink_24" Type="http://schemas.openxmlformats.org/officeDocument/2006/relationships/hyperlink" Target="https://www.diodes.com/part/view/PI6C49CB04AQ" TargetMode="External"/><Relationship Id="rId_hyperlink_25" Type="http://schemas.openxmlformats.org/officeDocument/2006/relationships/hyperlink" Target="https://www.diodes.com/part/view/PI6C49CB04BJ" TargetMode="External"/><Relationship Id="rId_hyperlink_26" Type="http://schemas.openxmlformats.org/officeDocument/2006/relationships/hyperlink" Target="https://www.diodes.com/part/view/PI6C49CB04BQ" TargetMode="External"/><Relationship Id="rId_hyperlink_27" Type="http://schemas.openxmlformats.org/officeDocument/2006/relationships/hyperlink" Target="https://www.diodes.com/part/view/PI6C49CB04CJ" TargetMode="External"/><Relationship Id="rId_hyperlink_28" Type="http://schemas.openxmlformats.org/officeDocument/2006/relationships/hyperlink" Target="https://www.diodes.com/part/view/PI6C49CB04CQ" TargetMode="External"/><Relationship Id="rId_hyperlink_29" Type="http://schemas.openxmlformats.org/officeDocument/2006/relationships/hyperlink" Target="https://www.diodes.com/part/view/PI6C49X0201" TargetMode="External"/><Relationship Id="rId_hyperlink_30" Type="http://schemas.openxmlformats.org/officeDocument/2006/relationships/hyperlink" Target="https://www.diodes.com/part/view/PI6C49X0202" TargetMode="External"/><Relationship Id="rId_hyperlink_31" Type="http://schemas.openxmlformats.org/officeDocument/2006/relationships/hyperlink" Target="https://www.diodes.com/part/view/PI6C49X0204A" TargetMode="External"/><Relationship Id="rId_hyperlink_32" Type="http://schemas.openxmlformats.org/officeDocument/2006/relationships/hyperlink" Target="https://www.diodes.com/part/view/PI6C49X0204B" TargetMode="External"/><Relationship Id="rId_hyperlink_33" Type="http://schemas.openxmlformats.org/officeDocument/2006/relationships/hyperlink" Target="https://www.diodes.com/part/view/PI6C49X0204B-A" TargetMode="External"/><Relationship Id="rId_hyperlink_34" Type="http://schemas.openxmlformats.org/officeDocument/2006/relationships/hyperlink" Target="https://www.diodes.com/part/view/PI6C49X0204C" TargetMode="External"/><Relationship Id="rId_hyperlink_35" Type="http://schemas.openxmlformats.org/officeDocument/2006/relationships/hyperlink" Target="https://www.diodes.com/part/view/PI6C49X0206T" TargetMode="External"/><Relationship Id="rId_hyperlink_36" Type="http://schemas.openxmlformats.org/officeDocument/2006/relationships/hyperlink" Target="https://www.diodes.com/part/view/PI6C49X0208" TargetMode="External"/><Relationship Id="rId_hyperlink_37" Type="http://schemas.openxmlformats.org/officeDocument/2006/relationships/hyperlink" Target="https://www.diodes.com/part/view/PI6C49X0210" TargetMode="External"/><Relationship Id="rId_hyperlink_38" Type="http://schemas.openxmlformats.org/officeDocument/2006/relationships/hyperlink" Target="https://www.diodes.com/part/view/PI6C49X0210-A" TargetMode="External"/><Relationship Id="rId_hyperlink_39" Type="http://schemas.openxmlformats.org/officeDocument/2006/relationships/hyperlink" Target="https://www.diodes.com/part/view/PI6CV2304" TargetMode="External"/><Relationship Id="rId_hyperlink_40" Type="http://schemas.openxmlformats.org/officeDocument/2006/relationships/hyperlink" Target="https://www.diodes.com/part/view/PI6CV304" TargetMode="External"/><Relationship Id="rId_hyperlink_41" Type="http://schemas.openxmlformats.org/officeDocument/2006/relationships/hyperlink" Target="https://www.diodes.com/assets/Datasheets/PI49FCT20802.pdf" TargetMode="External"/><Relationship Id="rId_hyperlink_42" Type="http://schemas.openxmlformats.org/officeDocument/2006/relationships/hyperlink" Target="https://www.diodes.com/assets/Datasheets/PI49FCT20807.pdf" TargetMode="External"/><Relationship Id="rId_hyperlink_43" Type="http://schemas.openxmlformats.org/officeDocument/2006/relationships/hyperlink" Target="https://www.diodes.com/assets/Datasheets/PI49FCT32802.pdf" TargetMode="External"/><Relationship Id="rId_hyperlink_44" Type="http://schemas.openxmlformats.org/officeDocument/2006/relationships/hyperlink" Target="https://www.diodes.com/assets/Datasheets/PI49FCT32802.pdf" TargetMode="External"/><Relationship Id="rId_hyperlink_45" Type="http://schemas.openxmlformats.org/officeDocument/2006/relationships/hyperlink" Target="https://www.diodes.com/assets/Datasheets/PI49FCT32805.pdf" TargetMode="External"/><Relationship Id="rId_hyperlink_46" Type="http://schemas.openxmlformats.org/officeDocument/2006/relationships/hyperlink" Target="https://www.diodes.com/assets/Datasheets/PI49FCT32807.pdf" TargetMode="External"/><Relationship Id="rId_hyperlink_47" Type="http://schemas.openxmlformats.org/officeDocument/2006/relationships/hyperlink" Target="https://www.diodes.com/assets/Datasheets/PI49FCT3802.pdf" TargetMode="External"/><Relationship Id="rId_hyperlink_48" Type="http://schemas.openxmlformats.org/officeDocument/2006/relationships/hyperlink" Target="https://www.diodes.com/assets/Datasheets/PI49FCT3805-3806.pdf" TargetMode="External"/><Relationship Id="rId_hyperlink_49" Type="http://schemas.openxmlformats.org/officeDocument/2006/relationships/hyperlink" Target="https://www.diodes.com/assets/Datasheets/PI49FCT3805-3806.pdf" TargetMode="External"/><Relationship Id="rId_hyperlink_50" Type="http://schemas.openxmlformats.org/officeDocument/2006/relationships/hyperlink" Target="https://www.diodes.com/assets/Datasheets/PI49FCT3805-3806.pdf" TargetMode="External"/><Relationship Id="rId_hyperlink_51" Type="http://schemas.openxmlformats.org/officeDocument/2006/relationships/hyperlink" Target="https://www.diodes.com/assets/Datasheets/PI49FCT3805D.pdf" TargetMode="External"/><Relationship Id="rId_hyperlink_52" Type="http://schemas.openxmlformats.org/officeDocument/2006/relationships/hyperlink" Target="https://www.diodes.com/assets/Datasheets/PI49FCT3807.pdf" TargetMode="External"/><Relationship Id="rId_hyperlink_53" Type="http://schemas.openxmlformats.org/officeDocument/2006/relationships/hyperlink" Target="https://www.diodes.com/assets/Datasheets/PI49FCT3807.pdf" TargetMode="External"/><Relationship Id="rId_hyperlink_54" Type="http://schemas.openxmlformats.org/officeDocument/2006/relationships/hyperlink" Target="https://www.diodes.com/assets/Datasheets/PI49FCT3807.pdf" TargetMode="External"/><Relationship Id="rId_hyperlink_55" Type="http://schemas.openxmlformats.org/officeDocument/2006/relationships/hyperlink" Target="https://www.diodes.com/assets/Datasheets/PI49FCT3807D.pdf" TargetMode="External"/><Relationship Id="rId_hyperlink_56" Type="http://schemas.openxmlformats.org/officeDocument/2006/relationships/hyperlink" Target="https://www.diodes.com/assets/Datasheets/PI6C10806B.pdf" TargetMode="External"/><Relationship Id="rId_hyperlink_57" Type="http://schemas.openxmlformats.org/officeDocument/2006/relationships/hyperlink" Target="https://www.diodes.com/assets/Datasheets/PI6C39X0202.pdf" TargetMode="External"/><Relationship Id="rId_hyperlink_58" Type="http://schemas.openxmlformats.org/officeDocument/2006/relationships/hyperlink" Target="https://www.diodes.com/assets/Datasheets/PI6C39X020401.pdf" TargetMode="External"/><Relationship Id="rId_hyperlink_59" Type="http://schemas.openxmlformats.org/officeDocument/2006/relationships/hyperlink" Target="https://www.diodes.com/assets/Datasheets/PI6C49CB01J.pdf" TargetMode="External"/><Relationship Id="rId_hyperlink_60" Type="http://schemas.openxmlformats.org/officeDocument/2006/relationships/hyperlink" Target="https://www.diodes.com/assets/Datasheets/PI6C49CB01Q.pdf" TargetMode="External"/><Relationship Id="rId_hyperlink_61" Type="http://schemas.openxmlformats.org/officeDocument/2006/relationships/hyperlink" Target="https://www.diodes.com/assets/Datasheets/PI6C49CB02J.pdf" TargetMode="External"/><Relationship Id="rId_hyperlink_62" Type="http://schemas.openxmlformats.org/officeDocument/2006/relationships/hyperlink" Target="https://www.diodes.com/assets/Datasheets/PI6C49CB02Q.pdf" TargetMode="External"/><Relationship Id="rId_hyperlink_63" Type="http://schemas.openxmlformats.org/officeDocument/2006/relationships/hyperlink" Target="https://www.diodes.com/assets/Datasheets/PI6C49CB04AJ.pdf" TargetMode="External"/><Relationship Id="rId_hyperlink_64" Type="http://schemas.openxmlformats.org/officeDocument/2006/relationships/hyperlink" Target="https://www.diodes.com/assets/Datasheets/PI6C49CB04AQ.pdf" TargetMode="External"/><Relationship Id="rId_hyperlink_65" Type="http://schemas.openxmlformats.org/officeDocument/2006/relationships/hyperlink" Target="https://www.diodes.com/assets/Datasheets/PI6C49CB04BJ.pdf" TargetMode="External"/><Relationship Id="rId_hyperlink_66" Type="http://schemas.openxmlformats.org/officeDocument/2006/relationships/hyperlink" Target="https://www.diodes.com/assets/Datasheets/PI6C49CB04BQ.pdf" TargetMode="External"/><Relationship Id="rId_hyperlink_67" Type="http://schemas.openxmlformats.org/officeDocument/2006/relationships/hyperlink" Target="https://www.diodes.com/assets/Datasheets/PI6C49CB04CJ.pdf" TargetMode="External"/><Relationship Id="rId_hyperlink_68" Type="http://schemas.openxmlformats.org/officeDocument/2006/relationships/hyperlink" Target="https://www.diodes.com/assets/Datasheets/PI6C49CB04CQ.pdf" TargetMode="External"/><Relationship Id="rId_hyperlink_69" Type="http://schemas.openxmlformats.org/officeDocument/2006/relationships/hyperlink" Target="https://www.diodes.com/assets/Datasheets/PI6C49X0201.pdf" TargetMode="External"/><Relationship Id="rId_hyperlink_70" Type="http://schemas.openxmlformats.org/officeDocument/2006/relationships/hyperlink" Target="https://www.diodes.com/assets/Datasheets/PI6C49X0202.pdf" TargetMode="External"/><Relationship Id="rId_hyperlink_71" Type="http://schemas.openxmlformats.org/officeDocument/2006/relationships/hyperlink" Target="https://www.diodes.com/assets/Datasheets/PI6C49X0204A.pdf" TargetMode="External"/><Relationship Id="rId_hyperlink_72" Type="http://schemas.openxmlformats.org/officeDocument/2006/relationships/hyperlink" Target="https://www.diodes.com/assets/Datasheets/PI6C49X0204B.pdf" TargetMode="External"/><Relationship Id="rId_hyperlink_73" Type="http://schemas.openxmlformats.org/officeDocument/2006/relationships/hyperlink" Target="https://www.diodes.com/assets/Datasheets/PI6C49X0204B-A.pdf" TargetMode="External"/><Relationship Id="rId_hyperlink_74" Type="http://schemas.openxmlformats.org/officeDocument/2006/relationships/hyperlink" Target="https://www.diodes.com/assets/Datasheets/PI6C49X0204C.pdf" TargetMode="External"/><Relationship Id="rId_hyperlink_75" Type="http://schemas.openxmlformats.org/officeDocument/2006/relationships/hyperlink" Target="https://www.diodes.com/assets/Datasheets/PI6C49X0206T.pdf" TargetMode="External"/><Relationship Id="rId_hyperlink_76" Type="http://schemas.openxmlformats.org/officeDocument/2006/relationships/hyperlink" Target="https://www.diodes.com/assets/Datasheets/PI6C49X0208.pdf" TargetMode="External"/><Relationship Id="rId_hyperlink_77" Type="http://schemas.openxmlformats.org/officeDocument/2006/relationships/hyperlink" Target="https://www.diodes.com/assets/Datasheets/PI6C49X0210.pdf" TargetMode="External"/><Relationship Id="rId_hyperlink_78" Type="http://schemas.openxmlformats.org/officeDocument/2006/relationships/hyperlink" Target="https://www.diodes.com/assets/Datasheets/PI6C49X0210-A.pdf" TargetMode="External"/><Relationship Id="rId_hyperlink_79" Type="http://schemas.openxmlformats.org/officeDocument/2006/relationships/hyperlink" Target="https://www.diodes.com/assets/Datasheets/PI6CV304.pdf" TargetMode="External"/><Relationship Id="rId_hyperlink_80" Type="http://schemas.openxmlformats.org/officeDocument/2006/relationships/hyperlink" Target="https://www.diodes.com/assets/Datasheets/PI6CV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4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131.837" bestFit="true" customWidth="true" style="0"/>
    <col min="5" max="5" width="51.583" bestFit="true" customWidth="true" style="0"/>
    <col min="6" max="6" width="12.83" bestFit="true" customWidth="true" style="0"/>
    <col min="7" max="7" width="23.304" bestFit="true" customWidth="true" style="0"/>
    <col min="8" max="8" width="19.769" bestFit="true" customWidth="true" style="0"/>
    <col min="9" max="9" width="38.622" bestFit="true" customWidth="true" style="0"/>
    <col min="10" max="10" width="26.97" bestFit="true" customWidth="true" style="0"/>
    <col min="11" max="11" width="26.839" bestFit="true" customWidth="true" style="0"/>
    <col min="12" max="12" width="43.466" bestFit="true" customWidth="true" style="0"/>
    <col min="13" max="13" width="13.878" bestFit="true" customWidth="true" style="0"/>
    <col min="14" max="14" width="45.822" bestFit="true" customWidth="true" style="0"/>
    <col min="15" max="15" width="72.792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Hyperlink("https://www.diodes.com/assets/Datasheets/PI49FCT20802.pdf")</f>
        <v>https://www.diodes.com/assets/Datasheets/PI49FCT20802.pdf</v>
      </c>
      <c r="C2" t="str">
        <f>Hyperlink("https://www.diodes.com/part/view/PI49FCT20802","PI49FCT20802")</f>
        <v>PI49FCT20802</v>
      </c>
      <c r="D2" t="s">
        <v>16</v>
      </c>
      <c r="E2" t="s">
        <v>17</v>
      </c>
      <c r="F2" t="s">
        <v>18</v>
      </c>
      <c r="G2">
        <v>5</v>
      </c>
      <c r="H2" t="s">
        <v>19</v>
      </c>
      <c r="I2">
        <v>150</v>
      </c>
      <c r="J2" t="s">
        <v>20</v>
      </c>
      <c r="K2">
        <v>2.5</v>
      </c>
      <c r="L2" t="s">
        <v>19</v>
      </c>
      <c r="M2">
        <v>150</v>
      </c>
      <c r="N2" t="s">
        <v>21</v>
      </c>
      <c r="O2" t="s">
        <v>22</v>
      </c>
    </row>
    <row r="3" spans="1:15">
      <c r="A3" t="s">
        <v>23</v>
      </c>
      <c r="B3" s="2" t="str">
        <f>Hyperlink("https://www.diodes.com/assets/Datasheets/PI49FCT20807.pdf")</f>
        <v>https://www.diodes.com/assets/Datasheets/PI49FCT20807.pdf</v>
      </c>
      <c r="C3" t="str">
        <f>Hyperlink("https://www.diodes.com/part/view/PI49FCT20807","PI49FCT20807")</f>
        <v>PI49FCT20807</v>
      </c>
      <c r="D3" t="s">
        <v>24</v>
      </c>
      <c r="E3" t="s">
        <v>17</v>
      </c>
      <c r="F3" t="s">
        <v>18</v>
      </c>
      <c r="G3">
        <v>10</v>
      </c>
      <c r="H3" t="s">
        <v>19</v>
      </c>
      <c r="I3">
        <v>150</v>
      </c>
      <c r="J3" t="s">
        <v>20</v>
      </c>
      <c r="K3">
        <v>2.5</v>
      </c>
      <c r="L3" t="s">
        <v>19</v>
      </c>
      <c r="M3">
        <v>150</v>
      </c>
      <c r="N3" t="s">
        <v>21</v>
      </c>
      <c r="O3" t="s">
        <v>25</v>
      </c>
    </row>
    <row r="4" spans="1:15">
      <c r="A4" t="s">
        <v>26</v>
      </c>
      <c r="B4" s="2" t="str">
        <f>Hyperlink("https://www.diodes.com/assets/Datasheets/PI49FCT32802.pdf")</f>
        <v>https://www.diodes.com/assets/Datasheets/PI49FCT32802.pdf</v>
      </c>
      <c r="C4" t="str">
        <f>Hyperlink("https://www.diodes.com/part/view/PI49FCT32802","PI49FCT32802")</f>
        <v>PI49FCT32802</v>
      </c>
      <c r="D4" t="s">
        <v>27</v>
      </c>
      <c r="E4" t="s">
        <v>17</v>
      </c>
      <c r="F4" t="s">
        <v>18</v>
      </c>
      <c r="G4">
        <v>5</v>
      </c>
      <c r="H4" t="s">
        <v>19</v>
      </c>
      <c r="I4">
        <v>133</v>
      </c>
      <c r="J4" t="s">
        <v>20</v>
      </c>
      <c r="K4">
        <v>3.3</v>
      </c>
      <c r="L4" t="s">
        <v>19</v>
      </c>
      <c r="M4">
        <v>200</v>
      </c>
      <c r="N4" t="s">
        <v>21</v>
      </c>
      <c r="O4" t="s">
        <v>22</v>
      </c>
    </row>
    <row r="5" spans="1:15">
      <c r="A5" t="s">
        <v>28</v>
      </c>
      <c r="B5" s="2" t="str">
        <f>Hyperlink("https://www.diodes.com/assets/Datasheets/PI49FCT32802.pdf")</f>
        <v>https://www.diodes.com/assets/Datasheets/PI49FCT32802.pdf</v>
      </c>
      <c r="C5" t="str">
        <f>Hyperlink("https://www.diodes.com/part/view/PI49FCT32803","PI49FCT32803")</f>
        <v>PI49FCT32803</v>
      </c>
      <c r="D5" t="s">
        <v>29</v>
      </c>
      <c r="E5" t="s">
        <v>17</v>
      </c>
      <c r="F5" t="s">
        <v>18</v>
      </c>
      <c r="G5">
        <v>7</v>
      </c>
      <c r="H5" t="s">
        <v>19</v>
      </c>
      <c r="I5">
        <v>133</v>
      </c>
      <c r="J5" t="s">
        <v>20</v>
      </c>
      <c r="K5">
        <v>3.3</v>
      </c>
      <c r="L5" t="s">
        <v>19</v>
      </c>
      <c r="M5">
        <v>200</v>
      </c>
      <c r="N5" t="s">
        <v>21</v>
      </c>
      <c r="O5" t="s">
        <v>22</v>
      </c>
    </row>
    <row r="6" spans="1:15">
      <c r="A6" t="s">
        <v>30</v>
      </c>
      <c r="B6" s="2" t="str">
        <f>Hyperlink("https://www.diodes.com/assets/Datasheets/PI49FCT32805.pdf")</f>
        <v>https://www.diodes.com/assets/Datasheets/PI49FCT32805.pdf</v>
      </c>
      <c r="C6" t="str">
        <f>Hyperlink("https://www.diodes.com/part/view/PI49FCT32805","PI49FCT32805")</f>
        <v>PI49FCT32805</v>
      </c>
      <c r="D6" t="s">
        <v>31</v>
      </c>
      <c r="E6" t="s">
        <v>17</v>
      </c>
      <c r="F6" t="s">
        <v>18</v>
      </c>
      <c r="G6">
        <v>10</v>
      </c>
      <c r="H6" t="s">
        <v>19</v>
      </c>
      <c r="I6">
        <v>133</v>
      </c>
      <c r="J6" t="s">
        <v>20</v>
      </c>
      <c r="K6">
        <v>3.3</v>
      </c>
      <c r="L6" t="s">
        <v>19</v>
      </c>
      <c r="M6">
        <v>270</v>
      </c>
      <c r="N6" t="s">
        <v>21</v>
      </c>
      <c r="O6" t="s">
        <v>32</v>
      </c>
    </row>
    <row r="7" spans="1:15">
      <c r="A7" t="s">
        <v>33</v>
      </c>
      <c r="B7" s="2" t="str">
        <f>Hyperlink("https://www.diodes.com/assets/Datasheets/PI49FCT32807.pdf")</f>
        <v>https://www.diodes.com/assets/Datasheets/PI49FCT32807.pdf</v>
      </c>
      <c r="C7" t="str">
        <f>Hyperlink("https://www.diodes.com/part/view/PI49FCT32807","PI49FCT32807")</f>
        <v>PI49FCT32807</v>
      </c>
      <c r="D7" t="s">
        <v>34</v>
      </c>
      <c r="E7" t="s">
        <v>17</v>
      </c>
      <c r="F7" t="s">
        <v>18</v>
      </c>
      <c r="G7">
        <v>10</v>
      </c>
      <c r="H7" t="s">
        <v>19</v>
      </c>
      <c r="I7">
        <v>133</v>
      </c>
      <c r="J7" t="s">
        <v>20</v>
      </c>
      <c r="K7">
        <v>3.3</v>
      </c>
      <c r="L7" t="s">
        <v>19</v>
      </c>
      <c r="M7">
        <v>200</v>
      </c>
      <c r="N7" t="s">
        <v>21</v>
      </c>
      <c r="O7" t="s">
        <v>25</v>
      </c>
    </row>
    <row r="8" spans="1:15">
      <c r="A8" t="s">
        <v>35</v>
      </c>
      <c r="B8" s="2" t="str">
        <f>Hyperlink("https://www.diodes.com/assets/Datasheets/PI49FCT3802.pdf")</f>
        <v>https://www.diodes.com/assets/Datasheets/PI49FCT3802.pdf</v>
      </c>
      <c r="C8" t="str">
        <f>Hyperlink("https://www.diodes.com/part/view/PI49FCT3803","PI49FCT3803")</f>
        <v>PI49FCT3803</v>
      </c>
      <c r="D8" t="s">
        <v>36</v>
      </c>
      <c r="E8" t="s">
        <v>17</v>
      </c>
      <c r="F8" t="s">
        <v>18</v>
      </c>
      <c r="G8">
        <v>7</v>
      </c>
      <c r="H8" t="s">
        <v>19</v>
      </c>
      <c r="I8">
        <v>156</v>
      </c>
      <c r="J8" t="s">
        <v>20</v>
      </c>
      <c r="K8">
        <v>3.3</v>
      </c>
      <c r="L8" t="s">
        <v>19</v>
      </c>
      <c r="M8">
        <v>250</v>
      </c>
      <c r="N8" t="s">
        <v>37</v>
      </c>
      <c r="O8" t="s">
        <v>38</v>
      </c>
    </row>
    <row r="9" spans="1:15">
      <c r="A9" t="s">
        <v>39</v>
      </c>
      <c r="B9" s="2" t="str">
        <f>Hyperlink("https://www.diodes.com/assets/Datasheets/PI49FCT3805-3806.pdf")</f>
        <v>https://www.diodes.com/assets/Datasheets/PI49FCT3805-3806.pdf</v>
      </c>
      <c r="C9" t="str">
        <f>Hyperlink("https://www.diodes.com/part/view/PI49FCT3805","PI49FCT3805")</f>
        <v>PI49FCT3805</v>
      </c>
      <c r="D9" t="s">
        <v>40</v>
      </c>
      <c r="E9" t="s">
        <v>17</v>
      </c>
      <c r="F9" t="s">
        <v>18</v>
      </c>
      <c r="G9">
        <v>10</v>
      </c>
      <c r="H9" t="s">
        <v>19</v>
      </c>
      <c r="I9">
        <v>50</v>
      </c>
      <c r="J9" t="s">
        <v>20</v>
      </c>
      <c r="K9">
        <v>3.3</v>
      </c>
      <c r="L9" t="s">
        <v>19</v>
      </c>
      <c r="M9">
        <v>700</v>
      </c>
      <c r="N9" t="s">
        <v>21</v>
      </c>
      <c r="O9" t="s">
        <v>41</v>
      </c>
    </row>
    <row r="10" spans="1:15">
      <c r="A10" t="s">
        <v>42</v>
      </c>
      <c r="B10" s="2" t="str">
        <f>Hyperlink("https://www.diodes.com/assets/Datasheets/PI49FCT3805-3806.pdf")</f>
        <v>https://www.diodes.com/assets/Datasheets/PI49FCT3805-3806.pdf</v>
      </c>
      <c r="C10" t="str">
        <f>Hyperlink("https://www.diodes.com/part/view/PI49FCT3805B","PI49FCT3805B")</f>
        <v>PI49FCT3805B</v>
      </c>
      <c r="D10" t="s">
        <v>43</v>
      </c>
      <c r="E10" t="s">
        <v>17</v>
      </c>
      <c r="F10" t="s">
        <v>18</v>
      </c>
      <c r="G10">
        <v>10</v>
      </c>
      <c r="H10" t="s">
        <v>19</v>
      </c>
      <c r="I10">
        <v>80</v>
      </c>
      <c r="J10" t="s">
        <v>20</v>
      </c>
      <c r="K10">
        <v>3.3</v>
      </c>
      <c r="L10" t="s">
        <v>19</v>
      </c>
      <c r="M10">
        <v>500</v>
      </c>
      <c r="N10" t="s">
        <v>21</v>
      </c>
      <c r="O10" t="s">
        <v>25</v>
      </c>
    </row>
    <row r="11" spans="1:15">
      <c r="A11" t="s">
        <v>44</v>
      </c>
      <c r="B11" s="2" t="str">
        <f>Hyperlink("https://www.diodes.com/assets/Datasheets/PI49FCT3805-3806.pdf")</f>
        <v>https://www.diodes.com/assets/Datasheets/PI49FCT3805-3806.pdf</v>
      </c>
      <c r="C11" t="str">
        <f>Hyperlink("https://www.diodes.com/part/view/PI49FCT3805C","PI49FCT3805C")</f>
        <v>PI49FCT3805C</v>
      </c>
      <c r="D11" t="s">
        <v>45</v>
      </c>
      <c r="E11" t="s">
        <v>17</v>
      </c>
      <c r="F11" t="s">
        <v>18</v>
      </c>
      <c r="G11">
        <v>10</v>
      </c>
      <c r="H11" t="s">
        <v>19</v>
      </c>
      <c r="I11">
        <v>100</v>
      </c>
      <c r="J11" t="s">
        <v>20</v>
      </c>
      <c r="K11">
        <v>3.3</v>
      </c>
      <c r="L11" t="s">
        <v>19</v>
      </c>
      <c r="M11">
        <v>500</v>
      </c>
      <c r="N11" t="s">
        <v>21</v>
      </c>
      <c r="O11" t="s">
        <v>25</v>
      </c>
    </row>
    <row r="12" spans="1:15">
      <c r="A12" t="s">
        <v>46</v>
      </c>
      <c r="B12" s="2" t="str">
        <f>Hyperlink("https://www.diodes.com/assets/Datasheets/PI49FCT3805D.pdf")</f>
        <v>https://www.diodes.com/assets/Datasheets/PI49FCT3805D.pdf</v>
      </c>
      <c r="C12" t="str">
        <f>Hyperlink("https://www.diodes.com/part/view/PI49FCT3805D","PI49FCT3805D")</f>
        <v>PI49FCT3805D</v>
      </c>
      <c r="D12" t="s">
        <v>47</v>
      </c>
      <c r="E12" t="s">
        <v>17</v>
      </c>
      <c r="F12" t="s">
        <v>18</v>
      </c>
      <c r="G12">
        <v>10</v>
      </c>
      <c r="H12" t="s">
        <v>19</v>
      </c>
      <c r="I12">
        <v>133</v>
      </c>
      <c r="J12" t="s">
        <v>20</v>
      </c>
      <c r="K12">
        <v>3.3</v>
      </c>
      <c r="L12" t="s">
        <v>19</v>
      </c>
      <c r="M12">
        <v>270</v>
      </c>
      <c r="N12" t="s">
        <v>21</v>
      </c>
      <c r="O12" t="s">
        <v>25</v>
      </c>
    </row>
    <row r="13" spans="1:15">
      <c r="A13" t="s">
        <v>48</v>
      </c>
      <c r="B13" s="2" t="str">
        <f>Hyperlink("https://www.diodes.com/assets/Datasheets/PI49FCT3807.pdf")</f>
        <v>https://www.diodes.com/assets/Datasheets/PI49FCT3807.pdf</v>
      </c>
      <c r="C13" t="str">
        <f>Hyperlink("https://www.diodes.com/part/view/PI49FCT3807","PI49FCT3807")</f>
        <v>PI49FCT3807</v>
      </c>
      <c r="D13" t="s">
        <v>49</v>
      </c>
      <c r="E13" t="s">
        <v>17</v>
      </c>
      <c r="F13" t="s">
        <v>18</v>
      </c>
      <c r="G13">
        <v>10</v>
      </c>
      <c r="H13" t="s">
        <v>19</v>
      </c>
      <c r="I13">
        <v>50</v>
      </c>
      <c r="J13" t="s">
        <v>20</v>
      </c>
      <c r="K13">
        <v>3.3</v>
      </c>
      <c r="L13" t="s">
        <v>19</v>
      </c>
      <c r="M13">
        <v>500</v>
      </c>
      <c r="N13" t="s">
        <v>21</v>
      </c>
      <c r="O13" t="s">
        <v>25</v>
      </c>
    </row>
    <row r="14" spans="1:15">
      <c r="A14" t="s">
        <v>50</v>
      </c>
      <c r="B14" s="2" t="str">
        <f>Hyperlink("https://www.diodes.com/assets/Datasheets/PI49FCT3807.pdf")</f>
        <v>https://www.diodes.com/assets/Datasheets/PI49FCT3807.pdf</v>
      </c>
      <c r="C14" t="str">
        <f>Hyperlink("https://www.diodes.com/part/view/PI49FCT3807B","PI49FCT3807B")</f>
        <v>PI49FCT3807B</v>
      </c>
      <c r="D14" t="s">
        <v>51</v>
      </c>
      <c r="E14" t="s">
        <v>17</v>
      </c>
      <c r="F14" t="s">
        <v>18</v>
      </c>
      <c r="G14">
        <v>10</v>
      </c>
      <c r="H14" t="s">
        <v>19</v>
      </c>
      <c r="I14">
        <v>80</v>
      </c>
      <c r="J14" t="s">
        <v>20</v>
      </c>
      <c r="K14">
        <v>3.3</v>
      </c>
      <c r="L14" t="s">
        <v>19</v>
      </c>
      <c r="M14">
        <v>350</v>
      </c>
      <c r="N14" t="s">
        <v>21</v>
      </c>
      <c r="O14" t="s">
        <v>41</v>
      </c>
    </row>
    <row r="15" spans="1:15">
      <c r="A15" t="s">
        <v>52</v>
      </c>
      <c r="B15" s="2" t="str">
        <f>Hyperlink("https://www.diodes.com/assets/Datasheets/PI49FCT3807.pdf")</f>
        <v>https://www.diodes.com/assets/Datasheets/PI49FCT3807.pdf</v>
      </c>
      <c r="C15" t="str">
        <f>Hyperlink("https://www.diodes.com/part/view/PI49FCT3807C","PI49FCT3807C")</f>
        <v>PI49FCT3807C</v>
      </c>
      <c r="D15" t="s">
        <v>53</v>
      </c>
      <c r="E15" t="s">
        <v>17</v>
      </c>
      <c r="F15" t="s">
        <v>18</v>
      </c>
      <c r="G15">
        <v>10</v>
      </c>
      <c r="H15" t="s">
        <v>19</v>
      </c>
      <c r="I15">
        <v>100</v>
      </c>
      <c r="J15" t="s">
        <v>20</v>
      </c>
      <c r="K15">
        <v>3.3</v>
      </c>
      <c r="L15" t="s">
        <v>19</v>
      </c>
      <c r="M15">
        <v>350</v>
      </c>
      <c r="N15" t="s">
        <v>21</v>
      </c>
      <c r="O15" t="s">
        <v>54</v>
      </c>
    </row>
    <row r="16" spans="1:15">
      <c r="A16" t="s">
        <v>55</v>
      </c>
      <c r="B16" s="2" t="str">
        <f>Hyperlink("https://www.diodes.com/assets/Datasheets/PI49FCT3807D.pdf")</f>
        <v>https://www.diodes.com/assets/Datasheets/PI49FCT3807D.pdf</v>
      </c>
      <c r="C16" t="str">
        <f>Hyperlink("https://www.diodes.com/part/view/PI49FCT3807D","PI49FCT3807D")</f>
        <v>PI49FCT3807D</v>
      </c>
      <c r="D16" t="s">
        <v>56</v>
      </c>
      <c r="E16" t="s">
        <v>17</v>
      </c>
      <c r="F16" t="s">
        <v>18</v>
      </c>
      <c r="G16">
        <v>10</v>
      </c>
      <c r="H16" t="s">
        <v>19</v>
      </c>
      <c r="I16">
        <v>156</v>
      </c>
      <c r="J16" t="s">
        <v>20</v>
      </c>
      <c r="K16">
        <v>3.3</v>
      </c>
      <c r="L16" t="s">
        <v>19</v>
      </c>
      <c r="M16">
        <v>250</v>
      </c>
      <c r="N16" t="s">
        <v>21</v>
      </c>
      <c r="O16" t="s">
        <v>54</v>
      </c>
    </row>
    <row r="17" spans="1:15">
      <c r="A17" t="s">
        <v>57</v>
      </c>
      <c r="B17" s="2" t="str">
        <f>Hyperlink("https://www.diodes.com/assets/Datasheets/PI6C10806B.pdf")</f>
        <v>https://www.diodes.com/assets/Datasheets/PI6C10806B.pdf</v>
      </c>
      <c r="C17" t="str">
        <f>Hyperlink("https://www.diodes.com/part/view/PI6C10806B","PI6C10806B")</f>
        <v>PI6C10806B</v>
      </c>
      <c r="D17" t="s">
        <v>58</v>
      </c>
      <c r="E17" t="s">
        <v>17</v>
      </c>
      <c r="F17" t="s">
        <v>18</v>
      </c>
      <c r="G17">
        <v>6</v>
      </c>
      <c r="H17" t="s">
        <v>59</v>
      </c>
      <c r="I17">
        <v>100</v>
      </c>
      <c r="J17">
        <v>0.1</v>
      </c>
      <c r="K17" t="s">
        <v>60</v>
      </c>
      <c r="L17" t="s">
        <v>59</v>
      </c>
      <c r="M17">
        <v>80</v>
      </c>
      <c r="N17" t="s">
        <v>21</v>
      </c>
      <c r="O17" t="s">
        <v>38</v>
      </c>
    </row>
    <row r="18" spans="1:15">
      <c r="A18" t="s">
        <v>61</v>
      </c>
      <c r="B18" s="2" t="str">
        <f>Hyperlink("https://www.diodes.com/assets/Datasheets/PI6C39X0202.pdf")</f>
        <v>https://www.diodes.com/assets/Datasheets/PI6C39X0202.pdf</v>
      </c>
      <c r="C18" t="str">
        <f>Hyperlink("https://www.diodes.com/part/view/PI6C39X0202","PI6C39X0202")</f>
        <v>PI6C39X0202</v>
      </c>
      <c r="D18" t="s">
        <v>62</v>
      </c>
      <c r="E18" t="s">
        <v>17</v>
      </c>
      <c r="F18" t="s">
        <v>18</v>
      </c>
      <c r="G18">
        <v>2</v>
      </c>
      <c r="H18" t="s">
        <v>19</v>
      </c>
      <c r="I18">
        <v>250</v>
      </c>
      <c r="J18">
        <v>0.05</v>
      </c>
      <c r="K18" t="s">
        <v>63</v>
      </c>
      <c r="L18" t="s">
        <v>19</v>
      </c>
      <c r="M18">
        <v>50</v>
      </c>
      <c r="N18" t="s">
        <v>64</v>
      </c>
      <c r="O18" t="s">
        <v>65</v>
      </c>
    </row>
    <row r="19" spans="1:15">
      <c r="A19" t="s">
        <v>66</v>
      </c>
      <c r="B19" s="2" t="str">
        <f>Hyperlink("https://www.diodes.com/assets/Datasheets/PI6C39X020401.pdf")</f>
        <v>https://www.diodes.com/assets/Datasheets/PI6C39X020401.pdf</v>
      </c>
      <c r="C19" t="str">
        <f>Hyperlink("https://www.diodes.com/part/view/PI6C39X020401","PI6C39X020401")</f>
        <v>PI6C39X020401</v>
      </c>
      <c r="D19" t="s">
        <v>67</v>
      </c>
      <c r="E19" t="s">
        <v>17</v>
      </c>
      <c r="F19" t="s">
        <v>18</v>
      </c>
      <c r="G19">
        <v>4</v>
      </c>
      <c r="H19" t="s">
        <v>19</v>
      </c>
      <c r="I19">
        <v>250</v>
      </c>
      <c r="J19">
        <v>0.05</v>
      </c>
      <c r="K19" t="s">
        <v>63</v>
      </c>
      <c r="L19" t="s">
        <v>19</v>
      </c>
      <c r="M19">
        <v>50</v>
      </c>
      <c r="N19" t="s">
        <v>64</v>
      </c>
      <c r="O19" t="s">
        <v>65</v>
      </c>
    </row>
    <row r="20" spans="1:15">
      <c r="A20" t="s">
        <v>68</v>
      </c>
      <c r="B20" s="2" t="str">
        <f>Hyperlink("https://www.diodes.com/assets/Datasheets/PI6C49CB01J.pdf")</f>
        <v>https://www.diodes.com/assets/Datasheets/PI6C49CB01J.pdf</v>
      </c>
      <c r="C20" t="str">
        <f>Hyperlink("https://www.diodes.com/part/view/PI6C49CB01J","PI6C49CB01J")</f>
        <v>PI6C49CB01J</v>
      </c>
      <c r="D20" t="s">
        <v>69</v>
      </c>
      <c r="E20" t="s">
        <v>17</v>
      </c>
      <c r="F20" t="s">
        <v>18</v>
      </c>
      <c r="G20">
        <v>1</v>
      </c>
      <c r="H20" t="s">
        <v>70</v>
      </c>
      <c r="I20">
        <v>360</v>
      </c>
      <c r="J20">
        <v>0.1</v>
      </c>
      <c r="K20" t="s">
        <v>71</v>
      </c>
      <c r="L20" t="s">
        <v>72</v>
      </c>
      <c r="M20" t="s">
        <v>73</v>
      </c>
      <c r="N20" t="s">
        <v>74</v>
      </c>
      <c r="O20" t="s">
        <v>75</v>
      </c>
    </row>
    <row r="21" spans="1:15">
      <c r="A21" t="s">
        <v>76</v>
      </c>
      <c r="B21" s="2" t="str">
        <f>Hyperlink("https://www.diodes.com/assets/Datasheets/PI6C49CB01Q.pdf")</f>
        <v>https://www.diodes.com/assets/Datasheets/PI6C49CB01Q.pdf</v>
      </c>
      <c r="C21" t="str">
        <f>Hyperlink("https://www.diodes.com/part/view/PI6C49CB01Q","PI6C49CB01Q")</f>
        <v>PI6C49CB01Q</v>
      </c>
      <c r="D21" t="s">
        <v>77</v>
      </c>
      <c r="E21" t="s">
        <v>78</v>
      </c>
      <c r="F21" t="s">
        <v>18</v>
      </c>
      <c r="G21">
        <v>1</v>
      </c>
      <c r="H21" t="s">
        <v>70</v>
      </c>
      <c r="I21">
        <v>250</v>
      </c>
      <c r="J21">
        <v>0.1</v>
      </c>
      <c r="K21" t="s">
        <v>71</v>
      </c>
      <c r="L21" t="s">
        <v>72</v>
      </c>
      <c r="M21">
        <v>250</v>
      </c>
      <c r="N21" t="s">
        <v>64</v>
      </c>
      <c r="O21" t="s">
        <v>75</v>
      </c>
    </row>
    <row r="22" spans="1:15">
      <c r="A22" t="s">
        <v>79</v>
      </c>
      <c r="B22" s="2" t="str">
        <f>Hyperlink("https://www.diodes.com/assets/Datasheets/PI6C49CB02J.pdf")</f>
        <v>https://www.diodes.com/assets/Datasheets/PI6C49CB02J.pdf</v>
      </c>
      <c r="C22" t="str">
        <f>Hyperlink("https://www.diodes.com/part/view/PI6C49CB02J","PI6C49CB02J")</f>
        <v>PI6C49CB02J</v>
      </c>
      <c r="D22" t="s">
        <v>69</v>
      </c>
      <c r="E22" t="s">
        <v>17</v>
      </c>
      <c r="F22" t="s">
        <v>18</v>
      </c>
      <c r="G22">
        <v>2</v>
      </c>
      <c r="H22" t="s">
        <v>70</v>
      </c>
      <c r="I22">
        <v>250</v>
      </c>
      <c r="J22">
        <v>0.1</v>
      </c>
      <c r="K22" t="s">
        <v>71</v>
      </c>
      <c r="L22" t="s">
        <v>70</v>
      </c>
      <c r="M22">
        <v>250</v>
      </c>
      <c r="N22" t="s">
        <v>74</v>
      </c>
      <c r="O22" t="s">
        <v>75</v>
      </c>
    </row>
    <row r="23" spans="1:15">
      <c r="A23" t="s">
        <v>80</v>
      </c>
      <c r="B23" s="2" t="str">
        <f>Hyperlink("https://www.diodes.com/assets/Datasheets/PI6C49CB02Q.pdf")</f>
        <v>https://www.diodes.com/assets/Datasheets/PI6C49CB02Q.pdf</v>
      </c>
      <c r="C23" t="str">
        <f>Hyperlink("https://www.diodes.com/part/view/PI6C49CB02Q","PI6C49CB02Q")</f>
        <v>PI6C49CB02Q</v>
      </c>
      <c r="D23" t="s">
        <v>81</v>
      </c>
      <c r="E23" t="s">
        <v>78</v>
      </c>
      <c r="F23" t="s">
        <v>18</v>
      </c>
      <c r="G23">
        <v>2</v>
      </c>
      <c r="H23" t="s">
        <v>70</v>
      </c>
      <c r="I23">
        <v>250</v>
      </c>
      <c r="J23">
        <v>0.1</v>
      </c>
      <c r="K23" t="s">
        <v>71</v>
      </c>
      <c r="L23" t="s">
        <v>70</v>
      </c>
      <c r="M23">
        <v>250</v>
      </c>
      <c r="N23" t="s">
        <v>64</v>
      </c>
      <c r="O23" t="s">
        <v>82</v>
      </c>
    </row>
    <row r="24" spans="1:15">
      <c r="A24" t="s">
        <v>83</v>
      </c>
      <c r="B24" s="2" t="str">
        <f>Hyperlink("https://www.diodes.com/assets/Datasheets/PI6C49CB04AJ.pdf")</f>
        <v>https://www.diodes.com/assets/Datasheets/PI6C49CB04AJ.pdf</v>
      </c>
      <c r="C24" t="str">
        <f>Hyperlink("https://www.diodes.com/part/view/PI6C49CB04AJ","PI6C49CB04AJ")</f>
        <v>PI6C49CB04AJ</v>
      </c>
      <c r="D24" t="s">
        <v>69</v>
      </c>
      <c r="E24" t="s">
        <v>17</v>
      </c>
      <c r="F24" t="s">
        <v>18</v>
      </c>
      <c r="G24">
        <v>4</v>
      </c>
      <c r="H24" t="s">
        <v>70</v>
      </c>
      <c r="I24">
        <v>160</v>
      </c>
      <c r="J24">
        <v>0.1</v>
      </c>
      <c r="K24" t="s">
        <v>84</v>
      </c>
      <c r="L24" t="s">
        <v>70</v>
      </c>
      <c r="M24">
        <v>250</v>
      </c>
      <c r="N24" t="s">
        <v>85</v>
      </c>
      <c r="O24" t="s">
        <v>75</v>
      </c>
    </row>
    <row r="25" spans="1:15">
      <c r="A25" t="s">
        <v>86</v>
      </c>
      <c r="B25" s="2" t="str">
        <f>Hyperlink("https://www.diodes.com/assets/Datasheets/PI6C49CB04AQ.pdf")</f>
        <v>https://www.diodes.com/assets/Datasheets/PI6C49CB04AQ.pdf</v>
      </c>
      <c r="C25" t="str">
        <f>Hyperlink("https://www.diodes.com/part/view/PI6C49CB04AQ","PI6C49CB04AQ")</f>
        <v>PI6C49CB04AQ</v>
      </c>
      <c r="D25" t="s">
        <v>87</v>
      </c>
      <c r="E25" t="s">
        <v>78</v>
      </c>
      <c r="F25" t="s">
        <v>18</v>
      </c>
      <c r="G25">
        <v>4</v>
      </c>
      <c r="H25" t="s">
        <v>70</v>
      </c>
      <c r="I25">
        <v>250</v>
      </c>
      <c r="J25">
        <v>0.1</v>
      </c>
      <c r="K25" t="s">
        <v>84</v>
      </c>
      <c r="L25" t="s">
        <v>70</v>
      </c>
      <c r="M25">
        <v>250</v>
      </c>
      <c r="N25" t="s">
        <v>64</v>
      </c>
      <c r="O25" t="s">
        <v>75</v>
      </c>
    </row>
    <row r="26" spans="1:15">
      <c r="A26" t="s">
        <v>88</v>
      </c>
      <c r="B26" s="2" t="str">
        <f>Hyperlink("https://www.diodes.com/assets/Datasheets/PI6C49CB04BJ.pdf")</f>
        <v>https://www.diodes.com/assets/Datasheets/PI6C49CB04BJ.pdf</v>
      </c>
      <c r="C26" t="str">
        <f>Hyperlink("https://www.diodes.com/part/view/PI6C49CB04BJ","PI6C49CB04BJ")</f>
        <v>PI6C49CB04BJ</v>
      </c>
      <c r="D26" t="s">
        <v>69</v>
      </c>
      <c r="E26" t="s">
        <v>17</v>
      </c>
      <c r="F26" t="s">
        <v>18</v>
      </c>
      <c r="G26">
        <v>4</v>
      </c>
      <c r="H26" t="s">
        <v>70</v>
      </c>
      <c r="I26">
        <v>200</v>
      </c>
      <c r="J26">
        <v>0.1</v>
      </c>
      <c r="K26" t="s">
        <v>84</v>
      </c>
      <c r="L26" t="s">
        <v>70</v>
      </c>
      <c r="M26">
        <v>250</v>
      </c>
      <c r="N26" t="s">
        <v>85</v>
      </c>
      <c r="O26" t="s">
        <v>75</v>
      </c>
    </row>
    <row r="27" spans="1:15">
      <c r="A27" t="s">
        <v>89</v>
      </c>
      <c r="B27" s="2" t="str">
        <f>Hyperlink("https://www.diodes.com/assets/Datasheets/PI6C49CB04BQ.pdf")</f>
        <v>https://www.diodes.com/assets/Datasheets/PI6C49CB04BQ.pdf</v>
      </c>
      <c r="C27" t="str">
        <f>Hyperlink("https://www.diodes.com/part/view/PI6C49CB04BQ","PI6C49CB04BQ")</f>
        <v>PI6C49CB04BQ</v>
      </c>
      <c r="D27" t="s">
        <v>90</v>
      </c>
      <c r="E27" t="s">
        <v>78</v>
      </c>
      <c r="F27" t="s">
        <v>18</v>
      </c>
      <c r="G27">
        <v>4</v>
      </c>
      <c r="H27" t="s">
        <v>70</v>
      </c>
      <c r="I27">
        <v>200</v>
      </c>
      <c r="J27">
        <v>0.05</v>
      </c>
      <c r="K27" t="s">
        <v>84</v>
      </c>
      <c r="L27" t="s">
        <v>70</v>
      </c>
      <c r="M27">
        <v>250</v>
      </c>
      <c r="N27" t="s">
        <v>64</v>
      </c>
      <c r="O27" t="s">
        <v>75</v>
      </c>
    </row>
    <row r="28" spans="1:15">
      <c r="A28" t="s">
        <v>91</v>
      </c>
      <c r="B28" s="2" t="str">
        <f>Hyperlink("https://www.diodes.com/assets/Datasheets/PI6C49CB04CJ.pdf")</f>
        <v>https://www.diodes.com/assets/Datasheets/PI6C49CB04CJ.pdf</v>
      </c>
      <c r="C28" t="str">
        <f>Hyperlink("https://www.diodes.com/part/view/PI6C49CB04CJ","PI6C49CB04CJ")</f>
        <v>PI6C49CB04CJ</v>
      </c>
      <c r="D28" t="s">
        <v>69</v>
      </c>
      <c r="E28" t="s">
        <v>17</v>
      </c>
      <c r="F28" t="s">
        <v>18</v>
      </c>
      <c r="G28">
        <v>4</v>
      </c>
      <c r="H28" t="s">
        <v>70</v>
      </c>
      <c r="I28">
        <v>160</v>
      </c>
      <c r="J28">
        <v>0.1</v>
      </c>
      <c r="K28" t="s">
        <v>84</v>
      </c>
      <c r="L28" t="s">
        <v>70</v>
      </c>
      <c r="M28">
        <v>250</v>
      </c>
      <c r="N28" t="s">
        <v>85</v>
      </c>
      <c r="O28" t="s">
        <v>75</v>
      </c>
    </row>
    <row r="29" spans="1:15">
      <c r="A29" t="s">
        <v>92</v>
      </c>
      <c r="B29" s="2" t="str">
        <f>Hyperlink("https://www.diodes.com/assets/Datasheets/PI6C49CB04CQ.pdf")</f>
        <v>https://www.diodes.com/assets/Datasheets/PI6C49CB04CQ.pdf</v>
      </c>
      <c r="C29" t="str">
        <f>Hyperlink("https://www.diodes.com/part/view/PI6C49CB04CQ","PI6C49CB04CQ")</f>
        <v>PI6C49CB04CQ</v>
      </c>
      <c r="D29" t="s">
        <v>93</v>
      </c>
      <c r="E29" t="s">
        <v>78</v>
      </c>
      <c r="F29" t="s">
        <v>18</v>
      </c>
      <c r="G29">
        <v>4</v>
      </c>
      <c r="H29" t="s">
        <v>70</v>
      </c>
      <c r="I29">
        <v>250</v>
      </c>
      <c r="J29">
        <v>0.1</v>
      </c>
      <c r="K29" t="s">
        <v>84</v>
      </c>
      <c r="L29" t="s">
        <v>70</v>
      </c>
      <c r="M29">
        <v>250</v>
      </c>
      <c r="N29" t="s">
        <v>64</v>
      </c>
      <c r="O29" t="s">
        <v>75</v>
      </c>
    </row>
    <row r="30" spans="1:15">
      <c r="A30" t="s">
        <v>94</v>
      </c>
      <c r="B30" s="2" t="str">
        <f>Hyperlink("https://www.diodes.com/assets/Datasheets/PI6C49X0201.pdf")</f>
        <v>https://www.diodes.com/assets/Datasheets/PI6C49X0201.pdf</v>
      </c>
      <c r="C30" t="str">
        <f>Hyperlink("https://www.diodes.com/part/view/PI6C49X0201","PI6C49X0201")</f>
        <v>PI6C49X0201</v>
      </c>
      <c r="D30" t="s">
        <v>95</v>
      </c>
      <c r="E30" t="s">
        <v>17</v>
      </c>
      <c r="F30" t="s">
        <v>18</v>
      </c>
      <c r="G30">
        <v>1</v>
      </c>
      <c r="H30" t="s">
        <v>96</v>
      </c>
      <c r="I30">
        <v>360</v>
      </c>
      <c r="J30">
        <v>0.04</v>
      </c>
      <c r="K30" t="s">
        <v>97</v>
      </c>
      <c r="L30" t="s">
        <v>98</v>
      </c>
      <c r="M30" t="s">
        <v>20</v>
      </c>
      <c r="N30" t="s">
        <v>21</v>
      </c>
      <c r="O30" t="s">
        <v>75</v>
      </c>
    </row>
    <row r="31" spans="1:15">
      <c r="A31" t="s">
        <v>99</v>
      </c>
      <c r="B31" s="2" t="str">
        <f>Hyperlink("https://www.diodes.com/assets/Datasheets/PI6C49X0202.pdf")</f>
        <v>https://www.diodes.com/assets/Datasheets/PI6C49X0202.pdf</v>
      </c>
      <c r="C31" t="str">
        <f>Hyperlink("https://www.diodes.com/part/view/PI6C49X0202","PI6C49X0202")</f>
        <v>PI6C49X0202</v>
      </c>
      <c r="D31" t="s">
        <v>100</v>
      </c>
      <c r="E31" t="s">
        <v>17</v>
      </c>
      <c r="F31" t="s">
        <v>18</v>
      </c>
      <c r="G31">
        <v>2</v>
      </c>
      <c r="H31" t="s">
        <v>96</v>
      </c>
      <c r="I31">
        <v>250</v>
      </c>
      <c r="J31">
        <v>0.07</v>
      </c>
      <c r="K31" t="s">
        <v>97</v>
      </c>
      <c r="L31" t="s">
        <v>96</v>
      </c>
      <c r="M31">
        <v>80</v>
      </c>
      <c r="N31" t="s">
        <v>21</v>
      </c>
      <c r="O31" t="s">
        <v>75</v>
      </c>
    </row>
    <row r="32" spans="1:15">
      <c r="A32" t="s">
        <v>101</v>
      </c>
      <c r="B32" s="2" t="str">
        <f>Hyperlink("https://www.diodes.com/assets/Datasheets/PI6C49X0204A.pdf")</f>
        <v>https://www.diodes.com/assets/Datasheets/PI6C49X0204A.pdf</v>
      </c>
      <c r="C32" t="str">
        <f>Hyperlink("https://www.diodes.com/part/view/PI6C49X0204A","PI6C49X0204A")</f>
        <v>PI6C49X0204A</v>
      </c>
      <c r="D32" t="s">
        <v>102</v>
      </c>
      <c r="E32" t="s">
        <v>17</v>
      </c>
      <c r="F32" t="s">
        <v>18</v>
      </c>
      <c r="G32">
        <v>4</v>
      </c>
      <c r="H32" t="s">
        <v>70</v>
      </c>
      <c r="I32">
        <v>166</v>
      </c>
      <c r="J32">
        <v>0.1</v>
      </c>
      <c r="K32" t="s">
        <v>103</v>
      </c>
      <c r="L32" t="s">
        <v>70</v>
      </c>
      <c r="M32">
        <v>250</v>
      </c>
      <c r="N32" t="s">
        <v>21</v>
      </c>
      <c r="O32" t="s">
        <v>75</v>
      </c>
    </row>
    <row r="33" spans="1:15">
      <c r="A33" t="s">
        <v>104</v>
      </c>
      <c r="B33" s="2" t="str">
        <f>Hyperlink("https://www.diodes.com/assets/Datasheets/PI6C49X0204B.pdf")</f>
        <v>https://www.diodes.com/assets/Datasheets/PI6C49X0204B.pdf</v>
      </c>
      <c r="C33" t="str">
        <f>Hyperlink("https://www.diodes.com/part/view/PI6C49X0204B","PI6C49X0204B")</f>
        <v>PI6C49X0204B</v>
      </c>
      <c r="D33" t="s">
        <v>105</v>
      </c>
      <c r="E33" t="s">
        <v>17</v>
      </c>
      <c r="F33" t="s">
        <v>18</v>
      </c>
      <c r="G33">
        <v>4</v>
      </c>
      <c r="H33" t="s">
        <v>70</v>
      </c>
      <c r="I33">
        <v>250</v>
      </c>
      <c r="J33">
        <v>0.18</v>
      </c>
      <c r="K33" t="s">
        <v>106</v>
      </c>
      <c r="L33" t="s">
        <v>70</v>
      </c>
      <c r="M33">
        <v>45</v>
      </c>
      <c r="N33" t="s">
        <v>21</v>
      </c>
      <c r="O33" t="s">
        <v>75</v>
      </c>
    </row>
    <row r="34" spans="1:15">
      <c r="A34" t="s">
        <v>107</v>
      </c>
      <c r="B34" s="2" t="str">
        <f>Hyperlink("https://www.diodes.com/assets/Datasheets/PI6C49X0204B-A.pdf")</f>
        <v>https://www.diodes.com/assets/Datasheets/PI6C49X0204B-A.pdf</v>
      </c>
      <c r="C34" t="str">
        <f>Hyperlink("https://www.diodes.com/part/view/PI6C49X0204B-A","PI6C49X0204B-A")</f>
        <v>PI6C49X0204B-A</v>
      </c>
      <c r="D34" t="s">
        <v>105</v>
      </c>
      <c r="E34" t="s">
        <v>17</v>
      </c>
      <c r="F34" t="s">
        <v>18</v>
      </c>
      <c r="G34">
        <v>4</v>
      </c>
      <c r="H34" t="s">
        <v>70</v>
      </c>
      <c r="I34">
        <v>200</v>
      </c>
      <c r="J34">
        <v>0.06</v>
      </c>
      <c r="K34" t="s">
        <v>97</v>
      </c>
      <c r="L34" t="s">
        <v>70</v>
      </c>
      <c r="M34">
        <v>45</v>
      </c>
      <c r="N34" t="s">
        <v>37</v>
      </c>
      <c r="O34" t="s">
        <v>75</v>
      </c>
    </row>
    <row r="35" spans="1:15">
      <c r="A35" t="s">
        <v>108</v>
      </c>
      <c r="B35" s="2" t="str">
        <f>Hyperlink("https://www.diodes.com/assets/Datasheets/PI6C49X0204C.pdf")</f>
        <v>https://www.diodes.com/assets/Datasheets/PI6C49X0204C.pdf</v>
      </c>
      <c r="C35" t="str">
        <f>Hyperlink("https://www.diodes.com/part/view/PI6C49X0204C","PI6C49X0204C")</f>
        <v>PI6C49X0204C</v>
      </c>
      <c r="D35" t="s">
        <v>109</v>
      </c>
      <c r="E35" t="s">
        <v>17</v>
      </c>
      <c r="F35" t="s">
        <v>18</v>
      </c>
      <c r="G35">
        <v>4</v>
      </c>
      <c r="H35" t="s">
        <v>70</v>
      </c>
      <c r="I35">
        <v>166</v>
      </c>
      <c r="J35">
        <v>0.05</v>
      </c>
      <c r="K35" t="s">
        <v>106</v>
      </c>
      <c r="L35" t="s">
        <v>70</v>
      </c>
      <c r="M35">
        <v>250</v>
      </c>
      <c r="N35" t="s">
        <v>21</v>
      </c>
      <c r="O35" t="s">
        <v>75</v>
      </c>
    </row>
    <row r="36" spans="1:15">
      <c r="A36" t="s">
        <v>110</v>
      </c>
      <c r="B36" s="2" t="str">
        <f>Hyperlink("https://www.diodes.com/assets/Datasheets/PI6C49X0206T.pdf")</f>
        <v>https://www.diodes.com/assets/Datasheets/PI6C49X0206T.pdf</v>
      </c>
      <c r="C36" t="str">
        <f>Hyperlink("https://www.diodes.com/part/view/PI6C49X0206T","PI6C49X0206T")</f>
        <v>PI6C49X0206T</v>
      </c>
      <c r="D36" t="s">
        <v>111</v>
      </c>
      <c r="E36" t="s">
        <v>17</v>
      </c>
      <c r="F36" t="s">
        <v>18</v>
      </c>
      <c r="G36">
        <v>6</v>
      </c>
      <c r="H36" t="s">
        <v>96</v>
      </c>
      <c r="I36">
        <v>250</v>
      </c>
      <c r="J36">
        <v>0.03</v>
      </c>
      <c r="K36" t="s">
        <v>106</v>
      </c>
      <c r="L36" t="s">
        <v>96</v>
      </c>
      <c r="M36">
        <v>68</v>
      </c>
      <c r="N36" t="s">
        <v>21</v>
      </c>
      <c r="O36" t="s">
        <v>112</v>
      </c>
    </row>
    <row r="37" spans="1:15">
      <c r="A37" t="s">
        <v>113</v>
      </c>
      <c r="B37" s="2" t="str">
        <f>Hyperlink("https://www.diodes.com/assets/Datasheets/PI6C49X0208.pdf")</f>
        <v>https://www.diodes.com/assets/Datasheets/PI6C49X0208.pdf</v>
      </c>
      <c r="C37" t="str">
        <f>Hyperlink("https://www.diodes.com/part/view/PI6C49X0208","PI6C49X0208")</f>
        <v>PI6C49X0208</v>
      </c>
      <c r="D37" t="s">
        <v>114</v>
      </c>
      <c r="E37" t="s">
        <v>17</v>
      </c>
      <c r="F37" t="s">
        <v>18</v>
      </c>
      <c r="G37">
        <v>8</v>
      </c>
      <c r="H37" t="s">
        <v>96</v>
      </c>
      <c r="I37">
        <v>200</v>
      </c>
      <c r="J37">
        <v>0.1</v>
      </c>
      <c r="K37" t="s">
        <v>115</v>
      </c>
      <c r="L37" t="s">
        <v>116</v>
      </c>
      <c r="M37">
        <v>50</v>
      </c>
      <c r="N37" t="s">
        <v>21</v>
      </c>
      <c r="O37" t="s">
        <v>117</v>
      </c>
    </row>
    <row r="38" spans="1:15">
      <c r="A38" t="s">
        <v>118</v>
      </c>
      <c r="B38" s="2" t="str">
        <f>Hyperlink("https://www.diodes.com/assets/Datasheets/PI6C49X0210.pdf")</f>
        <v>https://www.diodes.com/assets/Datasheets/PI6C49X0210.pdf</v>
      </c>
      <c r="C38" t="str">
        <f>Hyperlink("https://www.diodes.com/part/view/PI6C49X0210","PI6C49X0210")</f>
        <v>PI6C49X0210</v>
      </c>
      <c r="D38" t="s">
        <v>119</v>
      </c>
      <c r="E38" t="s">
        <v>17</v>
      </c>
      <c r="F38" t="s">
        <v>18</v>
      </c>
      <c r="G38">
        <v>10</v>
      </c>
      <c r="H38" t="s">
        <v>96</v>
      </c>
      <c r="I38">
        <v>200</v>
      </c>
      <c r="J38">
        <v>0.1</v>
      </c>
      <c r="K38" t="s">
        <v>106</v>
      </c>
      <c r="L38" t="s">
        <v>116</v>
      </c>
      <c r="M38">
        <v>50</v>
      </c>
      <c r="N38" t="s">
        <v>21</v>
      </c>
      <c r="O38" t="s">
        <v>117</v>
      </c>
    </row>
    <row r="39" spans="1:15">
      <c r="A39" t="s">
        <v>120</v>
      </c>
      <c r="B39" s="2" t="str">
        <f>Hyperlink("https://www.diodes.com/assets/Datasheets/PI6C49X0210-A.pdf")</f>
        <v>https://www.diodes.com/assets/Datasheets/PI6C49X0210-A.pdf</v>
      </c>
      <c r="C39" t="str">
        <f>Hyperlink("https://www.diodes.com/part/view/PI6C49X0210-A","PI6C49X0210-A")</f>
        <v>PI6C49X0210-A</v>
      </c>
      <c r="D39" t="s">
        <v>121</v>
      </c>
      <c r="E39" t="s">
        <v>17</v>
      </c>
      <c r="F39" t="s">
        <v>18</v>
      </c>
      <c r="G39">
        <v>10</v>
      </c>
      <c r="H39" t="s">
        <v>96</v>
      </c>
      <c r="I39">
        <v>200</v>
      </c>
      <c r="J39">
        <v>0.05</v>
      </c>
      <c r="K39" t="s">
        <v>97</v>
      </c>
      <c r="L39" t="s">
        <v>116</v>
      </c>
      <c r="M39">
        <v>50</v>
      </c>
      <c r="N39" t="s">
        <v>21</v>
      </c>
      <c r="O39" t="s">
        <v>117</v>
      </c>
    </row>
    <row r="40" spans="1:15">
      <c r="A40" t="s">
        <v>122</v>
      </c>
      <c r="B40" s="2" t="str">
        <f>Hyperlink("https://www.diodes.com/assets/Datasheets/PI6CV304.pdf")</f>
        <v>https://www.diodes.com/assets/Datasheets/PI6CV304.pdf</v>
      </c>
      <c r="C40" t="str">
        <f>Hyperlink("https://www.diodes.com/part/view/PI6CV2304","PI6CV2304")</f>
        <v>PI6CV2304</v>
      </c>
      <c r="D40" t="s">
        <v>123</v>
      </c>
      <c r="E40" t="s">
        <v>17</v>
      </c>
      <c r="F40" t="s">
        <v>18</v>
      </c>
      <c r="G40">
        <v>4</v>
      </c>
      <c r="H40" t="s">
        <v>124</v>
      </c>
      <c r="I40">
        <v>160</v>
      </c>
      <c r="J40" t="s">
        <v>20</v>
      </c>
      <c r="K40">
        <v>3.3</v>
      </c>
      <c r="L40" t="s">
        <v>125</v>
      </c>
      <c r="M40">
        <v>150</v>
      </c>
      <c r="N40" t="s">
        <v>21</v>
      </c>
      <c r="O40" t="s">
        <v>126</v>
      </c>
    </row>
    <row r="41" spans="1:15">
      <c r="A41" t="s">
        <v>127</v>
      </c>
      <c r="B41" s="2" t="str">
        <f>Hyperlink("https://www.diodes.com/assets/Datasheets/PI6CV304.pdf")</f>
        <v>https://www.diodes.com/assets/Datasheets/PI6CV304.pdf</v>
      </c>
      <c r="C41" t="str">
        <f>Hyperlink("https://www.diodes.com/part/view/PI6CV304","PI6CV304")</f>
        <v>PI6CV304</v>
      </c>
      <c r="D41" t="s">
        <v>128</v>
      </c>
      <c r="E41" t="s">
        <v>17</v>
      </c>
      <c r="F41" t="s">
        <v>18</v>
      </c>
      <c r="G41">
        <v>4</v>
      </c>
      <c r="H41" t="s">
        <v>124</v>
      </c>
      <c r="I41">
        <v>160</v>
      </c>
      <c r="J41" t="s">
        <v>20</v>
      </c>
      <c r="K41">
        <v>3.3</v>
      </c>
      <c r="L41" t="s">
        <v>125</v>
      </c>
      <c r="M41">
        <v>150</v>
      </c>
      <c r="N41" t="s">
        <v>21</v>
      </c>
      <c r="O41" t="s">
        <v>126</v>
      </c>
    </row>
  </sheetData>
  <autoFilter ref="A1:O41"/>
  <hyperlinks>
    <hyperlink ref="C2" r:id="rId_hyperlink_1" tooltip="PI49FCT20802" display="PI49FCT20802"/>
    <hyperlink ref="C3" r:id="rId_hyperlink_2" tooltip="PI49FCT20807" display="PI49FCT20807"/>
    <hyperlink ref="C4" r:id="rId_hyperlink_3" tooltip="PI49FCT32802" display="PI49FCT32802"/>
    <hyperlink ref="C5" r:id="rId_hyperlink_4" tooltip="PI49FCT32803" display="PI49FCT32803"/>
    <hyperlink ref="C6" r:id="rId_hyperlink_5" tooltip="PI49FCT32805" display="PI49FCT32805"/>
    <hyperlink ref="C7" r:id="rId_hyperlink_6" tooltip="PI49FCT32807" display="PI49FCT32807"/>
    <hyperlink ref="C8" r:id="rId_hyperlink_7" tooltip="PI49FCT3803" display="PI49FCT3803"/>
    <hyperlink ref="C9" r:id="rId_hyperlink_8" tooltip="PI49FCT3805" display="PI49FCT3805"/>
    <hyperlink ref="C10" r:id="rId_hyperlink_9" tooltip="PI49FCT3805B" display="PI49FCT3805B"/>
    <hyperlink ref="C11" r:id="rId_hyperlink_10" tooltip="PI49FCT3805C" display="PI49FCT3805C"/>
    <hyperlink ref="C12" r:id="rId_hyperlink_11" tooltip="PI49FCT3805D" display="PI49FCT3805D"/>
    <hyperlink ref="C13" r:id="rId_hyperlink_12" tooltip="PI49FCT3807" display="PI49FCT3807"/>
    <hyperlink ref="C14" r:id="rId_hyperlink_13" tooltip="PI49FCT3807B" display="PI49FCT3807B"/>
    <hyperlink ref="C15" r:id="rId_hyperlink_14" tooltip="PI49FCT3807C" display="PI49FCT3807C"/>
    <hyperlink ref="C16" r:id="rId_hyperlink_15" tooltip="PI49FCT3807D" display="PI49FCT3807D"/>
    <hyperlink ref="C17" r:id="rId_hyperlink_16" tooltip="PI6C10806B" display="PI6C10806B"/>
    <hyperlink ref="C18" r:id="rId_hyperlink_17" tooltip="PI6C39X0202" display="PI6C39X0202"/>
    <hyperlink ref="C19" r:id="rId_hyperlink_18" tooltip="PI6C39X020401" display="PI6C39X020401"/>
    <hyperlink ref="C20" r:id="rId_hyperlink_19" tooltip="PI6C49CB01J" display="PI6C49CB01J"/>
    <hyperlink ref="C21" r:id="rId_hyperlink_20" tooltip="PI6C49CB01Q" display="PI6C49CB01Q"/>
    <hyperlink ref="C22" r:id="rId_hyperlink_21" tooltip="PI6C49CB02J" display="PI6C49CB02J"/>
    <hyperlink ref="C23" r:id="rId_hyperlink_22" tooltip="PI6C49CB02Q" display="PI6C49CB02Q"/>
    <hyperlink ref="C24" r:id="rId_hyperlink_23" tooltip="PI6C49CB04AJ" display="PI6C49CB04AJ"/>
    <hyperlink ref="C25" r:id="rId_hyperlink_24" tooltip="PI6C49CB04AQ" display="PI6C49CB04AQ"/>
    <hyperlink ref="C26" r:id="rId_hyperlink_25" tooltip="PI6C49CB04BJ" display="PI6C49CB04BJ"/>
    <hyperlink ref="C27" r:id="rId_hyperlink_26" tooltip="PI6C49CB04BQ" display="PI6C49CB04BQ"/>
    <hyperlink ref="C28" r:id="rId_hyperlink_27" tooltip="PI6C49CB04CJ" display="PI6C49CB04CJ"/>
    <hyperlink ref="C29" r:id="rId_hyperlink_28" tooltip="PI6C49CB04CQ" display="PI6C49CB04CQ"/>
    <hyperlink ref="C30" r:id="rId_hyperlink_29" tooltip="PI6C49X0201" display="PI6C49X0201"/>
    <hyperlink ref="C31" r:id="rId_hyperlink_30" tooltip="PI6C49X0202" display="PI6C49X0202"/>
    <hyperlink ref="C32" r:id="rId_hyperlink_31" tooltip="PI6C49X0204A" display="PI6C49X0204A"/>
    <hyperlink ref="C33" r:id="rId_hyperlink_32" tooltip="PI6C49X0204B" display="PI6C49X0204B"/>
    <hyperlink ref="C34" r:id="rId_hyperlink_33" tooltip="PI6C49X0204B-A" display="PI6C49X0204B-A"/>
    <hyperlink ref="C35" r:id="rId_hyperlink_34" tooltip="PI6C49X0204C" display="PI6C49X0204C"/>
    <hyperlink ref="C36" r:id="rId_hyperlink_35" tooltip="PI6C49X0206T" display="PI6C49X0206T"/>
    <hyperlink ref="C37" r:id="rId_hyperlink_36" tooltip="PI6C49X0208" display="PI6C49X0208"/>
    <hyperlink ref="C38" r:id="rId_hyperlink_37" tooltip="PI6C49X0210" display="PI6C49X0210"/>
    <hyperlink ref="C39" r:id="rId_hyperlink_38" tooltip="PI6C49X0210-A" display="PI6C49X0210-A"/>
    <hyperlink ref="C40" r:id="rId_hyperlink_39" tooltip="PI6CV2304" display="PI6CV2304"/>
    <hyperlink ref="C41" r:id="rId_hyperlink_40" tooltip="PI6CV304" display="PI6CV304"/>
    <hyperlink ref="B2" r:id="rId_hyperlink_41" tooltip="https://www.diodes.com/assets/Datasheets/PI49FCT20802.pdf" display="https://www.diodes.com/assets/Datasheets/PI49FCT20802.pdf"/>
    <hyperlink ref="B3" r:id="rId_hyperlink_42" tooltip="https://www.diodes.com/assets/Datasheets/PI49FCT20807.pdf" display="https://www.diodes.com/assets/Datasheets/PI49FCT20807.pdf"/>
    <hyperlink ref="B4" r:id="rId_hyperlink_43" tooltip="https://www.diodes.com/assets/Datasheets/PI49FCT32802.pdf" display="https://www.diodes.com/assets/Datasheets/PI49FCT32802.pdf"/>
    <hyperlink ref="B5" r:id="rId_hyperlink_44" tooltip="https://www.diodes.com/assets/Datasheets/PI49FCT32802.pdf" display="https://www.diodes.com/assets/Datasheets/PI49FCT32802.pdf"/>
    <hyperlink ref="B6" r:id="rId_hyperlink_45" tooltip="https://www.diodes.com/assets/Datasheets/PI49FCT32805.pdf" display="https://www.diodes.com/assets/Datasheets/PI49FCT32805.pdf"/>
    <hyperlink ref="B7" r:id="rId_hyperlink_46" tooltip="https://www.diodes.com/assets/Datasheets/PI49FCT32807.pdf" display="https://www.diodes.com/assets/Datasheets/PI49FCT32807.pdf"/>
    <hyperlink ref="B8" r:id="rId_hyperlink_47" tooltip="https://www.diodes.com/assets/Datasheets/PI49FCT3802.pdf" display="https://www.diodes.com/assets/Datasheets/PI49FCT3802.pdf"/>
    <hyperlink ref="B9" r:id="rId_hyperlink_48" tooltip="https://www.diodes.com/assets/Datasheets/PI49FCT3805-3806.pdf" display="https://www.diodes.com/assets/Datasheets/PI49FCT3805-3806.pdf"/>
    <hyperlink ref="B10" r:id="rId_hyperlink_49" tooltip="https://www.diodes.com/assets/Datasheets/PI49FCT3805-3806.pdf" display="https://www.diodes.com/assets/Datasheets/PI49FCT3805-3806.pdf"/>
    <hyperlink ref="B11" r:id="rId_hyperlink_50" tooltip="https://www.diodes.com/assets/Datasheets/PI49FCT3805-3806.pdf" display="https://www.diodes.com/assets/Datasheets/PI49FCT3805-3806.pdf"/>
    <hyperlink ref="B12" r:id="rId_hyperlink_51" tooltip="https://www.diodes.com/assets/Datasheets/PI49FCT3805D.pdf" display="https://www.diodes.com/assets/Datasheets/PI49FCT3805D.pdf"/>
    <hyperlink ref="B13" r:id="rId_hyperlink_52" tooltip="https://www.diodes.com/assets/Datasheets/PI49FCT3807.pdf" display="https://www.diodes.com/assets/Datasheets/PI49FCT3807.pdf"/>
    <hyperlink ref="B14" r:id="rId_hyperlink_53" tooltip="https://www.diodes.com/assets/Datasheets/PI49FCT3807.pdf" display="https://www.diodes.com/assets/Datasheets/PI49FCT3807.pdf"/>
    <hyperlink ref="B15" r:id="rId_hyperlink_54" tooltip="https://www.diodes.com/assets/Datasheets/PI49FCT3807.pdf" display="https://www.diodes.com/assets/Datasheets/PI49FCT3807.pdf"/>
    <hyperlink ref="B16" r:id="rId_hyperlink_55" tooltip="https://www.diodes.com/assets/Datasheets/PI49FCT3807D.pdf" display="https://www.diodes.com/assets/Datasheets/PI49FCT3807D.pdf"/>
    <hyperlink ref="B17" r:id="rId_hyperlink_56" tooltip="https://www.diodes.com/assets/Datasheets/PI6C10806B.pdf" display="https://www.diodes.com/assets/Datasheets/PI6C10806B.pdf"/>
    <hyperlink ref="B18" r:id="rId_hyperlink_57" tooltip="https://www.diodes.com/assets/Datasheets/PI6C39X0202.pdf" display="https://www.diodes.com/assets/Datasheets/PI6C39X0202.pdf"/>
    <hyperlink ref="B19" r:id="rId_hyperlink_58" tooltip="https://www.diodes.com/assets/Datasheets/PI6C39X020401.pdf" display="https://www.diodes.com/assets/Datasheets/PI6C39X020401.pdf"/>
    <hyperlink ref="B20" r:id="rId_hyperlink_59" tooltip="https://www.diodes.com/assets/Datasheets/PI6C49CB01J.pdf" display="https://www.diodes.com/assets/Datasheets/PI6C49CB01J.pdf"/>
    <hyperlink ref="B21" r:id="rId_hyperlink_60" tooltip="https://www.diodes.com/assets/Datasheets/PI6C49CB01Q.pdf" display="https://www.diodes.com/assets/Datasheets/PI6C49CB01Q.pdf"/>
    <hyperlink ref="B22" r:id="rId_hyperlink_61" tooltip="https://www.diodes.com/assets/Datasheets/PI6C49CB02J.pdf" display="https://www.diodes.com/assets/Datasheets/PI6C49CB02J.pdf"/>
    <hyperlink ref="B23" r:id="rId_hyperlink_62" tooltip="https://www.diodes.com/assets/Datasheets/PI6C49CB02Q.pdf" display="https://www.diodes.com/assets/Datasheets/PI6C49CB02Q.pdf"/>
    <hyperlink ref="B24" r:id="rId_hyperlink_63" tooltip="https://www.diodes.com/assets/Datasheets/PI6C49CB04AJ.pdf" display="https://www.diodes.com/assets/Datasheets/PI6C49CB04AJ.pdf"/>
    <hyperlink ref="B25" r:id="rId_hyperlink_64" tooltip="https://www.diodes.com/assets/Datasheets/PI6C49CB04AQ.pdf" display="https://www.diodes.com/assets/Datasheets/PI6C49CB04AQ.pdf"/>
    <hyperlink ref="B26" r:id="rId_hyperlink_65" tooltip="https://www.diodes.com/assets/Datasheets/PI6C49CB04BJ.pdf" display="https://www.diodes.com/assets/Datasheets/PI6C49CB04BJ.pdf"/>
    <hyperlink ref="B27" r:id="rId_hyperlink_66" tooltip="https://www.diodes.com/assets/Datasheets/PI6C49CB04BQ.pdf" display="https://www.diodes.com/assets/Datasheets/PI6C49CB04BQ.pdf"/>
    <hyperlink ref="B28" r:id="rId_hyperlink_67" tooltip="https://www.diodes.com/assets/Datasheets/PI6C49CB04CJ.pdf" display="https://www.diodes.com/assets/Datasheets/PI6C49CB04CJ.pdf"/>
    <hyperlink ref="B29" r:id="rId_hyperlink_68" tooltip="https://www.diodes.com/assets/Datasheets/PI6C49CB04CQ.pdf" display="https://www.diodes.com/assets/Datasheets/PI6C49CB04CQ.pdf"/>
    <hyperlink ref="B30" r:id="rId_hyperlink_69" tooltip="https://www.diodes.com/assets/Datasheets/PI6C49X0201.pdf" display="https://www.diodes.com/assets/Datasheets/PI6C49X0201.pdf"/>
    <hyperlink ref="B31" r:id="rId_hyperlink_70" tooltip="https://www.diodes.com/assets/Datasheets/PI6C49X0202.pdf" display="https://www.diodes.com/assets/Datasheets/PI6C49X0202.pdf"/>
    <hyperlink ref="B32" r:id="rId_hyperlink_71" tooltip="https://www.diodes.com/assets/Datasheets/PI6C49X0204A.pdf" display="https://www.diodes.com/assets/Datasheets/PI6C49X0204A.pdf"/>
    <hyperlink ref="B33" r:id="rId_hyperlink_72" tooltip="https://www.diodes.com/assets/Datasheets/PI6C49X0204B.pdf" display="https://www.diodes.com/assets/Datasheets/PI6C49X0204B.pdf"/>
    <hyperlink ref="B34" r:id="rId_hyperlink_73" tooltip="https://www.diodes.com/assets/Datasheets/PI6C49X0204B-A.pdf" display="https://www.diodes.com/assets/Datasheets/PI6C49X0204B-A.pdf"/>
    <hyperlink ref="B35" r:id="rId_hyperlink_74" tooltip="https://www.diodes.com/assets/Datasheets/PI6C49X0204C.pdf" display="https://www.diodes.com/assets/Datasheets/PI6C49X0204C.pdf"/>
    <hyperlink ref="B36" r:id="rId_hyperlink_75" tooltip="https://www.diodes.com/assets/Datasheets/PI6C49X0206T.pdf" display="https://www.diodes.com/assets/Datasheets/PI6C49X0206T.pdf"/>
    <hyperlink ref="B37" r:id="rId_hyperlink_76" tooltip="https://www.diodes.com/assets/Datasheets/PI6C49X0208.pdf" display="https://www.diodes.com/assets/Datasheets/PI6C49X0208.pdf"/>
    <hyperlink ref="B38" r:id="rId_hyperlink_77" tooltip="https://www.diodes.com/assets/Datasheets/PI6C49X0210.pdf" display="https://www.diodes.com/assets/Datasheets/PI6C49X0210.pdf"/>
    <hyperlink ref="B39" r:id="rId_hyperlink_78" tooltip="https://www.diodes.com/assets/Datasheets/PI6C49X0210-A.pdf" display="https://www.diodes.com/assets/Datasheets/PI6C49X0210-A.pdf"/>
    <hyperlink ref="B40" r:id="rId_hyperlink_79" tooltip="https://www.diodes.com/assets/Datasheets/PI6CV304.pdf" display="https://www.diodes.com/assets/Datasheets/PI6CV304.pdf"/>
    <hyperlink ref="B41" r:id="rId_hyperlink_80" tooltip="https://www.diodes.com/assets/Datasheets/PI6CV304.pdf" display="https://www.diodes.com/assets/Datasheets/PI6CV304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2024-06-30T11:30:29-05:00</dcterms:created>
  <dcterms:modified xsi:type="dcterms:W3CDTF">2024-06-30T11:30:29-05:00</dcterms:modified>
  <dc:title>Untitled Spreadsheet</dc:title>
  <dc:description/>
  <dc:subject/>
  <cp:keywords/>
  <cp:category/>
</cp:coreProperties>
</file>