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'Worksheet'!$A$1:$S$48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<sst xmlns="http://schemas.openxmlformats.org/spreadsheetml/2006/main" uniqueCount="172">
  <si>
    <t>Part Number</t>
  </si>
  <si>
    <t>Datasheet or Product Brief</t>
  </si>
  <si>
    <t>Product Page</t>
  </si>
  <si>
    <t>Description</t>
  </si>
  <si>
    <t>Application List</t>
  </si>
  <si>
    <t>Protocol List</t>
  </si>
  <si>
    <r>
      <rPr>
        <rFont val="Arial"/>
        <b val="true"/>
        <i val="false"/>
        <strike val="false"/>
        <color rgb="FF000000"/>
        <sz val="8"/>
        <u val="none"/>
      </rPr>
      <t xml:space="preserve">Subfamily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</si>
  <si>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Product Series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</si>
  <si>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</si>
  <si>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Freq Range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</si>
  <si>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Jitter RMS (ps)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</si>
  <si>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Stability (PPM)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</si>
  <si>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Package Size (mm)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</si>
  <si>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PkgType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</si>
  <si>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Logic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</si>
  <si>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</si>
  <si>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Pads</t>
    </r>
  </si>
  <si>
    <r>
      <rPr>
        <rFont val="Arial"/>
        <b val="true"/>
        <i val="false"/>
        <strike val="false"/>
        <color rgb="FF000000"/>
        <sz val="8"/>
        <u val="none"/>
      </rPr>
      <t xml:space="preserve">Legacy PN</t>
    </r>
  </si>
  <si>
    <t>Packages</t>
  </si>
  <si>
    <t>FDQ1.8V</t>
  </si>
  <si>
    <t>1.8V, 5.0x3.2mm, Automotive Grade CMOS Crystal Oscillator</t>
  </si>
  <si>
    <t>General XO</t>
  </si>
  <si>
    <t>FDQ</t>
  </si>
  <si>
    <t>Automotive</t>
  </si>
  <si>
    <t>1 to 135</t>
  </si>
  <si>
    <t>&lt;1</t>
  </si>
  <si>
    <t>20~50</t>
  </si>
  <si>
    <t>5.0 x 3.2</t>
  </si>
  <si>
    <t>Ceramic Seam</t>
  </si>
  <si>
    <t>CMOS</t>
  </si>
  <si>
    <t>FDQ2.5V</t>
  </si>
  <si>
    <t>2.5V, 5.0x3.2mm, Automotive Grade CMOS Crystal Oscillator</t>
  </si>
  <si>
    <t>1 to 162</t>
  </si>
  <si>
    <t>FDQ3.3V</t>
  </si>
  <si>
    <t>3.3V, 5.0x3.2mm, Automotive Grade CMOS Crystal Oscillator</t>
  </si>
  <si>
    <t>FKQ1.8V</t>
  </si>
  <si>
    <t>1.8V, 3.2x2.5mm, Automotive Grade CMOS Crystal Oscillator</t>
  </si>
  <si>
    <t>FKQ</t>
  </si>
  <si>
    <t>3.2 x 2.5</t>
  </si>
  <si>
    <t>FKQ2.5V</t>
  </si>
  <si>
    <t>2.5V, 3.2x2.5mm, Automotive Grade CMOS Crystal Oscillator</t>
  </si>
  <si>
    <t>FKQ3.3V</t>
  </si>
  <si>
    <t>3.3V, 3.2x2.5mm, Automotive Grade CMOS Crystal Oscillator</t>
  </si>
  <si>
    <t>FNQ1.8V</t>
  </si>
  <si>
    <t>1.8V, 7.0x5.0mm, Automotive Grade CMOS Crystal Oscillator</t>
  </si>
  <si>
    <t>FNQ</t>
  </si>
  <si>
    <t>7.0 x 5.0</t>
  </si>
  <si>
    <t>FNQ2.5V</t>
  </si>
  <si>
    <t>2.5V, 7.0x5.0mm, Automotive Grade CMOS Crystal Oscillator</t>
  </si>
  <si>
    <t>FNQ3.3V</t>
  </si>
  <si>
    <t>3.3V, 7.0x5.0mm, Automotive Grade CMOS Crystal Oscillator</t>
  </si>
  <si>
    <t>HXQ-CMOS-Series</t>
  </si>
  <si>
    <t>Fundamental / 3rd Overtone</t>
  </si>
  <si>
    <t>SAS, Ethernet, Fibre Channel, InfiniBand™, XAUI</t>
  </si>
  <si>
    <t>&lt;1 ps RMS</t>
  </si>
  <si>
    <t>7.0 x 5.0 x 1.4, 5.0 x 3.2 x 1.2, 3.2 x 2.5 x 1.0, 2.5 x 2.0 x 0.9, 2.0 x 1.6 x 0.6</t>
  </si>
  <si>
    <t>3.3, 2.5, 1.8</t>
  </si>
  <si>
    <t>HXQ-CMOS-Series  3225</t>
  </si>
  <si>
    <t>1.8V/2.5V/3.3V,  3.2x2.5mm, Automotive Grade, High Temperature CMOS Crystal Oscillator</t>
  </si>
  <si>
    <t>High Temp XO</t>
  </si>
  <si>
    <t>HXQ-CMOS</t>
  </si>
  <si>
    <t>1 to 135 (1.8V); 1 to 162 (2.5V/3.3V)</t>
  </si>
  <si>
    <t>HXQ-CMOS-Series 2016</t>
  </si>
  <si>
    <t>1.8V/2.5V/3.3V,  2.0x1.6mm, Automotive Grade, High Temperature CMOS Crystal Oscillator</t>
  </si>
  <si>
    <t>SAS, XAUI</t>
  </si>
  <si>
    <t>1 to 125</t>
  </si>
  <si>
    <t>2.0 x 1.6</t>
  </si>
  <si>
    <t>HXQ-CMOS-Series 2520</t>
  </si>
  <si>
    <t>1.8V/2.5V/3.3V,  2.5x2.0mm, Automotive Grade, High Temperature CMOS Crystal Oscillator</t>
  </si>
  <si>
    <t>2.5 x 2.0</t>
  </si>
  <si>
    <t>HXQ-CMOS-Series 5032</t>
  </si>
  <si>
    <t>1.8V/2.5V/3.3V,  5.0x3.2mm, Automotive Grade, High Temperature CMOS Crystal Oscillator</t>
  </si>
  <si>
    <t>HXQ-CMOS-Series 7050</t>
  </si>
  <si>
    <t>1.8V/2.5V/3.3V,  7.0x5.0mm, Automotive Grade, High Temperature CMOS Crystal Oscillator</t>
  </si>
  <si>
    <t>HXQ-LVDS-Series</t>
  </si>
  <si>
    <t>7.0 x 5.0 x 1.5, 5.0 x 3.2 x 1.2, 3.2 x 2.5 x 0.9</t>
  </si>
  <si>
    <t>LVDS</t>
  </si>
  <si>
    <t>3.3, 2.5</t>
  </si>
  <si>
    <t>HXQ-LVDS-Series 3225</t>
  </si>
  <si>
    <t>2.5V/3.3V, 3.2x2.5mm, Automotive Grade, High Temperature LVDS Crystal Oscillator</t>
  </si>
  <si>
    <t>HXQ-LVDS</t>
  </si>
  <si>
    <t>25 to 162</t>
  </si>
  <si>
    <t>HXQ-LVDS-Series 5032</t>
  </si>
  <si>
    <t>2.5V/3.3V, 5.0x3.2mm, Automotive Grade, High Temperature LVDS Crystal Oscillator</t>
  </si>
  <si>
    <t>HXQ-LVDS-Series 7050</t>
  </si>
  <si>
    <t>2.5V/3.3V, 7.0x5.0mm, Automotive Grade, High Temperature LVDS Crystal Oscillator</t>
  </si>
  <si>
    <t>HXQ-LVPECL-Series</t>
  </si>
  <si>
    <t>LVPECL</t>
  </si>
  <si>
    <t>HXQ-LVPECL-Series 3225</t>
  </si>
  <si>
    <t>2.5V/3.3V, 3.2x2.5mm, Automotive Grade, High Temperature LVPECL Crystal Oscillator</t>
  </si>
  <si>
    <t>HXQ-LVPECL</t>
  </si>
  <si>
    <t>HXQ-LVPECL-Series 5032</t>
  </si>
  <si>
    <t>2.5V/3.3V, 5.0x3.2mm, Automotive Grade, High Temperature LVPECL Crystal Oscillator</t>
  </si>
  <si>
    <t>HXQ-LVPECL-Series 7050</t>
  </si>
  <si>
    <t>2.5V/3.3V, 7.0x5.0mm, Automotive Grade, High Temperature LVPECL Crystal Oscillator</t>
  </si>
  <si>
    <t>KDQ1.8V</t>
  </si>
  <si>
    <t>1.8V, 5.0x3.2mm, 32.768kHz, Automotive Grade CMOS Crystal Oscillator</t>
  </si>
  <si>
    <t>Blade Server, Industrial PC, Base station, Multi-Function Printer, Rack Server, Storage Array, Smart Grid, DVD/Blu-Ray, Security, GPS, STB</t>
  </si>
  <si>
    <t>32kHz XO</t>
  </si>
  <si>
    <t>KDQ</t>
  </si>
  <si>
    <t>32.768KHZ</t>
  </si>
  <si>
    <t>KDQ2.5V</t>
  </si>
  <si>
    <t>2.5V, 5.0x3.2mm, 32.768kHz, Automotive Grade CMOS Crystal Oscillator</t>
  </si>
  <si>
    <t>Blade Server, Industrial PC, Base station, Multi-Function Printer, Rack Server, Smart Grid, DVD/Blu-Ray, Storage Array, Security, GPS, STB</t>
  </si>
  <si>
    <t>KDQ3.3V</t>
  </si>
  <si>
    <t>3.3V, 5.0x3.2mm, 32.768kHz, Automotive Grade CMOS Crystal Oscillator</t>
  </si>
  <si>
    <t>KJQ1.8V</t>
  </si>
  <si>
    <t>2.5mm x 2.0mm, 32.768 KHz XO</t>
  </si>
  <si>
    <t>20~100</t>
  </si>
  <si>
    <t>2.5 x 2.0.x 0.9</t>
  </si>
  <si>
    <t>KJQ2.5V</t>
  </si>
  <si>
    <t>KJQ3.3V</t>
  </si>
  <si>
    <t>KKQ1.8V</t>
  </si>
  <si>
    <t>1.8V, 3.2x2.5mm, 32.768kHz, Automotive Grade CMOS Crystal Oscillator</t>
  </si>
  <si>
    <t>KKQ</t>
  </si>
  <si>
    <t>KKQ2.5V</t>
  </si>
  <si>
    <t>2.5V, 3.2x2.5mm, 32.768kHz, Automotive Grade CMOS Crystal Oscillator</t>
  </si>
  <si>
    <t>KKQ3.3V</t>
  </si>
  <si>
    <t>3.3V, 3.2x2.5mm, 32.768kHz, Automotive Grade CMOS Crystal Oscillator</t>
  </si>
  <si>
    <t>KX31Q</t>
  </si>
  <si>
    <t>1.8/2.5/3.3V, 3.2x2.5mm, Ultra-Low Current, 32.768KHz, Automotive Grade CMOS Crystal Oscillator</t>
  </si>
  <si>
    <t>KXQ</t>
  </si>
  <si>
    <t>LXQ</t>
  </si>
  <si>
    <t>2.0mm x 1.6mm ~ 7.0mm x 5.0mm, Low voltage XO</t>
  </si>
  <si>
    <t>Low voltage XO</t>
  </si>
  <si>
    <t>20~54MHz</t>
  </si>
  <si>
    <t>2.0 x 1.6.x 0.75, 2.5 x 2.0 x 0.9, 3.2 x 2.5 x 1.0, 5.0 x 3.2 x 1.2, 7.0 x 5.0 x 1.4</t>
  </si>
  <si>
    <t>0.9~1.5</t>
  </si>
  <si>
    <t>UCQ</t>
  </si>
  <si>
    <t xml:space="preserve">2.0x1.6mm~7.0x5.0mm, LP-HCSL XO
</t>
  </si>
  <si>
    <t>Bluetooth® / WiFi, PCI Express® 5.0, PCI Express® 4.0, Ethernet, PCI Express® 3.0, Fibre Channel, PCI Express® 2.0, PCI Express® 1.0, InfiniBand™</t>
  </si>
  <si>
    <t>Ultra Low jitter XO</t>
  </si>
  <si>
    <t>25~212.5</t>
  </si>
  <si>
    <t>2.5 x 2.0 x 0.9 3.2 x 2.5 x 1.0   5.0 x 3.2 x 1.2 7.0 x 5.0 x 1.4</t>
  </si>
  <si>
    <t>LP-HCSL</t>
  </si>
  <si>
    <t>1.8~3.3</t>
  </si>
  <si>
    <t>UFQ252/22</t>
  </si>
  <si>
    <t>2.5V/3.3V, 2.5x2.0mm, Ultra-Low Jitter LVPECL Crystal Oscillator</t>
  </si>
  <si>
    <t>Ultra Low Jitter XO</t>
  </si>
  <si>
    <t>UFQ2</t>
  </si>
  <si>
    <t>100 to 212.5</t>
  </si>
  <si>
    <t>0.08 to 0.09</t>
  </si>
  <si>
    <t>2.5 x 2.0 x 0.8</t>
  </si>
  <si>
    <t>HCSL</t>
  </si>
  <si>
    <t>UFQ253/23</t>
  </si>
  <si>
    <t>2.5V/3.3V, 2.5x2.0mm, Ultra-Low Jitter LVDS Crystal Oscillator</t>
  </si>
  <si>
    <t>UFQ254/24</t>
  </si>
  <si>
    <t>2.5V/3.3V, 2.5x2.0mm, Ultra-Low Jitter HCLS Crystal Oscillator</t>
  </si>
  <si>
    <t>UFQ322/32</t>
  </si>
  <si>
    <t>2.5V/3.3V, 3.2x2.5mm, Ultra-Low Jitter LVPECL Crystal Oscillator</t>
  </si>
  <si>
    <t>UFQ3</t>
  </si>
  <si>
    <t>0.07 to 0.09</t>
  </si>
  <si>
    <t>3.2 x 2.5 x 0.9</t>
  </si>
  <si>
    <t>UFQ323/33</t>
  </si>
  <si>
    <t>UFQ324/34</t>
  </si>
  <si>
    <t>2.5V/3.3V, 3.2x2.5mm, Ultra-Low Jitter HCLS Crystal Oscillator</t>
  </si>
  <si>
    <t>UFQ502/52</t>
  </si>
  <si>
    <t>2.5V/3.3V, 5.0x3.2mm, Ultra-Low Jitter LVPECL Crystal Oscillator</t>
  </si>
  <si>
    <t>UFQ5</t>
  </si>
  <si>
    <t>5.0 x 3.2 x 1.2</t>
  </si>
  <si>
    <t>UFQ503/53</t>
  </si>
  <si>
    <t>2.5V/3.3V, 5.0x3.2mm, Ultra-Low Jitter LVDS Crystal Oscillator</t>
  </si>
  <si>
    <t>UFQ504/54</t>
  </si>
  <si>
    <t>2.5V/3.3V, 5.0x3.2mm, Ultra-Low Jitter HCLS Crystal Oscillator</t>
  </si>
  <si>
    <t>UFQ702/72</t>
  </si>
  <si>
    <t>2.5V/3.3V, 7.0x5.0mm, Ultra-Low Jitter LVPECL Crystal Oscillator</t>
  </si>
  <si>
    <t>UFQ7</t>
  </si>
  <si>
    <t>7.0 x 5.0 x 1.4</t>
  </si>
  <si>
    <t>UFQ703/73</t>
  </si>
  <si>
    <t>2.5V/3.3V, 7.0x5.0mm, Ultra-Low Jitter LVDS Crystal Oscillator</t>
  </si>
  <si>
    <t>UFQ704/UFQ74</t>
  </si>
  <si>
    <t>2.5V/3.3V, 7.0x5.0mm, Ultra-Low Jitter HCLS Crystal Oscillator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</si>
</sst>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FDQ-1-8V.pdf" TargetMode="External"/><Relationship Id="rId_hyperlink_2" Type="http://schemas.openxmlformats.org/officeDocument/2006/relationships/hyperlink" Target="https://www.diodes.com/part/view/FDQ1.8V" TargetMode="External"/><Relationship Id="rId_hyperlink_3" Type="http://schemas.openxmlformats.org/officeDocument/2006/relationships/hyperlink" Target="https://www.diodes.com/assets/Datasheets/FDQ-2-5V.pdf" TargetMode="External"/><Relationship Id="rId_hyperlink_4" Type="http://schemas.openxmlformats.org/officeDocument/2006/relationships/hyperlink" Target="https://www.diodes.com/part/view/FDQ2.5V" TargetMode="External"/><Relationship Id="rId_hyperlink_5" Type="http://schemas.openxmlformats.org/officeDocument/2006/relationships/hyperlink" Target="https://www.diodes.com/assets/Datasheets/FDQ-3-3V.pdf" TargetMode="External"/><Relationship Id="rId_hyperlink_6" Type="http://schemas.openxmlformats.org/officeDocument/2006/relationships/hyperlink" Target="https://www.diodes.com/part/view/FDQ3.3V" TargetMode="External"/><Relationship Id="rId_hyperlink_7" Type="http://schemas.openxmlformats.org/officeDocument/2006/relationships/hyperlink" Target="https://www.diodes.com/assets/Datasheets/FKQ-1-8V.pdf" TargetMode="External"/><Relationship Id="rId_hyperlink_8" Type="http://schemas.openxmlformats.org/officeDocument/2006/relationships/hyperlink" Target="https://www.diodes.com/part/view/FKQ1.8V" TargetMode="External"/><Relationship Id="rId_hyperlink_9" Type="http://schemas.openxmlformats.org/officeDocument/2006/relationships/hyperlink" Target="https://www.diodes.com/assets/Datasheets/FKQ-2-5V.pdf" TargetMode="External"/><Relationship Id="rId_hyperlink_10" Type="http://schemas.openxmlformats.org/officeDocument/2006/relationships/hyperlink" Target="https://www.diodes.com/part/view/FKQ2.5V" TargetMode="External"/><Relationship Id="rId_hyperlink_11" Type="http://schemas.openxmlformats.org/officeDocument/2006/relationships/hyperlink" Target="https://www.diodes.com/assets/Datasheets/FKQ-3-3V.pdf" TargetMode="External"/><Relationship Id="rId_hyperlink_12" Type="http://schemas.openxmlformats.org/officeDocument/2006/relationships/hyperlink" Target="https://www.diodes.com/part/view/FKQ3.3V" TargetMode="External"/><Relationship Id="rId_hyperlink_13" Type="http://schemas.openxmlformats.org/officeDocument/2006/relationships/hyperlink" Target="https://www.diodes.com/assets/Datasheets/FNQ-1-8V.pdf" TargetMode="External"/><Relationship Id="rId_hyperlink_14" Type="http://schemas.openxmlformats.org/officeDocument/2006/relationships/hyperlink" Target="https://www.diodes.com/part/view/FNQ1.8V" TargetMode="External"/><Relationship Id="rId_hyperlink_15" Type="http://schemas.openxmlformats.org/officeDocument/2006/relationships/hyperlink" Target="https://www.diodes.com/assets/Datasheets/FNQ-2-5V.pdf" TargetMode="External"/><Relationship Id="rId_hyperlink_16" Type="http://schemas.openxmlformats.org/officeDocument/2006/relationships/hyperlink" Target="https://www.diodes.com/part/view/FNQ2.5V" TargetMode="External"/><Relationship Id="rId_hyperlink_17" Type="http://schemas.openxmlformats.org/officeDocument/2006/relationships/hyperlink" Target="https://www.diodes.com/assets/Datasheets/FNQ-3-3V.pdf" TargetMode="External"/><Relationship Id="rId_hyperlink_18" Type="http://schemas.openxmlformats.org/officeDocument/2006/relationships/hyperlink" Target="https://www.diodes.com/part/view/FNQ3.3V" TargetMode="External"/><Relationship Id="rId_hyperlink_19" Type="http://schemas.openxmlformats.org/officeDocument/2006/relationships/hyperlink" Target="https://www.diodes.com/assets/Datasheets/HXQ-CMOS-Series.pdf" TargetMode="External"/><Relationship Id="rId_hyperlink_20" Type="http://schemas.openxmlformats.org/officeDocument/2006/relationships/hyperlink" Target="https://www.diodes.com/part/view/HXQ-CMOS-Series" TargetMode="External"/><Relationship Id="rId_hyperlink_21" Type="http://schemas.openxmlformats.org/officeDocument/2006/relationships/hyperlink" Target="https://www.diodes.com/assets/Datasheets/HXQ-CMOS-Series.pdf" TargetMode="External"/><Relationship Id="rId_hyperlink_22" Type="http://schemas.openxmlformats.org/officeDocument/2006/relationships/hyperlink" Target="https://www.diodes.com/part/view/HXQ-CMOS-Series++3225" TargetMode="External"/><Relationship Id="rId_hyperlink_23" Type="http://schemas.openxmlformats.org/officeDocument/2006/relationships/hyperlink" Target="https://www.diodes.com/assets/Datasheets/HXQ-CMOS-Series.pdf" TargetMode="External"/><Relationship Id="rId_hyperlink_24" Type="http://schemas.openxmlformats.org/officeDocument/2006/relationships/hyperlink" Target="https://www.diodes.com/part/view/HXQ-CMOS-Series+2016" TargetMode="External"/><Relationship Id="rId_hyperlink_25" Type="http://schemas.openxmlformats.org/officeDocument/2006/relationships/hyperlink" Target="https://www.diodes.com/assets/Datasheets/HXQ-CMOS-Series.pdf" TargetMode="External"/><Relationship Id="rId_hyperlink_26" Type="http://schemas.openxmlformats.org/officeDocument/2006/relationships/hyperlink" Target="https://www.diodes.com/part/view/HXQ-CMOS-Series+2520" TargetMode="External"/><Relationship Id="rId_hyperlink_27" Type="http://schemas.openxmlformats.org/officeDocument/2006/relationships/hyperlink" Target="https://www.diodes.com/assets/Datasheets/HXQ-CMOS-Series.pdf" TargetMode="External"/><Relationship Id="rId_hyperlink_28" Type="http://schemas.openxmlformats.org/officeDocument/2006/relationships/hyperlink" Target="https://www.diodes.com/part/view/HXQ-CMOS-Series+5032" TargetMode="External"/><Relationship Id="rId_hyperlink_29" Type="http://schemas.openxmlformats.org/officeDocument/2006/relationships/hyperlink" Target="https://www.diodes.com/assets/Datasheets/HXQ-CMOS-Series.pdf" TargetMode="External"/><Relationship Id="rId_hyperlink_30" Type="http://schemas.openxmlformats.org/officeDocument/2006/relationships/hyperlink" Target="https://www.diodes.com/part/view/HXQ-CMOS-Series+7050" TargetMode="External"/><Relationship Id="rId_hyperlink_31" Type="http://schemas.openxmlformats.org/officeDocument/2006/relationships/hyperlink" Target="https://www.diodes.com/assets/Datasheets/HXQ-LVDS-Series.pdf" TargetMode="External"/><Relationship Id="rId_hyperlink_32" Type="http://schemas.openxmlformats.org/officeDocument/2006/relationships/hyperlink" Target="https://www.diodes.com/part/view/HXQ-LVDS-Series" TargetMode="External"/><Relationship Id="rId_hyperlink_33" Type="http://schemas.openxmlformats.org/officeDocument/2006/relationships/hyperlink" Target="https://www.diodes.com/assets/Datasheets/HXQ-LVDS-Series.pdf" TargetMode="External"/><Relationship Id="rId_hyperlink_34" Type="http://schemas.openxmlformats.org/officeDocument/2006/relationships/hyperlink" Target="https://www.diodes.com/part/view/HXQ-LVDS-Series+3225" TargetMode="External"/><Relationship Id="rId_hyperlink_35" Type="http://schemas.openxmlformats.org/officeDocument/2006/relationships/hyperlink" Target="https://www.diodes.com/assets/Datasheets/HXQ-LVDS-Series.pdf" TargetMode="External"/><Relationship Id="rId_hyperlink_36" Type="http://schemas.openxmlformats.org/officeDocument/2006/relationships/hyperlink" Target="https://www.diodes.com/part/view/HXQ-LVDS-Series+5032" TargetMode="External"/><Relationship Id="rId_hyperlink_37" Type="http://schemas.openxmlformats.org/officeDocument/2006/relationships/hyperlink" Target="https://www.diodes.com/assets/Datasheets/HXQ-LVDS-Series.pdf" TargetMode="External"/><Relationship Id="rId_hyperlink_38" Type="http://schemas.openxmlformats.org/officeDocument/2006/relationships/hyperlink" Target="https://www.diodes.com/part/view/HXQ-LVDS-Series+7050" TargetMode="External"/><Relationship Id="rId_hyperlink_39" Type="http://schemas.openxmlformats.org/officeDocument/2006/relationships/hyperlink" Target="https://www.diodes.com/assets/Datasheets/HXQ-LVPECL-Series.pdf" TargetMode="External"/><Relationship Id="rId_hyperlink_40" Type="http://schemas.openxmlformats.org/officeDocument/2006/relationships/hyperlink" Target="https://www.diodes.com/part/view/HXQ-LVPECL-Series" TargetMode="External"/><Relationship Id="rId_hyperlink_41" Type="http://schemas.openxmlformats.org/officeDocument/2006/relationships/hyperlink" Target="https://www.diodes.com/assets/Datasheets/HXQ-LVPECL-Series.pdf" TargetMode="External"/><Relationship Id="rId_hyperlink_42" Type="http://schemas.openxmlformats.org/officeDocument/2006/relationships/hyperlink" Target="https://www.diodes.com/part/view/HXQ-LVPECL-Series+3225" TargetMode="External"/><Relationship Id="rId_hyperlink_43" Type="http://schemas.openxmlformats.org/officeDocument/2006/relationships/hyperlink" Target="https://www.diodes.com/assets/Datasheets/HXQ-LVPECL-Series.pdf" TargetMode="External"/><Relationship Id="rId_hyperlink_44" Type="http://schemas.openxmlformats.org/officeDocument/2006/relationships/hyperlink" Target="https://www.diodes.com/part/view/HXQ-LVPECL-Series+5032" TargetMode="External"/><Relationship Id="rId_hyperlink_45" Type="http://schemas.openxmlformats.org/officeDocument/2006/relationships/hyperlink" Target="https://www.diodes.com/assets/Datasheets/HXQ-LVPECL-Series.pdf" TargetMode="External"/><Relationship Id="rId_hyperlink_46" Type="http://schemas.openxmlformats.org/officeDocument/2006/relationships/hyperlink" Target="https://www.diodes.com/part/view/HXQ-LVPECL-Series+7050" TargetMode="External"/><Relationship Id="rId_hyperlink_47" Type="http://schemas.openxmlformats.org/officeDocument/2006/relationships/hyperlink" Target="https://www.diodes.com/assets/Datasheets/KDQ-1.8V.pdf" TargetMode="External"/><Relationship Id="rId_hyperlink_48" Type="http://schemas.openxmlformats.org/officeDocument/2006/relationships/hyperlink" Target="https://www.diodes.com/part/view/KDQ1.8V" TargetMode="External"/><Relationship Id="rId_hyperlink_49" Type="http://schemas.openxmlformats.org/officeDocument/2006/relationships/hyperlink" Target="https://www.diodes.com/assets/Datasheets/KDQ-2.5V.pdf" TargetMode="External"/><Relationship Id="rId_hyperlink_50" Type="http://schemas.openxmlformats.org/officeDocument/2006/relationships/hyperlink" Target="https://www.diodes.com/part/view/KDQ2.5V" TargetMode="External"/><Relationship Id="rId_hyperlink_51" Type="http://schemas.openxmlformats.org/officeDocument/2006/relationships/hyperlink" Target="https://www.diodes.com/assets/Datasheets/KDQ-3.3V.pdf" TargetMode="External"/><Relationship Id="rId_hyperlink_52" Type="http://schemas.openxmlformats.org/officeDocument/2006/relationships/hyperlink" Target="https://www.diodes.com/part/view/KDQ3.3V" TargetMode="External"/><Relationship Id="rId_hyperlink_53" Type="http://schemas.openxmlformats.org/officeDocument/2006/relationships/hyperlink" Target="https://www.diodes.com/assets/Datasheets/KJQ-1.8V.pdf" TargetMode="External"/><Relationship Id="rId_hyperlink_54" Type="http://schemas.openxmlformats.org/officeDocument/2006/relationships/hyperlink" Target="https://www.diodes.com/part/view/KJQ1.8V" TargetMode="External"/><Relationship Id="rId_hyperlink_55" Type="http://schemas.openxmlformats.org/officeDocument/2006/relationships/hyperlink" Target="https://www.diodes.com/assets/Datasheets/KJQ-2.5V.pdf" TargetMode="External"/><Relationship Id="rId_hyperlink_56" Type="http://schemas.openxmlformats.org/officeDocument/2006/relationships/hyperlink" Target="https://www.diodes.com/part/view/KJQ2.5V" TargetMode="External"/><Relationship Id="rId_hyperlink_57" Type="http://schemas.openxmlformats.org/officeDocument/2006/relationships/hyperlink" Target="https://www.diodes.com/assets/Datasheets/KJQ-3.3V.pdf" TargetMode="External"/><Relationship Id="rId_hyperlink_58" Type="http://schemas.openxmlformats.org/officeDocument/2006/relationships/hyperlink" Target="https://www.diodes.com/part/view/KJQ3.3V" TargetMode="External"/><Relationship Id="rId_hyperlink_59" Type="http://schemas.openxmlformats.org/officeDocument/2006/relationships/hyperlink" Target="https://www.diodes.com/assets/Datasheets/KKQ-1.8V.pdf" TargetMode="External"/><Relationship Id="rId_hyperlink_60" Type="http://schemas.openxmlformats.org/officeDocument/2006/relationships/hyperlink" Target="https://www.diodes.com/part/view/KKQ1.8V" TargetMode="External"/><Relationship Id="rId_hyperlink_61" Type="http://schemas.openxmlformats.org/officeDocument/2006/relationships/hyperlink" Target="https://www.diodes.com/assets/Datasheets/KKQ-2.5V.pdf" TargetMode="External"/><Relationship Id="rId_hyperlink_62" Type="http://schemas.openxmlformats.org/officeDocument/2006/relationships/hyperlink" Target="https://www.diodes.com/part/view/KKQ2.5V" TargetMode="External"/><Relationship Id="rId_hyperlink_63" Type="http://schemas.openxmlformats.org/officeDocument/2006/relationships/hyperlink" Target="https://www.diodes.com/assets/Datasheets/KKQ-3.3V.pdf" TargetMode="External"/><Relationship Id="rId_hyperlink_64" Type="http://schemas.openxmlformats.org/officeDocument/2006/relationships/hyperlink" Target="https://www.diodes.com/part/view/KKQ3.3V" TargetMode="External"/><Relationship Id="rId_hyperlink_65" Type="http://schemas.openxmlformats.org/officeDocument/2006/relationships/hyperlink" Target="https://www.diodes.com/assets/Datasheets/KX31Q.pdf" TargetMode="External"/><Relationship Id="rId_hyperlink_66" Type="http://schemas.openxmlformats.org/officeDocument/2006/relationships/hyperlink" Target="https://www.diodes.com/part/view/KX31Q" TargetMode="External"/><Relationship Id="rId_hyperlink_67" Type="http://schemas.openxmlformats.org/officeDocument/2006/relationships/hyperlink" Target="https://www.diodes.com/assets/Datasheets/LXQ-CMOS-Series.pdf" TargetMode="External"/><Relationship Id="rId_hyperlink_68" Type="http://schemas.openxmlformats.org/officeDocument/2006/relationships/hyperlink" Target="https://www.diodes.com/part/view/LXQ" TargetMode="External"/><Relationship Id="rId_hyperlink_69" Type="http://schemas.openxmlformats.org/officeDocument/2006/relationships/hyperlink" Target="https://www.diodes.com/assets/Datasheets/UCQ.pdf" TargetMode="External"/><Relationship Id="rId_hyperlink_70" Type="http://schemas.openxmlformats.org/officeDocument/2006/relationships/hyperlink" Target="https://www.diodes.com/part/view/UCQ" TargetMode="External"/><Relationship Id="rId_hyperlink_71" Type="http://schemas.openxmlformats.org/officeDocument/2006/relationships/hyperlink" Target="https://www.diodes.com/assets/Datasheets/UF252-22.pdf" TargetMode="External"/><Relationship Id="rId_hyperlink_72" Type="http://schemas.openxmlformats.org/officeDocument/2006/relationships/hyperlink" Target="https://www.diodes.com/part/view/UFQ252%2F22" TargetMode="External"/><Relationship Id="rId_hyperlink_73" Type="http://schemas.openxmlformats.org/officeDocument/2006/relationships/hyperlink" Target="https://www.diodes.com/assets/Datasheets/UF253-23.pdf" TargetMode="External"/><Relationship Id="rId_hyperlink_74" Type="http://schemas.openxmlformats.org/officeDocument/2006/relationships/hyperlink" Target="https://www.diodes.com/part/view/UFQ253%2F23" TargetMode="External"/><Relationship Id="rId_hyperlink_75" Type="http://schemas.openxmlformats.org/officeDocument/2006/relationships/hyperlink" Target="https://www.diodes.com/assets/Datasheets/UF254-24.pdf" TargetMode="External"/><Relationship Id="rId_hyperlink_76" Type="http://schemas.openxmlformats.org/officeDocument/2006/relationships/hyperlink" Target="https://www.diodes.com/part/view/UFQ254%2F24" TargetMode="External"/><Relationship Id="rId_hyperlink_77" Type="http://schemas.openxmlformats.org/officeDocument/2006/relationships/hyperlink" Target="https://www.diodes.com/assets/Datasheets/UF322-32.pdf" TargetMode="External"/><Relationship Id="rId_hyperlink_78" Type="http://schemas.openxmlformats.org/officeDocument/2006/relationships/hyperlink" Target="https://www.diodes.com/part/view/UFQ322%2F32" TargetMode="External"/><Relationship Id="rId_hyperlink_79" Type="http://schemas.openxmlformats.org/officeDocument/2006/relationships/hyperlink" Target="https://www.diodes.com/assets/Datasheets/UF323-33.pdf" TargetMode="External"/><Relationship Id="rId_hyperlink_80" Type="http://schemas.openxmlformats.org/officeDocument/2006/relationships/hyperlink" Target="https://www.diodes.com/part/view/UFQ323%2F33" TargetMode="External"/><Relationship Id="rId_hyperlink_81" Type="http://schemas.openxmlformats.org/officeDocument/2006/relationships/hyperlink" Target="https://www.diodes.com/assets/Datasheets/UF324-34.pdf" TargetMode="External"/><Relationship Id="rId_hyperlink_82" Type="http://schemas.openxmlformats.org/officeDocument/2006/relationships/hyperlink" Target="https://www.diodes.com/part/view/UFQ324%2F34" TargetMode="External"/><Relationship Id="rId_hyperlink_83" Type="http://schemas.openxmlformats.org/officeDocument/2006/relationships/hyperlink" Target="https://www.diodes.com/assets/Datasheets/UF502-52.pdf" TargetMode="External"/><Relationship Id="rId_hyperlink_84" Type="http://schemas.openxmlformats.org/officeDocument/2006/relationships/hyperlink" Target="https://www.diodes.com/part/view/UFQ502%2F52" TargetMode="External"/><Relationship Id="rId_hyperlink_85" Type="http://schemas.openxmlformats.org/officeDocument/2006/relationships/hyperlink" Target="https://www.diodes.com/assets/Datasheets/UF503-53.pdf" TargetMode="External"/><Relationship Id="rId_hyperlink_86" Type="http://schemas.openxmlformats.org/officeDocument/2006/relationships/hyperlink" Target="https://www.diodes.com/part/view/UFQ503%2F53" TargetMode="External"/><Relationship Id="rId_hyperlink_87" Type="http://schemas.openxmlformats.org/officeDocument/2006/relationships/hyperlink" Target="https://www.diodes.com/assets/Datasheets/UF504-54.pdf" TargetMode="External"/><Relationship Id="rId_hyperlink_88" Type="http://schemas.openxmlformats.org/officeDocument/2006/relationships/hyperlink" Target="https://www.diodes.com/part/view/UFQ504%2F54" TargetMode="External"/><Relationship Id="rId_hyperlink_89" Type="http://schemas.openxmlformats.org/officeDocument/2006/relationships/hyperlink" Target="https://www.diodes.com/assets/Datasheets/UF702-72.pdf" TargetMode="External"/><Relationship Id="rId_hyperlink_90" Type="http://schemas.openxmlformats.org/officeDocument/2006/relationships/hyperlink" Target="https://www.diodes.com/part/view/UFQ702%2F72" TargetMode="External"/><Relationship Id="rId_hyperlink_91" Type="http://schemas.openxmlformats.org/officeDocument/2006/relationships/hyperlink" Target="https://www.diodes.com/assets/Datasheets/UF703-73.pdf" TargetMode="External"/><Relationship Id="rId_hyperlink_92" Type="http://schemas.openxmlformats.org/officeDocument/2006/relationships/hyperlink" Target="https://www.diodes.com/part/view/UFQ703%2F73" TargetMode="External"/><Relationship Id="rId_hyperlink_93" Type="http://schemas.openxmlformats.org/officeDocument/2006/relationships/hyperlink" Target="https://www.diodes.com/assets/Datasheets/UF704-74.pdf" TargetMode="External"/><Relationship Id="rId_hyperlink_94" Type="http://schemas.openxmlformats.org/officeDocument/2006/relationships/hyperlink" Target="https://www.diodes.com/part/view/UFQ704%2FUFQ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S4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Subfamily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Product Series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Compliance(Only Automotive supports PPAP)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Freq Range (MHz)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Jitter RMS (ps)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Stability (PPM)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Package Size (mm)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PkgType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Logic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 Voltage (V)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Pads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Legacy PN</t>
          </r>
        </is>
      </c>
      <c r="S1" s="1" t="s">
        <v>18</v>
      </c>
    </row>
    <row r="2" spans="1:19">
      <c r="A2" t="s">
        <v>19</v>
      </c>
      <c r="B2" s="2" t="str">
        <f>Hyperlink("https://www.diodes.com/assets/Datasheets/FDQ-1-8V.pdf")</f>
        <v>https://www.diodes.com/assets/Datasheets/FDQ-1-8V.pdf</v>
      </c>
      <c r="C2" t="str">
        <f>Hyperlink("https://www.diodes.com/part/view/FDQ1.8V","FDQ1.8V")</f>
        <v>FDQ1.8V</v>
      </c>
      <c r="D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>
        <v>1.8</v>
      </c>
      <c r="Q2">
        <v>4</v>
      </c>
    </row>
    <row r="3" spans="1:19">
      <c r="A3" t="s">
        <v>30</v>
      </c>
      <c r="B3" s="2" t="str">
        <f>Hyperlink("https://www.diodes.com/assets/Datasheets/FDQ-2-5V.pdf")</f>
        <v>https://www.diodes.com/assets/Datasheets/FDQ-2-5V.pdf</v>
      </c>
      <c r="C3" t="str">
        <f>Hyperlink("https://www.diodes.com/part/view/FDQ2.5V","FDQ2.5V")</f>
        <v>FDQ2.5V</v>
      </c>
      <c r="D3" t="s">
        <v>31</v>
      </c>
      <c r="G3" t="s">
        <v>21</v>
      </c>
      <c r="H3" t="s">
        <v>22</v>
      </c>
      <c r="I3" t="s">
        <v>23</v>
      </c>
      <c r="J3" t="s">
        <v>32</v>
      </c>
      <c r="K3" t="s">
        <v>25</v>
      </c>
      <c r="L3" t="s">
        <v>26</v>
      </c>
      <c r="M3" t="s">
        <v>27</v>
      </c>
      <c r="N3" t="s">
        <v>28</v>
      </c>
      <c r="O3" t="s">
        <v>29</v>
      </c>
      <c r="P3">
        <v>2.5</v>
      </c>
      <c r="Q3">
        <v>4</v>
      </c>
    </row>
    <row r="4" spans="1:19">
      <c r="A4" t="s">
        <v>33</v>
      </c>
      <c r="B4" s="2" t="str">
        <f>Hyperlink("https://www.diodes.com/assets/Datasheets/FDQ-3-3V.pdf")</f>
        <v>https://www.diodes.com/assets/Datasheets/FDQ-3-3V.pdf</v>
      </c>
      <c r="C4" t="str">
        <f>Hyperlink("https://www.diodes.com/part/view/FDQ3.3V","FDQ3.3V")</f>
        <v>FDQ3.3V</v>
      </c>
      <c r="D4" t="s">
        <v>34</v>
      </c>
      <c r="G4" t="s">
        <v>21</v>
      </c>
      <c r="H4" t="s">
        <v>22</v>
      </c>
      <c r="I4" t="s">
        <v>23</v>
      </c>
      <c r="J4" t="s">
        <v>32</v>
      </c>
      <c r="K4" t="s">
        <v>25</v>
      </c>
      <c r="L4" t="s">
        <v>26</v>
      </c>
      <c r="M4" t="s">
        <v>27</v>
      </c>
      <c r="N4" t="s">
        <v>28</v>
      </c>
      <c r="O4" t="s">
        <v>29</v>
      </c>
      <c r="P4">
        <v>3.3</v>
      </c>
      <c r="Q4">
        <v>4</v>
      </c>
    </row>
    <row r="5" spans="1:19">
      <c r="A5" t="s">
        <v>35</v>
      </c>
      <c r="B5" s="2" t="str">
        <f>Hyperlink("https://www.diodes.com/assets/Datasheets/FKQ-1-8V.pdf")</f>
        <v>https://www.diodes.com/assets/Datasheets/FKQ-1-8V.pdf</v>
      </c>
      <c r="C5" t="str">
        <f>Hyperlink("https://www.diodes.com/part/view/FKQ1.8V","FKQ1.8V")</f>
        <v>FKQ1.8V</v>
      </c>
      <c r="D5" t="s">
        <v>36</v>
      </c>
      <c r="G5" t="s">
        <v>21</v>
      </c>
      <c r="H5" t="s">
        <v>37</v>
      </c>
      <c r="I5" t="s">
        <v>23</v>
      </c>
      <c r="J5" t="s">
        <v>24</v>
      </c>
      <c r="K5" t="s">
        <v>25</v>
      </c>
      <c r="L5" t="s">
        <v>26</v>
      </c>
      <c r="M5" t="s">
        <v>38</v>
      </c>
      <c r="N5" t="s">
        <v>28</v>
      </c>
      <c r="O5" t="s">
        <v>29</v>
      </c>
      <c r="P5">
        <v>1.8</v>
      </c>
      <c r="Q5">
        <v>4</v>
      </c>
    </row>
    <row r="6" spans="1:19">
      <c r="A6" t="s">
        <v>39</v>
      </c>
      <c r="B6" s="2" t="str">
        <f>Hyperlink("https://www.diodes.com/assets/Datasheets/FKQ-2-5V.pdf")</f>
        <v>https://www.diodes.com/assets/Datasheets/FKQ-2-5V.pdf</v>
      </c>
      <c r="C6" t="str">
        <f>Hyperlink("https://www.diodes.com/part/view/FKQ2.5V","FKQ2.5V")</f>
        <v>FKQ2.5V</v>
      </c>
      <c r="D6" t="s">
        <v>40</v>
      </c>
      <c r="G6" t="s">
        <v>21</v>
      </c>
      <c r="H6" t="s">
        <v>37</v>
      </c>
      <c r="I6" t="s">
        <v>23</v>
      </c>
      <c r="J6" t="s">
        <v>32</v>
      </c>
      <c r="K6" t="s">
        <v>25</v>
      </c>
      <c r="L6" t="s">
        <v>26</v>
      </c>
      <c r="M6" t="s">
        <v>38</v>
      </c>
      <c r="N6" t="s">
        <v>28</v>
      </c>
      <c r="O6" t="s">
        <v>29</v>
      </c>
      <c r="P6">
        <v>2.5</v>
      </c>
      <c r="Q6">
        <v>4</v>
      </c>
    </row>
    <row r="7" spans="1:19">
      <c r="A7" t="s">
        <v>41</v>
      </c>
      <c r="B7" s="2" t="str">
        <f>Hyperlink("https://www.diodes.com/assets/Datasheets/FKQ-3-3V.pdf")</f>
        <v>https://www.diodes.com/assets/Datasheets/FKQ-3-3V.pdf</v>
      </c>
      <c r="C7" t="str">
        <f>Hyperlink("https://www.diodes.com/part/view/FKQ3.3V","FKQ3.3V")</f>
        <v>FKQ3.3V</v>
      </c>
      <c r="D7" t="s">
        <v>42</v>
      </c>
      <c r="G7" t="s">
        <v>21</v>
      </c>
      <c r="H7" t="s">
        <v>37</v>
      </c>
      <c r="I7" t="s">
        <v>23</v>
      </c>
      <c r="J7" t="s">
        <v>32</v>
      </c>
      <c r="K7" t="s">
        <v>25</v>
      </c>
      <c r="L7" t="s">
        <v>26</v>
      </c>
      <c r="M7" t="s">
        <v>38</v>
      </c>
      <c r="N7" t="s">
        <v>28</v>
      </c>
      <c r="O7" t="s">
        <v>29</v>
      </c>
      <c r="P7">
        <v>3.3</v>
      </c>
      <c r="Q7">
        <v>4</v>
      </c>
    </row>
    <row r="8" spans="1:19">
      <c r="A8" t="s">
        <v>43</v>
      </c>
      <c r="B8" s="2" t="str">
        <f>Hyperlink("https://www.diodes.com/assets/Datasheets/FNQ-1-8V.pdf")</f>
        <v>https://www.diodes.com/assets/Datasheets/FNQ-1-8V.pdf</v>
      </c>
      <c r="C8" t="str">
        <f>Hyperlink("https://www.diodes.com/part/view/FNQ1.8V","FNQ1.8V")</f>
        <v>FNQ1.8V</v>
      </c>
      <c r="D8" t="s">
        <v>44</v>
      </c>
      <c r="G8" t="s">
        <v>21</v>
      </c>
      <c r="H8" t="s">
        <v>45</v>
      </c>
      <c r="I8" t="s">
        <v>23</v>
      </c>
      <c r="J8" t="s">
        <v>24</v>
      </c>
      <c r="K8" t="s">
        <v>25</v>
      </c>
      <c r="L8" t="s">
        <v>26</v>
      </c>
      <c r="M8" t="s">
        <v>46</v>
      </c>
      <c r="N8" t="s">
        <v>28</v>
      </c>
      <c r="O8" t="s">
        <v>29</v>
      </c>
      <c r="P8">
        <v>1.8</v>
      </c>
      <c r="Q8">
        <v>4</v>
      </c>
    </row>
    <row r="9" spans="1:19">
      <c r="A9" t="s">
        <v>47</v>
      </c>
      <c r="B9" s="2" t="str">
        <f>Hyperlink("https://www.diodes.com/assets/Datasheets/FNQ-2-5V.pdf")</f>
        <v>https://www.diodes.com/assets/Datasheets/FNQ-2-5V.pdf</v>
      </c>
      <c r="C9" t="str">
        <f>Hyperlink("https://www.diodes.com/part/view/FNQ2.5V","FNQ2.5V")</f>
        <v>FNQ2.5V</v>
      </c>
      <c r="D9" t="s">
        <v>48</v>
      </c>
      <c r="G9" t="s">
        <v>21</v>
      </c>
      <c r="H9" t="s">
        <v>45</v>
      </c>
      <c r="I9" t="s">
        <v>23</v>
      </c>
      <c r="J9" t="s">
        <v>32</v>
      </c>
      <c r="K9" t="s">
        <v>25</v>
      </c>
      <c r="L9" t="s">
        <v>26</v>
      </c>
      <c r="M9" t="s">
        <v>46</v>
      </c>
      <c r="N9" t="s">
        <v>28</v>
      </c>
      <c r="O9" t="s">
        <v>29</v>
      </c>
      <c r="P9">
        <v>2.5</v>
      </c>
      <c r="Q9">
        <v>4</v>
      </c>
    </row>
    <row r="10" spans="1:19">
      <c r="A10" t="s">
        <v>49</v>
      </c>
      <c r="B10" s="2" t="str">
        <f>Hyperlink("https://www.diodes.com/assets/Datasheets/FNQ-3-3V.pdf")</f>
        <v>https://www.diodes.com/assets/Datasheets/FNQ-3-3V.pdf</v>
      </c>
      <c r="C10" t="str">
        <f>Hyperlink("https://www.diodes.com/part/view/FNQ3.3V","FNQ3.3V")</f>
        <v>FNQ3.3V</v>
      </c>
      <c r="D10" t="s">
        <v>50</v>
      </c>
      <c r="G10" t="s">
        <v>21</v>
      </c>
      <c r="H10" t="s">
        <v>45</v>
      </c>
      <c r="I10" t="s">
        <v>23</v>
      </c>
      <c r="J10" t="s">
        <v>32</v>
      </c>
      <c r="K10" t="s">
        <v>25</v>
      </c>
      <c r="L10" t="s">
        <v>26</v>
      </c>
      <c r="M10" t="s">
        <v>46</v>
      </c>
      <c r="N10" t="s">
        <v>28</v>
      </c>
      <c r="O10" t="s">
        <v>29</v>
      </c>
      <c r="P10">
        <v>3.3</v>
      </c>
      <c r="Q10">
        <v>4</v>
      </c>
    </row>
    <row r="11" spans="1:19">
      <c r="A11" t="s">
        <v>51</v>
      </c>
      <c r="B11" s="2" t="str">
        <f>Hyperlink("https://www.diodes.com/assets/Datasheets/HXQ-CMOS-Series.pdf")</f>
        <v>https://www.diodes.com/assets/Datasheets/HXQ-CMOS-Series.pdf</v>
      </c>
      <c r="C11" t="str">
        <f>Hyperlink("https://www.diodes.com/part/view/HXQ-CMOS-Series","HXQ-CMOS-Series")</f>
        <v>HXQ-CMOS-Series</v>
      </c>
      <c r="D11" t="s">
        <v>52</v>
      </c>
      <c r="F11" t="s">
        <v>53</v>
      </c>
      <c r="H11" t="s">
        <v>51</v>
      </c>
      <c r="I11" t="s">
        <v>23</v>
      </c>
      <c r="K11" t="s">
        <v>54</v>
      </c>
      <c r="L11" t="s">
        <v>26</v>
      </c>
      <c r="M11" t="s">
        <v>55</v>
      </c>
      <c r="N11" t="s">
        <v>28</v>
      </c>
      <c r="O11" t="s">
        <v>29</v>
      </c>
      <c r="P11" t="s">
        <v>56</v>
      </c>
      <c r="Q11">
        <v>4</v>
      </c>
    </row>
    <row r="12" spans="1:19">
      <c r="A12" t="s">
        <v>57</v>
      </c>
      <c r="B12" s="2" t="str">
        <f>Hyperlink("https://www.diodes.com/assets/Datasheets/HXQ-CMOS-Series.pdf")</f>
        <v>https://www.diodes.com/assets/Datasheets/HXQ-CMOS-Series.pdf</v>
      </c>
      <c r="C12" t="str">
        <f>Hyperlink("https://www.diodes.com/part/view/HXQ-CMOS-Series++3225","HXQ-CMOS-Series  3225")</f>
        <v>HXQ-CMOS-Series  3225</v>
      </c>
      <c r="D12" t="s">
        <v>58</v>
      </c>
      <c r="G12" t="s">
        <v>59</v>
      </c>
      <c r="H12" t="s">
        <v>60</v>
      </c>
      <c r="I12" t="s">
        <v>23</v>
      </c>
      <c r="J12" t="s">
        <v>61</v>
      </c>
      <c r="K12" t="s">
        <v>54</v>
      </c>
      <c r="L12" t="s">
        <v>26</v>
      </c>
      <c r="M12" t="s">
        <v>38</v>
      </c>
      <c r="N12" t="s">
        <v>28</v>
      </c>
      <c r="O12" t="s">
        <v>29</v>
      </c>
      <c r="P12" t="s">
        <v>56</v>
      </c>
      <c r="Q12">
        <v>4</v>
      </c>
    </row>
    <row r="13" spans="1:19">
      <c r="A13" t="s">
        <v>62</v>
      </c>
      <c r="B13" s="2" t="str">
        <f>Hyperlink("https://www.diodes.com/assets/Datasheets/HXQ-CMOS-Series.pdf")</f>
        <v>https://www.diodes.com/assets/Datasheets/HXQ-CMOS-Series.pdf</v>
      </c>
      <c r="C13" t="str">
        <f>Hyperlink("https://www.diodes.com/part/view/HXQ-CMOS-Series+2016","HXQ-CMOS-Series 2016")</f>
        <v>HXQ-CMOS-Series 2016</v>
      </c>
      <c r="D13" t="s">
        <v>63</v>
      </c>
      <c r="F13" t="s">
        <v>64</v>
      </c>
      <c r="G13" t="s">
        <v>59</v>
      </c>
      <c r="H13" t="s">
        <v>60</v>
      </c>
      <c r="I13" t="s">
        <v>23</v>
      </c>
      <c r="J13" t="s">
        <v>65</v>
      </c>
      <c r="K13" t="s">
        <v>54</v>
      </c>
      <c r="L13" t="s">
        <v>26</v>
      </c>
      <c r="M13" t="s">
        <v>66</v>
      </c>
      <c r="N13" t="s">
        <v>28</v>
      </c>
      <c r="O13" t="s">
        <v>29</v>
      </c>
      <c r="P13" t="s">
        <v>56</v>
      </c>
      <c r="Q13">
        <v>4</v>
      </c>
    </row>
    <row r="14" spans="1:19">
      <c r="A14" t="s">
        <v>67</v>
      </c>
      <c r="B14" s="2" t="str">
        <f>Hyperlink("https://www.diodes.com/assets/Datasheets/HXQ-CMOS-Series.pdf")</f>
        <v>https://www.diodes.com/assets/Datasheets/HXQ-CMOS-Series.pdf</v>
      </c>
      <c r="C14" t="str">
        <f>Hyperlink("https://www.diodes.com/part/view/HXQ-CMOS-Series+2520","HXQ-CMOS-Series 2520")</f>
        <v>HXQ-CMOS-Series 2520</v>
      </c>
      <c r="D14" t="s">
        <v>68</v>
      </c>
      <c r="F14" t="s">
        <v>64</v>
      </c>
      <c r="G14" t="s">
        <v>59</v>
      </c>
      <c r="H14" t="s">
        <v>60</v>
      </c>
      <c r="I14" t="s">
        <v>23</v>
      </c>
      <c r="J14" t="s">
        <v>61</v>
      </c>
      <c r="K14" t="s">
        <v>54</v>
      </c>
      <c r="L14" t="s">
        <v>26</v>
      </c>
      <c r="M14" t="s">
        <v>69</v>
      </c>
      <c r="N14" t="s">
        <v>28</v>
      </c>
      <c r="O14" t="s">
        <v>29</v>
      </c>
      <c r="P14" t="s">
        <v>56</v>
      </c>
      <c r="Q14">
        <v>4</v>
      </c>
    </row>
    <row r="15" spans="1:19">
      <c r="A15" t="s">
        <v>70</v>
      </c>
      <c r="B15" s="2" t="str">
        <f>Hyperlink("https://www.diodes.com/assets/Datasheets/HXQ-CMOS-Series.pdf")</f>
        <v>https://www.diodes.com/assets/Datasheets/HXQ-CMOS-Series.pdf</v>
      </c>
      <c r="C15" t="str">
        <f>Hyperlink("https://www.diodes.com/part/view/HXQ-CMOS-Series+5032","HXQ-CMOS-Series 5032")</f>
        <v>HXQ-CMOS-Series 5032</v>
      </c>
      <c r="D15" t="s">
        <v>71</v>
      </c>
      <c r="F15" t="s">
        <v>64</v>
      </c>
      <c r="G15" t="s">
        <v>59</v>
      </c>
      <c r="H15" t="s">
        <v>60</v>
      </c>
      <c r="I15" t="s">
        <v>23</v>
      </c>
      <c r="J15" t="s">
        <v>61</v>
      </c>
      <c r="K15" t="s">
        <v>54</v>
      </c>
      <c r="L15" t="s">
        <v>26</v>
      </c>
      <c r="M15" t="s">
        <v>27</v>
      </c>
      <c r="N15" t="s">
        <v>28</v>
      </c>
      <c r="O15" t="s">
        <v>29</v>
      </c>
      <c r="P15" t="s">
        <v>56</v>
      </c>
      <c r="Q15">
        <v>4</v>
      </c>
    </row>
    <row r="16" spans="1:19">
      <c r="A16" t="s">
        <v>72</v>
      </c>
      <c r="B16" s="2" t="str">
        <f>Hyperlink("https://www.diodes.com/assets/Datasheets/HXQ-CMOS-Series.pdf")</f>
        <v>https://www.diodes.com/assets/Datasheets/HXQ-CMOS-Series.pdf</v>
      </c>
      <c r="C16" t="str">
        <f>Hyperlink("https://www.diodes.com/part/view/HXQ-CMOS-Series+7050","HXQ-CMOS-Series 7050")</f>
        <v>HXQ-CMOS-Series 7050</v>
      </c>
      <c r="D16" t="s">
        <v>73</v>
      </c>
      <c r="F16" t="s">
        <v>64</v>
      </c>
      <c r="G16" t="s">
        <v>59</v>
      </c>
      <c r="H16" t="s">
        <v>60</v>
      </c>
      <c r="I16" t="s">
        <v>23</v>
      </c>
      <c r="J16" t="s">
        <v>61</v>
      </c>
      <c r="K16" t="s">
        <v>54</v>
      </c>
      <c r="L16" t="s">
        <v>26</v>
      </c>
      <c r="M16" t="s">
        <v>46</v>
      </c>
      <c r="N16" t="s">
        <v>28</v>
      </c>
      <c r="O16" t="s">
        <v>29</v>
      </c>
      <c r="P16" t="s">
        <v>56</v>
      </c>
      <c r="Q16">
        <v>4</v>
      </c>
    </row>
    <row r="17" spans="1:19">
      <c r="A17" t="s">
        <v>74</v>
      </c>
      <c r="B17" s="2" t="str">
        <f>Hyperlink("https://www.diodes.com/assets/Datasheets/HXQ-LVDS-Series.pdf")</f>
        <v>https://www.diodes.com/assets/Datasheets/HXQ-LVDS-Series.pdf</v>
      </c>
      <c r="C17" t="str">
        <f>Hyperlink("https://www.diodes.com/part/view/HXQ-LVDS-Series","HXQ-LVDS-Series")</f>
        <v>HXQ-LVDS-Series</v>
      </c>
      <c r="D17" t="s">
        <v>52</v>
      </c>
      <c r="F17" t="s">
        <v>53</v>
      </c>
      <c r="I17" t="s">
        <v>23</v>
      </c>
      <c r="L17" t="s">
        <v>26</v>
      </c>
      <c r="M17" t="s">
        <v>75</v>
      </c>
      <c r="N17" t="s">
        <v>28</v>
      </c>
      <c r="O17" t="s">
        <v>76</v>
      </c>
      <c r="P17" t="s">
        <v>77</v>
      </c>
      <c r="Q17">
        <v>6</v>
      </c>
    </row>
    <row r="18" spans="1:19">
      <c r="A18" t="s">
        <v>78</v>
      </c>
      <c r="B18" s="2" t="str">
        <f>Hyperlink("https://www.diodes.com/assets/Datasheets/HXQ-LVDS-Series.pdf")</f>
        <v>https://www.diodes.com/assets/Datasheets/HXQ-LVDS-Series.pdf</v>
      </c>
      <c r="C18" t="str">
        <f>Hyperlink("https://www.diodes.com/part/view/HXQ-LVDS-Series+3225","HXQ-LVDS-Series 3225")</f>
        <v>HXQ-LVDS-Series 3225</v>
      </c>
      <c r="D18" t="s">
        <v>79</v>
      </c>
      <c r="F18" t="s">
        <v>64</v>
      </c>
      <c r="G18" t="s">
        <v>59</v>
      </c>
      <c r="H18" t="s">
        <v>80</v>
      </c>
      <c r="I18" t="s">
        <v>23</v>
      </c>
      <c r="J18" t="s">
        <v>81</v>
      </c>
      <c r="K18" t="s">
        <v>54</v>
      </c>
      <c r="L18" t="s">
        <v>26</v>
      </c>
      <c r="M18" t="s">
        <v>38</v>
      </c>
      <c r="N18" t="s">
        <v>28</v>
      </c>
      <c r="O18" t="s">
        <v>76</v>
      </c>
      <c r="P18" t="s">
        <v>77</v>
      </c>
      <c r="Q18">
        <v>6</v>
      </c>
    </row>
    <row r="19" spans="1:19">
      <c r="A19" t="s">
        <v>82</v>
      </c>
      <c r="B19" s="2" t="str">
        <f>Hyperlink("https://www.diodes.com/assets/Datasheets/HXQ-LVDS-Series.pdf")</f>
        <v>https://www.diodes.com/assets/Datasheets/HXQ-LVDS-Series.pdf</v>
      </c>
      <c r="C19" t="str">
        <f>Hyperlink("https://www.diodes.com/part/view/HXQ-LVDS-Series+5032","HXQ-LVDS-Series 5032")</f>
        <v>HXQ-LVDS-Series 5032</v>
      </c>
      <c r="D19" t="s">
        <v>83</v>
      </c>
      <c r="F19" t="s">
        <v>64</v>
      </c>
      <c r="G19" t="s">
        <v>59</v>
      </c>
      <c r="H19" t="s">
        <v>80</v>
      </c>
      <c r="I19" t="s">
        <v>23</v>
      </c>
      <c r="J19" t="s">
        <v>81</v>
      </c>
      <c r="K19" t="s">
        <v>54</v>
      </c>
      <c r="L19" t="s">
        <v>26</v>
      </c>
      <c r="M19" t="s">
        <v>27</v>
      </c>
      <c r="N19" t="s">
        <v>28</v>
      </c>
      <c r="O19" t="s">
        <v>76</v>
      </c>
      <c r="P19" t="s">
        <v>77</v>
      </c>
      <c r="Q19">
        <v>6</v>
      </c>
    </row>
    <row r="20" spans="1:19">
      <c r="A20" t="s">
        <v>84</v>
      </c>
      <c r="B20" s="2" t="str">
        <f>Hyperlink("https://www.diodes.com/assets/Datasheets/HXQ-LVDS-Series.pdf")</f>
        <v>https://www.diodes.com/assets/Datasheets/HXQ-LVDS-Series.pdf</v>
      </c>
      <c r="C20" t="str">
        <f>Hyperlink("https://www.diodes.com/part/view/HXQ-LVDS-Series+7050","HXQ-LVDS-Series 7050")</f>
        <v>HXQ-LVDS-Series 7050</v>
      </c>
      <c r="D20" t="s">
        <v>85</v>
      </c>
      <c r="F20" t="s">
        <v>64</v>
      </c>
      <c r="G20" t="s">
        <v>59</v>
      </c>
      <c r="H20" t="s">
        <v>80</v>
      </c>
      <c r="I20" t="s">
        <v>23</v>
      </c>
      <c r="J20" t="s">
        <v>81</v>
      </c>
      <c r="K20" t="s">
        <v>54</v>
      </c>
      <c r="L20" t="s">
        <v>26</v>
      </c>
      <c r="M20" t="s">
        <v>46</v>
      </c>
      <c r="N20" t="s">
        <v>28</v>
      </c>
      <c r="O20" t="s">
        <v>76</v>
      </c>
      <c r="P20" t="s">
        <v>77</v>
      </c>
      <c r="Q20">
        <v>6</v>
      </c>
    </row>
    <row r="21" spans="1:19">
      <c r="A21" t="s">
        <v>86</v>
      </c>
      <c r="B21" s="2" t="str">
        <f>Hyperlink("https://www.diodes.com/assets/Datasheets/HXQ-LVPECL-Series.pdf")</f>
        <v>https://www.diodes.com/assets/Datasheets/HXQ-LVPECL-Series.pdf</v>
      </c>
      <c r="C21" t="str">
        <f>Hyperlink("https://www.diodes.com/part/view/HXQ-LVPECL-Series","HXQ-LVPECL-Series")</f>
        <v>HXQ-LVPECL-Series</v>
      </c>
      <c r="D21" t="s">
        <v>52</v>
      </c>
      <c r="F21" t="s">
        <v>53</v>
      </c>
      <c r="I21" t="s">
        <v>23</v>
      </c>
      <c r="L21" t="s">
        <v>26</v>
      </c>
      <c r="M21" t="s">
        <v>75</v>
      </c>
      <c r="N21" t="s">
        <v>28</v>
      </c>
      <c r="O21" t="s">
        <v>87</v>
      </c>
      <c r="P21" t="s">
        <v>77</v>
      </c>
      <c r="Q21">
        <v>6</v>
      </c>
    </row>
    <row r="22" spans="1:19">
      <c r="A22" t="s">
        <v>88</v>
      </c>
      <c r="B22" s="2" t="str">
        <f>Hyperlink("https://www.diodes.com/assets/Datasheets/HXQ-LVPECL-Series.pdf")</f>
        <v>https://www.diodes.com/assets/Datasheets/HXQ-LVPECL-Series.pdf</v>
      </c>
      <c r="C22" t="str">
        <f>Hyperlink("https://www.diodes.com/part/view/HXQ-LVPECL-Series+3225","HXQ-LVPECL-Series 3225")</f>
        <v>HXQ-LVPECL-Series 3225</v>
      </c>
      <c r="D22" t="s">
        <v>89</v>
      </c>
      <c r="F22" t="s">
        <v>64</v>
      </c>
      <c r="G22" t="s">
        <v>59</v>
      </c>
      <c r="H22" t="s">
        <v>90</v>
      </c>
      <c r="I22" t="s">
        <v>23</v>
      </c>
      <c r="J22" t="s">
        <v>81</v>
      </c>
      <c r="K22" t="s">
        <v>54</v>
      </c>
      <c r="L22" t="s">
        <v>26</v>
      </c>
      <c r="M22" t="s">
        <v>38</v>
      </c>
      <c r="N22" t="s">
        <v>28</v>
      </c>
      <c r="O22" t="s">
        <v>87</v>
      </c>
      <c r="P22" t="s">
        <v>77</v>
      </c>
      <c r="Q22">
        <v>6</v>
      </c>
    </row>
    <row r="23" spans="1:19">
      <c r="A23" t="s">
        <v>91</v>
      </c>
      <c r="B23" s="2" t="str">
        <f>Hyperlink("https://www.diodes.com/assets/Datasheets/HXQ-LVPECL-Series.pdf")</f>
        <v>https://www.diodes.com/assets/Datasheets/HXQ-LVPECL-Series.pdf</v>
      </c>
      <c r="C23" t="str">
        <f>Hyperlink("https://www.diodes.com/part/view/HXQ-LVPECL-Series+5032","HXQ-LVPECL-Series 5032")</f>
        <v>HXQ-LVPECL-Series 5032</v>
      </c>
      <c r="D23" t="s">
        <v>92</v>
      </c>
      <c r="F23" t="s">
        <v>64</v>
      </c>
      <c r="G23" t="s">
        <v>59</v>
      </c>
      <c r="H23" t="s">
        <v>90</v>
      </c>
      <c r="I23" t="s">
        <v>23</v>
      </c>
      <c r="J23" t="s">
        <v>81</v>
      </c>
      <c r="K23" t="s">
        <v>54</v>
      </c>
      <c r="L23" t="s">
        <v>26</v>
      </c>
      <c r="M23" t="s">
        <v>27</v>
      </c>
      <c r="N23" t="s">
        <v>28</v>
      </c>
      <c r="O23" t="s">
        <v>87</v>
      </c>
      <c r="P23" t="s">
        <v>77</v>
      </c>
      <c r="Q23">
        <v>6</v>
      </c>
    </row>
    <row r="24" spans="1:19">
      <c r="A24" t="s">
        <v>93</v>
      </c>
      <c r="B24" s="2" t="str">
        <f>Hyperlink("https://www.diodes.com/assets/Datasheets/HXQ-LVPECL-Series.pdf")</f>
        <v>https://www.diodes.com/assets/Datasheets/HXQ-LVPECL-Series.pdf</v>
      </c>
      <c r="C24" t="str">
        <f>Hyperlink("https://www.diodes.com/part/view/HXQ-LVPECL-Series+7050","HXQ-LVPECL-Series 7050")</f>
        <v>HXQ-LVPECL-Series 7050</v>
      </c>
      <c r="D24" t="s">
        <v>94</v>
      </c>
      <c r="F24" t="s">
        <v>64</v>
      </c>
      <c r="G24" t="s">
        <v>59</v>
      </c>
      <c r="H24" t="s">
        <v>90</v>
      </c>
      <c r="I24" t="s">
        <v>23</v>
      </c>
      <c r="J24" t="s">
        <v>81</v>
      </c>
      <c r="K24" t="s">
        <v>54</v>
      </c>
      <c r="L24" t="s">
        <v>26</v>
      </c>
      <c r="M24" t="s">
        <v>46</v>
      </c>
      <c r="N24" t="s">
        <v>28</v>
      </c>
      <c r="O24" t="s">
        <v>87</v>
      </c>
      <c r="P24" t="s">
        <v>77</v>
      </c>
      <c r="Q24">
        <v>6</v>
      </c>
    </row>
    <row r="25" spans="1:19">
      <c r="A25" t="s">
        <v>95</v>
      </c>
      <c r="B25" s="2" t="str">
        <f>Hyperlink("https://www.diodes.com/assets/Datasheets/KDQ-1.8V.pdf")</f>
        <v>https://www.diodes.com/assets/Datasheets/KDQ-1.8V.pdf</v>
      </c>
      <c r="C25" t="str">
        <f>Hyperlink("https://www.diodes.com/part/view/KDQ1.8V","KDQ1.8V")</f>
        <v>KDQ1.8V</v>
      </c>
      <c r="D25" t="s">
        <v>96</v>
      </c>
      <c r="E25" t="s">
        <v>97</v>
      </c>
      <c r="G25" t="s">
        <v>98</v>
      </c>
      <c r="H25" t="s">
        <v>99</v>
      </c>
      <c r="I25" t="s">
        <v>23</v>
      </c>
      <c r="J25" t="s">
        <v>100</v>
      </c>
      <c r="K25" t="s">
        <v>54</v>
      </c>
      <c r="L25" t="s">
        <v>26</v>
      </c>
      <c r="M25" t="s">
        <v>38</v>
      </c>
      <c r="N25" t="s">
        <v>28</v>
      </c>
      <c r="O25" t="s">
        <v>29</v>
      </c>
      <c r="P25">
        <v>1.8</v>
      </c>
      <c r="Q25">
        <v>4</v>
      </c>
    </row>
    <row r="26" spans="1:19">
      <c r="A26" t="s">
        <v>101</v>
      </c>
      <c r="B26" s="2" t="str">
        <f>Hyperlink("https://www.diodes.com/assets/Datasheets/KDQ-2.5V.pdf")</f>
        <v>https://www.diodes.com/assets/Datasheets/KDQ-2.5V.pdf</v>
      </c>
      <c r="C26" t="str">
        <f>Hyperlink("https://www.diodes.com/part/view/KDQ2.5V","KDQ2.5V")</f>
        <v>KDQ2.5V</v>
      </c>
      <c r="D26" t="s">
        <v>102</v>
      </c>
      <c r="E26" t="s">
        <v>103</v>
      </c>
      <c r="G26" t="s">
        <v>98</v>
      </c>
      <c r="H26" t="s">
        <v>99</v>
      </c>
      <c r="I26" t="s">
        <v>23</v>
      </c>
      <c r="J26" t="s">
        <v>100</v>
      </c>
      <c r="K26" t="s">
        <v>54</v>
      </c>
      <c r="L26" t="s">
        <v>26</v>
      </c>
      <c r="M26" t="s">
        <v>27</v>
      </c>
      <c r="N26" t="s">
        <v>28</v>
      </c>
      <c r="O26" t="s">
        <v>29</v>
      </c>
      <c r="P26">
        <v>2.5</v>
      </c>
      <c r="Q26">
        <v>4</v>
      </c>
    </row>
    <row r="27" spans="1:19">
      <c r="A27" t="s">
        <v>104</v>
      </c>
      <c r="B27" s="2" t="str">
        <f>Hyperlink("https://www.diodes.com/assets/Datasheets/KDQ-3.3V.pdf")</f>
        <v>https://www.diodes.com/assets/Datasheets/KDQ-3.3V.pdf</v>
      </c>
      <c r="C27" t="str">
        <f>Hyperlink("https://www.diodes.com/part/view/KDQ3.3V","KDQ3.3V")</f>
        <v>KDQ3.3V</v>
      </c>
      <c r="D27" t="s">
        <v>105</v>
      </c>
      <c r="E27" t="s">
        <v>103</v>
      </c>
      <c r="G27" t="s">
        <v>98</v>
      </c>
      <c r="H27" t="s">
        <v>99</v>
      </c>
      <c r="I27" t="s">
        <v>23</v>
      </c>
      <c r="J27" t="s">
        <v>100</v>
      </c>
      <c r="K27" t="s">
        <v>54</v>
      </c>
      <c r="L27" t="s">
        <v>26</v>
      </c>
      <c r="M27" t="s">
        <v>27</v>
      </c>
      <c r="N27" t="s">
        <v>28</v>
      </c>
      <c r="O27" t="s">
        <v>29</v>
      </c>
      <c r="P27">
        <v>3.3</v>
      </c>
      <c r="Q27">
        <v>4</v>
      </c>
    </row>
    <row r="28" spans="1:19">
      <c r="A28" t="s">
        <v>106</v>
      </c>
      <c r="B28" s="2" t="str">
        <f>Hyperlink("https://www.diodes.com/assets/Datasheets/KJQ-1.8V.pdf")</f>
        <v>https://www.diodes.com/assets/Datasheets/KJQ-1.8V.pdf</v>
      </c>
      <c r="C28" t="str">
        <f>Hyperlink("https://www.diodes.com/part/view/KJQ1.8V","KJQ1.8V")</f>
        <v>KJQ1.8V</v>
      </c>
      <c r="D28" t="s">
        <v>107</v>
      </c>
      <c r="I28" t="s">
        <v>23</v>
      </c>
      <c r="L28" t="s">
        <v>108</v>
      </c>
      <c r="M28" t="s">
        <v>109</v>
      </c>
      <c r="N28" t="s">
        <v>28</v>
      </c>
      <c r="O28" t="s">
        <v>29</v>
      </c>
      <c r="P28">
        <v>1.8</v>
      </c>
      <c r="Q28">
        <v>4</v>
      </c>
    </row>
    <row r="29" spans="1:19">
      <c r="A29" t="s">
        <v>110</v>
      </c>
      <c r="B29" s="2" t="str">
        <f>Hyperlink("https://www.diodes.com/assets/Datasheets/KJQ-2.5V.pdf")</f>
        <v>https://www.diodes.com/assets/Datasheets/KJQ-2.5V.pdf</v>
      </c>
      <c r="C29" t="str">
        <f>Hyperlink("https://www.diodes.com/part/view/KJQ2.5V","KJQ2.5V")</f>
        <v>KJQ2.5V</v>
      </c>
      <c r="D29" t="s">
        <v>107</v>
      </c>
      <c r="I29" t="s">
        <v>23</v>
      </c>
      <c r="L29" t="s">
        <v>108</v>
      </c>
      <c r="M29" t="s">
        <v>109</v>
      </c>
      <c r="N29" t="s">
        <v>28</v>
      </c>
      <c r="O29" t="s">
        <v>29</v>
      </c>
      <c r="P29">
        <v>2.5</v>
      </c>
      <c r="Q29">
        <v>4</v>
      </c>
    </row>
    <row r="30" spans="1:19">
      <c r="A30" t="s">
        <v>111</v>
      </c>
      <c r="B30" s="2" t="str">
        <f>Hyperlink("https://www.diodes.com/assets/Datasheets/KJQ-3.3V.pdf")</f>
        <v>https://www.diodes.com/assets/Datasheets/KJQ-3.3V.pdf</v>
      </c>
      <c r="C30" t="str">
        <f>Hyperlink("https://www.diodes.com/part/view/KJQ3.3V","KJQ3.3V")</f>
        <v>KJQ3.3V</v>
      </c>
      <c r="D30" t="s">
        <v>107</v>
      </c>
      <c r="I30" t="s">
        <v>23</v>
      </c>
      <c r="L30" t="s">
        <v>108</v>
      </c>
      <c r="M30" t="s">
        <v>109</v>
      </c>
      <c r="N30" t="s">
        <v>28</v>
      </c>
      <c r="O30" t="s">
        <v>29</v>
      </c>
      <c r="P30">
        <v>3.3</v>
      </c>
      <c r="Q30">
        <v>4</v>
      </c>
    </row>
    <row r="31" spans="1:19">
      <c r="A31" t="s">
        <v>112</v>
      </c>
      <c r="B31" s="2" t="str">
        <f>Hyperlink("https://www.diodes.com/assets/Datasheets/KKQ-1.8V.pdf")</f>
        <v>https://www.diodes.com/assets/Datasheets/KKQ-1.8V.pdf</v>
      </c>
      <c r="C31" t="str">
        <f>Hyperlink("https://www.diodes.com/part/view/KKQ1.8V","KKQ1.8V")</f>
        <v>KKQ1.8V</v>
      </c>
      <c r="D31" t="s">
        <v>113</v>
      </c>
      <c r="E31" t="s">
        <v>97</v>
      </c>
      <c r="G31" t="s">
        <v>98</v>
      </c>
      <c r="H31" t="s">
        <v>114</v>
      </c>
      <c r="I31" t="s">
        <v>23</v>
      </c>
      <c r="J31" t="s">
        <v>100</v>
      </c>
      <c r="K31" t="s">
        <v>54</v>
      </c>
      <c r="L31" t="s">
        <v>26</v>
      </c>
      <c r="M31" t="s">
        <v>38</v>
      </c>
      <c r="N31" t="s">
        <v>28</v>
      </c>
      <c r="O31" t="s">
        <v>29</v>
      </c>
      <c r="P31">
        <v>1.8</v>
      </c>
      <c r="Q31">
        <v>4</v>
      </c>
    </row>
    <row r="32" spans="1:19">
      <c r="A32" t="s">
        <v>115</v>
      </c>
      <c r="B32" s="2" t="str">
        <f>Hyperlink("https://www.diodes.com/assets/Datasheets/KKQ-2.5V.pdf")</f>
        <v>https://www.diodes.com/assets/Datasheets/KKQ-2.5V.pdf</v>
      </c>
      <c r="C32" t="str">
        <f>Hyperlink("https://www.diodes.com/part/view/KKQ2.5V","KKQ2.5V")</f>
        <v>KKQ2.5V</v>
      </c>
      <c r="D32" t="s">
        <v>116</v>
      </c>
      <c r="E32" t="s">
        <v>103</v>
      </c>
      <c r="G32" t="s">
        <v>98</v>
      </c>
      <c r="H32" t="s">
        <v>114</v>
      </c>
      <c r="I32" t="s">
        <v>23</v>
      </c>
      <c r="J32" t="s">
        <v>100</v>
      </c>
      <c r="K32" t="s">
        <v>54</v>
      </c>
      <c r="L32" t="s">
        <v>26</v>
      </c>
      <c r="M32" t="s">
        <v>38</v>
      </c>
      <c r="N32" t="s">
        <v>28</v>
      </c>
      <c r="O32" t="s">
        <v>29</v>
      </c>
      <c r="P32">
        <v>2.5</v>
      </c>
      <c r="Q32">
        <v>4</v>
      </c>
    </row>
    <row r="33" spans="1:19">
      <c r="A33" t="s">
        <v>117</v>
      </c>
      <c r="B33" s="2" t="str">
        <f>Hyperlink("https://www.diodes.com/assets/Datasheets/KKQ-3.3V.pdf")</f>
        <v>https://www.diodes.com/assets/Datasheets/KKQ-3.3V.pdf</v>
      </c>
      <c r="C33" t="str">
        <f>Hyperlink("https://www.diodes.com/part/view/KKQ3.3V","KKQ3.3V")</f>
        <v>KKQ3.3V</v>
      </c>
      <c r="D33" t="s">
        <v>118</v>
      </c>
      <c r="E33" t="s">
        <v>97</v>
      </c>
      <c r="G33" t="s">
        <v>98</v>
      </c>
      <c r="H33" t="s">
        <v>114</v>
      </c>
      <c r="I33" t="s">
        <v>23</v>
      </c>
      <c r="J33" t="s">
        <v>100</v>
      </c>
      <c r="K33" t="s">
        <v>54</v>
      </c>
      <c r="L33" t="s">
        <v>26</v>
      </c>
      <c r="M33" t="s">
        <v>38</v>
      </c>
      <c r="N33" t="s">
        <v>28</v>
      </c>
      <c r="O33" t="s">
        <v>29</v>
      </c>
      <c r="P33">
        <v>3.3</v>
      </c>
      <c r="Q33">
        <v>4</v>
      </c>
    </row>
    <row r="34" spans="1:19">
      <c r="A34" t="s">
        <v>119</v>
      </c>
      <c r="B34" s="2" t="str">
        <f>Hyperlink("https://www.diodes.com/assets/Datasheets/KX31Q.pdf")</f>
        <v>https://www.diodes.com/assets/Datasheets/KX31Q.pdf</v>
      </c>
      <c r="C34" t="str">
        <f>Hyperlink("https://www.diodes.com/part/view/KX31Q","KX31Q")</f>
        <v>KX31Q</v>
      </c>
      <c r="D34" t="s">
        <v>120</v>
      </c>
      <c r="E34" t="s">
        <v>97</v>
      </c>
      <c r="G34" t="s">
        <v>98</v>
      </c>
      <c r="H34" t="s">
        <v>121</v>
      </c>
      <c r="I34" t="s">
        <v>23</v>
      </c>
      <c r="J34" t="s">
        <v>100</v>
      </c>
      <c r="K34" t="s">
        <v>54</v>
      </c>
      <c r="L34" t="s">
        <v>26</v>
      </c>
      <c r="M34" t="s">
        <v>38</v>
      </c>
      <c r="N34" t="s">
        <v>28</v>
      </c>
      <c r="O34" t="s">
        <v>29</v>
      </c>
      <c r="P34" t="s">
        <v>56</v>
      </c>
      <c r="Q34">
        <v>4</v>
      </c>
    </row>
    <row r="35" spans="1:19">
      <c r="A35" t="s">
        <v>122</v>
      </c>
      <c r="B35" s="2" t="str">
        <f>Hyperlink("https://www.diodes.com/assets/Datasheets/LXQ-CMOS-Series.pdf")</f>
        <v>https://www.diodes.com/assets/Datasheets/LXQ-CMOS-Series.pdf</v>
      </c>
      <c r="C35" t="str">
        <f>Hyperlink("https://www.diodes.com/part/view/LXQ","LXQ")</f>
        <v>LXQ</v>
      </c>
      <c r="D35" t="s">
        <v>123</v>
      </c>
      <c r="G35" t="s">
        <v>124</v>
      </c>
      <c r="H35" t="s">
        <v>122</v>
      </c>
      <c r="I35" t="s">
        <v>23</v>
      </c>
      <c r="J35" t="s">
        <v>125</v>
      </c>
      <c r="K35">
        <v>1</v>
      </c>
      <c r="L35" t="s">
        <v>26</v>
      </c>
      <c r="M35" t="s">
        <v>126</v>
      </c>
      <c r="N35" t="s">
        <v>28</v>
      </c>
      <c r="O35" t="s">
        <v>29</v>
      </c>
      <c r="P35" t="s">
        <v>127</v>
      </c>
      <c r="Q35">
        <v>4</v>
      </c>
    </row>
    <row r="36" spans="1:19">
      <c r="A36" t="s">
        <v>128</v>
      </c>
      <c r="B36" s="2" t="str">
        <f>Hyperlink("https://www.diodes.com/assets/Datasheets/UCQ.pdf")</f>
        <v>https://www.diodes.com/assets/Datasheets/UCQ.pdf</v>
      </c>
      <c r="C36" t="str">
        <f>Hyperlink("https://www.diodes.com/part/view/UCQ","UCQ")</f>
        <v>UCQ</v>
      </c>
      <c r="D36" t="s">
        <v>129</v>
      </c>
      <c r="F36" t="s">
        <v>130</v>
      </c>
      <c r="G36" t="s">
        <v>131</v>
      </c>
      <c r="H36" t="s">
        <v>128</v>
      </c>
      <c r="I36" t="s">
        <v>23</v>
      </c>
      <c r="J36" t="s">
        <v>132</v>
      </c>
      <c r="K36">
        <v>0.1</v>
      </c>
      <c r="L36" t="s">
        <v>108</v>
      </c>
      <c r="M36" t="s">
        <v>133</v>
      </c>
      <c r="N36" t="s">
        <v>28</v>
      </c>
      <c r="O36" t="s">
        <v>134</v>
      </c>
      <c r="P36" t="s">
        <v>135</v>
      </c>
      <c r="Q36">
        <v>6</v>
      </c>
    </row>
    <row r="37" spans="1:19">
      <c r="A37" t="s">
        <v>136</v>
      </c>
      <c r="B37" s="2" t="str">
        <f>Hyperlink("https://www.diodes.com/assets/Datasheets/UF252-22.pdf")</f>
        <v>https://www.diodes.com/assets/Datasheets/UF252-22.pdf</v>
      </c>
      <c r="C37" t="str">
        <f>Hyperlink("https://www.diodes.com/part/view/UFQ252%2F22","UFQ252/22")</f>
        <v>UFQ252/22</v>
      </c>
      <c r="D37" t="s">
        <v>137</v>
      </c>
      <c r="G37" t="s">
        <v>138</v>
      </c>
      <c r="H37" t="s">
        <v>139</v>
      </c>
      <c r="I37" t="s">
        <v>23</v>
      </c>
      <c r="J37" t="s">
        <v>140</v>
      </c>
      <c r="K37" t="s">
        <v>141</v>
      </c>
      <c r="L37" t="s">
        <v>108</v>
      </c>
      <c r="M37" t="s">
        <v>142</v>
      </c>
      <c r="N37" t="s">
        <v>28</v>
      </c>
      <c r="O37" t="s">
        <v>143</v>
      </c>
      <c r="P37" t="s">
        <v>77</v>
      </c>
      <c r="Q37">
        <v>6</v>
      </c>
    </row>
    <row r="38" spans="1:19">
      <c r="A38" t="s">
        <v>144</v>
      </c>
      <c r="B38" s="2" t="str">
        <f>Hyperlink("https://www.diodes.com/assets/Datasheets/UF253-23.pdf")</f>
        <v>https://www.diodes.com/assets/Datasheets/UF253-23.pdf</v>
      </c>
      <c r="C38" t="str">
        <f>Hyperlink("https://www.diodes.com/part/view/UFQ253%2F23","UFQ253/23")</f>
        <v>UFQ253/23</v>
      </c>
      <c r="D38" t="s">
        <v>145</v>
      </c>
      <c r="G38" t="s">
        <v>138</v>
      </c>
      <c r="H38" t="s">
        <v>139</v>
      </c>
      <c r="I38" t="s">
        <v>23</v>
      </c>
      <c r="J38" t="s">
        <v>140</v>
      </c>
      <c r="K38" t="s">
        <v>141</v>
      </c>
      <c r="L38" t="s">
        <v>108</v>
      </c>
      <c r="M38" t="s">
        <v>142</v>
      </c>
      <c r="N38" t="s">
        <v>28</v>
      </c>
      <c r="O38" t="s">
        <v>76</v>
      </c>
      <c r="P38" t="s">
        <v>77</v>
      </c>
      <c r="Q38">
        <v>6</v>
      </c>
    </row>
    <row r="39" spans="1:19">
      <c r="A39" t="s">
        <v>146</v>
      </c>
      <c r="B39" s="2" t="str">
        <f>Hyperlink("https://www.diodes.com/assets/Datasheets/UF254-24.pdf")</f>
        <v>https://www.diodes.com/assets/Datasheets/UF254-24.pdf</v>
      </c>
      <c r="C39" t="str">
        <f>Hyperlink("https://www.diodes.com/part/view/UFQ254%2F24","UFQ254/24")</f>
        <v>UFQ254/24</v>
      </c>
      <c r="D39" t="s">
        <v>147</v>
      </c>
      <c r="G39" t="s">
        <v>138</v>
      </c>
      <c r="H39" t="s">
        <v>139</v>
      </c>
      <c r="I39" t="s">
        <v>23</v>
      </c>
      <c r="J39" t="s">
        <v>140</v>
      </c>
      <c r="K39" t="s">
        <v>141</v>
      </c>
      <c r="L39" t="s">
        <v>108</v>
      </c>
      <c r="M39" t="s">
        <v>142</v>
      </c>
      <c r="N39" t="s">
        <v>28</v>
      </c>
      <c r="O39" t="s">
        <v>143</v>
      </c>
      <c r="P39" t="s">
        <v>77</v>
      </c>
      <c r="Q39">
        <v>6</v>
      </c>
    </row>
    <row r="40" spans="1:19">
      <c r="A40" t="s">
        <v>148</v>
      </c>
      <c r="B40" s="2" t="str">
        <f>Hyperlink("https://www.diodes.com/assets/Datasheets/UF322-32.pdf")</f>
        <v>https://www.diodes.com/assets/Datasheets/UF322-32.pdf</v>
      </c>
      <c r="C40" t="str">
        <f>Hyperlink("https://www.diodes.com/part/view/UFQ322%2F32","UFQ322/32")</f>
        <v>UFQ322/32</v>
      </c>
      <c r="D40" t="s">
        <v>149</v>
      </c>
      <c r="G40" t="s">
        <v>138</v>
      </c>
      <c r="H40" t="s">
        <v>150</v>
      </c>
      <c r="I40" t="s">
        <v>23</v>
      </c>
      <c r="J40" t="s">
        <v>140</v>
      </c>
      <c r="K40" t="s">
        <v>151</v>
      </c>
      <c r="L40" t="s">
        <v>108</v>
      </c>
      <c r="M40" t="s">
        <v>152</v>
      </c>
      <c r="N40" t="s">
        <v>28</v>
      </c>
      <c r="O40" t="s">
        <v>87</v>
      </c>
      <c r="P40" t="s">
        <v>77</v>
      </c>
      <c r="Q40">
        <v>6</v>
      </c>
    </row>
    <row r="41" spans="1:19">
      <c r="A41" t="s">
        <v>153</v>
      </c>
      <c r="B41" s="2" t="str">
        <f>Hyperlink("https://www.diodes.com/assets/Datasheets/UF323-33.pdf")</f>
        <v>https://www.diodes.com/assets/Datasheets/UF323-33.pdf</v>
      </c>
      <c r="C41" t="str">
        <f>Hyperlink("https://www.diodes.com/part/view/UFQ323%2F33","UFQ323/33")</f>
        <v>UFQ323/33</v>
      </c>
      <c r="D41" t="s">
        <v>149</v>
      </c>
      <c r="G41" t="s">
        <v>138</v>
      </c>
      <c r="H41" t="s">
        <v>150</v>
      </c>
      <c r="I41" t="s">
        <v>23</v>
      </c>
      <c r="J41" t="s">
        <v>140</v>
      </c>
      <c r="K41" t="s">
        <v>141</v>
      </c>
      <c r="L41" t="s">
        <v>108</v>
      </c>
      <c r="M41" t="s">
        <v>152</v>
      </c>
      <c r="N41" t="s">
        <v>28</v>
      </c>
      <c r="O41" t="s">
        <v>76</v>
      </c>
      <c r="P41" t="s">
        <v>77</v>
      </c>
      <c r="Q41">
        <v>6</v>
      </c>
    </row>
    <row r="42" spans="1:19">
      <c r="A42" t="s">
        <v>154</v>
      </c>
      <c r="B42" s="2" t="str">
        <f>Hyperlink("https://www.diodes.com/assets/Datasheets/UF324-34.pdf")</f>
        <v>https://www.diodes.com/assets/Datasheets/UF324-34.pdf</v>
      </c>
      <c r="C42" t="str">
        <f>Hyperlink("https://www.diodes.com/part/view/UFQ324%2F34","UFQ324/34")</f>
        <v>UFQ324/34</v>
      </c>
      <c r="D42" t="s">
        <v>155</v>
      </c>
      <c r="H42" t="s">
        <v>150</v>
      </c>
      <c r="I42" t="s">
        <v>23</v>
      </c>
      <c r="J42" t="s">
        <v>140</v>
      </c>
      <c r="K42" t="s">
        <v>141</v>
      </c>
      <c r="L42" t="s">
        <v>108</v>
      </c>
      <c r="M42" t="s">
        <v>152</v>
      </c>
      <c r="N42" t="s">
        <v>28</v>
      </c>
      <c r="O42" t="s">
        <v>143</v>
      </c>
      <c r="P42" t="s">
        <v>77</v>
      </c>
      <c r="Q42">
        <v>6</v>
      </c>
    </row>
    <row r="43" spans="1:19">
      <c r="A43" t="s">
        <v>156</v>
      </c>
      <c r="B43" s="2" t="str">
        <f>Hyperlink("https://www.diodes.com/assets/Datasheets/UF502-52.pdf")</f>
        <v>https://www.diodes.com/assets/Datasheets/UF502-52.pdf</v>
      </c>
      <c r="C43" t="str">
        <f>Hyperlink("https://www.diodes.com/part/view/UFQ502%2F52","UFQ502/52")</f>
        <v>UFQ502/52</v>
      </c>
      <c r="D43" t="s">
        <v>157</v>
      </c>
      <c r="G43" t="s">
        <v>138</v>
      </c>
      <c r="H43" t="s">
        <v>158</v>
      </c>
      <c r="I43" t="s">
        <v>23</v>
      </c>
      <c r="J43" t="s">
        <v>140</v>
      </c>
      <c r="K43" t="s">
        <v>151</v>
      </c>
      <c r="L43" t="s">
        <v>108</v>
      </c>
      <c r="M43" t="s">
        <v>159</v>
      </c>
      <c r="N43" t="s">
        <v>28</v>
      </c>
      <c r="O43" t="s">
        <v>87</v>
      </c>
      <c r="P43" t="s">
        <v>77</v>
      </c>
      <c r="Q43">
        <v>6</v>
      </c>
    </row>
    <row r="44" spans="1:19">
      <c r="A44" t="s">
        <v>160</v>
      </c>
      <c r="B44" s="2" t="str">
        <f>Hyperlink("https://www.diodes.com/assets/Datasheets/UF503-53.pdf")</f>
        <v>https://www.diodes.com/assets/Datasheets/UF503-53.pdf</v>
      </c>
      <c r="C44" t="str">
        <f>Hyperlink("https://www.diodes.com/part/view/UFQ503%2F53","UFQ503/53")</f>
        <v>UFQ503/53</v>
      </c>
      <c r="D44" t="s">
        <v>161</v>
      </c>
      <c r="G44" t="s">
        <v>138</v>
      </c>
      <c r="H44" t="s">
        <v>158</v>
      </c>
      <c r="I44" t="s">
        <v>23</v>
      </c>
      <c r="J44" t="s">
        <v>140</v>
      </c>
      <c r="K44" t="s">
        <v>141</v>
      </c>
      <c r="L44" t="s">
        <v>108</v>
      </c>
      <c r="M44" t="s">
        <v>159</v>
      </c>
      <c r="N44" t="s">
        <v>28</v>
      </c>
      <c r="O44" t="s">
        <v>76</v>
      </c>
      <c r="P44" t="s">
        <v>77</v>
      </c>
      <c r="Q44">
        <v>6</v>
      </c>
    </row>
    <row r="45" spans="1:19">
      <c r="A45" t="s">
        <v>162</v>
      </c>
      <c r="B45" s="2" t="str">
        <f>Hyperlink("https://www.diodes.com/assets/Datasheets/UF504-54.pdf")</f>
        <v>https://www.diodes.com/assets/Datasheets/UF504-54.pdf</v>
      </c>
      <c r="C45" t="str">
        <f>Hyperlink("https://www.diodes.com/part/view/UFQ504%2F54","UFQ504/54")</f>
        <v>UFQ504/54</v>
      </c>
      <c r="D45" t="s">
        <v>163</v>
      </c>
      <c r="G45" t="s">
        <v>138</v>
      </c>
      <c r="H45" t="s">
        <v>158</v>
      </c>
      <c r="I45" t="s">
        <v>23</v>
      </c>
      <c r="J45" t="s">
        <v>140</v>
      </c>
      <c r="K45" t="s">
        <v>141</v>
      </c>
      <c r="L45" t="s">
        <v>108</v>
      </c>
      <c r="M45" t="s">
        <v>159</v>
      </c>
      <c r="N45" t="s">
        <v>28</v>
      </c>
      <c r="O45" t="s">
        <v>143</v>
      </c>
      <c r="P45" t="s">
        <v>77</v>
      </c>
      <c r="Q45">
        <v>6</v>
      </c>
    </row>
    <row r="46" spans="1:19">
      <c r="A46" t="s">
        <v>164</v>
      </c>
      <c r="B46" s="2" t="str">
        <f>Hyperlink("https://www.diodes.com/assets/Datasheets/UF702-72.pdf")</f>
        <v>https://www.diodes.com/assets/Datasheets/UF702-72.pdf</v>
      </c>
      <c r="C46" t="str">
        <f>Hyperlink("https://www.diodes.com/part/view/UFQ702%2F72","UFQ702/72")</f>
        <v>UFQ702/72</v>
      </c>
      <c r="D46" t="s">
        <v>165</v>
      </c>
      <c r="G46" t="s">
        <v>138</v>
      </c>
      <c r="H46" t="s">
        <v>166</v>
      </c>
      <c r="I46" t="s">
        <v>23</v>
      </c>
      <c r="J46" t="s">
        <v>140</v>
      </c>
      <c r="K46" t="s">
        <v>151</v>
      </c>
      <c r="L46" t="s">
        <v>108</v>
      </c>
      <c r="M46" t="s">
        <v>167</v>
      </c>
      <c r="N46" t="s">
        <v>28</v>
      </c>
      <c r="O46" t="s">
        <v>87</v>
      </c>
      <c r="P46" t="s">
        <v>77</v>
      </c>
      <c r="Q46">
        <v>6</v>
      </c>
    </row>
    <row r="47" spans="1:19">
      <c r="A47" t="s">
        <v>168</v>
      </c>
      <c r="B47" s="2" t="str">
        <f>Hyperlink("https://www.diodes.com/assets/Datasheets/UF703-73.pdf")</f>
        <v>https://www.diodes.com/assets/Datasheets/UF703-73.pdf</v>
      </c>
      <c r="C47" t="str">
        <f>Hyperlink("https://www.diodes.com/part/view/UFQ703%2F73","UFQ703/73")</f>
        <v>UFQ703/73</v>
      </c>
      <c r="D47" t="s">
        <v>169</v>
      </c>
      <c r="G47" t="s">
        <v>138</v>
      </c>
      <c r="H47" t="s">
        <v>166</v>
      </c>
      <c r="I47" t="s">
        <v>23</v>
      </c>
      <c r="J47" t="s">
        <v>140</v>
      </c>
      <c r="K47" t="s">
        <v>141</v>
      </c>
      <c r="L47" t="s">
        <v>108</v>
      </c>
      <c r="M47" t="s">
        <v>167</v>
      </c>
      <c r="N47" t="s">
        <v>28</v>
      </c>
      <c r="O47" t="s">
        <v>76</v>
      </c>
      <c r="P47" t="s">
        <v>77</v>
      </c>
      <c r="Q47">
        <v>6</v>
      </c>
    </row>
    <row r="48" spans="1:19">
      <c r="A48" t="s">
        <v>170</v>
      </c>
      <c r="B48" s="2" t="str">
        <f>Hyperlink("https://www.diodes.com/assets/Datasheets/UF704-74.pdf")</f>
        <v>https://www.diodes.com/assets/Datasheets/UF704-74.pdf</v>
      </c>
      <c r="C48" t="str">
        <f>Hyperlink("https://www.diodes.com/part/view/UFQ704%2FUFQ74","UFQ704/UFQ74")</f>
        <v>UFQ704/UFQ74</v>
      </c>
      <c r="D48" t="s">
        <v>171</v>
      </c>
      <c r="G48" t="s">
        <v>138</v>
      </c>
      <c r="H48" t="s">
        <v>166</v>
      </c>
      <c r="I48" t="s">
        <v>23</v>
      </c>
      <c r="J48" t="s">
        <v>140</v>
      </c>
      <c r="K48" t="s">
        <v>141</v>
      </c>
      <c r="L48" t="s">
        <v>108</v>
      </c>
      <c r="M48" t="s">
        <v>167</v>
      </c>
      <c r="N48" t="s">
        <v>28</v>
      </c>
      <c r="O48" t="s">
        <v>143</v>
      </c>
      <c r="P48" t="s">
        <v>77</v>
      </c>
      <c r="Q48">
        <v>6</v>
      </c>
    </row>
  </sheetData>
  <autoFilter ref="A1:S48"/>
  <hyperlinks>
    <hyperlink ref="B2" r:id="rId_hyperlink_1" tooltip="https://www.diodes.com/assets/Datasheets/FDQ-1-8V.pdf" display="https://www.diodes.com/assets/Datasheets/FDQ-1-8V.pdf"/>
    <hyperlink ref="C2" r:id="rId_hyperlink_2" tooltip="FDQ1.8V" display="FDQ1.8V"/>
    <hyperlink ref="B3" r:id="rId_hyperlink_3" tooltip="https://www.diodes.com/assets/Datasheets/FDQ-2-5V.pdf" display="https://www.diodes.com/assets/Datasheets/FDQ-2-5V.pdf"/>
    <hyperlink ref="C3" r:id="rId_hyperlink_4" tooltip="FDQ2.5V" display="FDQ2.5V"/>
    <hyperlink ref="B4" r:id="rId_hyperlink_5" tooltip="https://www.diodes.com/assets/Datasheets/FDQ-3-3V.pdf" display="https://www.diodes.com/assets/Datasheets/FDQ-3-3V.pdf"/>
    <hyperlink ref="C4" r:id="rId_hyperlink_6" tooltip="FDQ3.3V" display="FDQ3.3V"/>
    <hyperlink ref="B5" r:id="rId_hyperlink_7" tooltip="https://www.diodes.com/assets/Datasheets/FKQ-1-8V.pdf" display="https://www.diodes.com/assets/Datasheets/FKQ-1-8V.pdf"/>
    <hyperlink ref="C5" r:id="rId_hyperlink_8" tooltip="FKQ1.8V" display="FKQ1.8V"/>
    <hyperlink ref="B6" r:id="rId_hyperlink_9" tooltip="https://www.diodes.com/assets/Datasheets/FKQ-2-5V.pdf" display="https://www.diodes.com/assets/Datasheets/FKQ-2-5V.pdf"/>
    <hyperlink ref="C6" r:id="rId_hyperlink_10" tooltip="FKQ2.5V" display="FKQ2.5V"/>
    <hyperlink ref="B7" r:id="rId_hyperlink_11" tooltip="https://www.diodes.com/assets/Datasheets/FKQ-3-3V.pdf" display="https://www.diodes.com/assets/Datasheets/FKQ-3-3V.pdf"/>
    <hyperlink ref="C7" r:id="rId_hyperlink_12" tooltip="FKQ3.3V" display="FKQ3.3V"/>
    <hyperlink ref="B8" r:id="rId_hyperlink_13" tooltip="https://www.diodes.com/assets/Datasheets/FNQ-1-8V.pdf" display="https://www.diodes.com/assets/Datasheets/FNQ-1-8V.pdf"/>
    <hyperlink ref="C8" r:id="rId_hyperlink_14" tooltip="FNQ1.8V" display="FNQ1.8V"/>
    <hyperlink ref="B9" r:id="rId_hyperlink_15" tooltip="https://www.diodes.com/assets/Datasheets/FNQ-2-5V.pdf" display="https://www.diodes.com/assets/Datasheets/FNQ-2-5V.pdf"/>
    <hyperlink ref="C9" r:id="rId_hyperlink_16" tooltip="FNQ2.5V" display="FNQ2.5V"/>
    <hyperlink ref="B10" r:id="rId_hyperlink_17" tooltip="https://www.diodes.com/assets/Datasheets/FNQ-3-3V.pdf" display="https://www.diodes.com/assets/Datasheets/FNQ-3-3V.pdf"/>
    <hyperlink ref="C10" r:id="rId_hyperlink_18" tooltip="FNQ3.3V" display="FNQ3.3V"/>
    <hyperlink ref="B11" r:id="rId_hyperlink_19" tooltip="https://www.diodes.com/assets/Datasheets/HXQ-CMOS-Series.pdf" display="https://www.diodes.com/assets/Datasheets/HXQ-CMOS-Series.pdf"/>
    <hyperlink ref="C11" r:id="rId_hyperlink_20" tooltip="HXQ-CMOS-Series" display="HXQ-CMOS-Series"/>
    <hyperlink ref="B12" r:id="rId_hyperlink_21" tooltip="https://www.diodes.com/assets/Datasheets/HXQ-CMOS-Series.pdf" display="https://www.diodes.com/assets/Datasheets/HXQ-CMOS-Series.pdf"/>
    <hyperlink ref="C12" r:id="rId_hyperlink_22" tooltip="HXQ-CMOS-Series  3225" display="HXQ-CMOS-Series  3225"/>
    <hyperlink ref="B13" r:id="rId_hyperlink_23" tooltip="https://www.diodes.com/assets/Datasheets/HXQ-CMOS-Series.pdf" display="https://www.diodes.com/assets/Datasheets/HXQ-CMOS-Series.pdf"/>
    <hyperlink ref="C13" r:id="rId_hyperlink_24" tooltip="HXQ-CMOS-Series 2016" display="HXQ-CMOS-Series 2016"/>
    <hyperlink ref="B14" r:id="rId_hyperlink_25" tooltip="https://www.diodes.com/assets/Datasheets/HXQ-CMOS-Series.pdf" display="https://www.diodes.com/assets/Datasheets/HXQ-CMOS-Series.pdf"/>
    <hyperlink ref="C14" r:id="rId_hyperlink_26" tooltip="HXQ-CMOS-Series 2520" display="HXQ-CMOS-Series 2520"/>
    <hyperlink ref="B15" r:id="rId_hyperlink_27" tooltip="https://www.diodes.com/assets/Datasheets/HXQ-CMOS-Series.pdf" display="https://www.diodes.com/assets/Datasheets/HXQ-CMOS-Series.pdf"/>
    <hyperlink ref="C15" r:id="rId_hyperlink_28" tooltip="HXQ-CMOS-Series 5032" display="HXQ-CMOS-Series 5032"/>
    <hyperlink ref="B16" r:id="rId_hyperlink_29" tooltip="https://www.diodes.com/assets/Datasheets/HXQ-CMOS-Series.pdf" display="https://www.diodes.com/assets/Datasheets/HXQ-CMOS-Series.pdf"/>
    <hyperlink ref="C16" r:id="rId_hyperlink_30" tooltip="HXQ-CMOS-Series 7050" display="HXQ-CMOS-Series 7050"/>
    <hyperlink ref="B17" r:id="rId_hyperlink_31" tooltip="https://www.diodes.com/assets/Datasheets/HXQ-LVDS-Series.pdf" display="https://www.diodes.com/assets/Datasheets/HXQ-LVDS-Series.pdf"/>
    <hyperlink ref="C17" r:id="rId_hyperlink_32" tooltip="HXQ-LVDS-Series" display="HXQ-LVDS-Series"/>
    <hyperlink ref="B18" r:id="rId_hyperlink_33" tooltip="https://www.diodes.com/assets/Datasheets/HXQ-LVDS-Series.pdf" display="https://www.diodes.com/assets/Datasheets/HXQ-LVDS-Series.pdf"/>
    <hyperlink ref="C18" r:id="rId_hyperlink_34" tooltip="HXQ-LVDS-Series 3225" display="HXQ-LVDS-Series 3225"/>
    <hyperlink ref="B19" r:id="rId_hyperlink_35" tooltip="https://www.diodes.com/assets/Datasheets/HXQ-LVDS-Series.pdf" display="https://www.diodes.com/assets/Datasheets/HXQ-LVDS-Series.pdf"/>
    <hyperlink ref="C19" r:id="rId_hyperlink_36" tooltip="HXQ-LVDS-Series 5032" display="HXQ-LVDS-Series 5032"/>
    <hyperlink ref="B20" r:id="rId_hyperlink_37" tooltip="https://www.diodes.com/assets/Datasheets/HXQ-LVDS-Series.pdf" display="https://www.diodes.com/assets/Datasheets/HXQ-LVDS-Series.pdf"/>
    <hyperlink ref="C20" r:id="rId_hyperlink_38" tooltip="HXQ-LVDS-Series 7050" display="HXQ-LVDS-Series 7050"/>
    <hyperlink ref="B21" r:id="rId_hyperlink_39" tooltip="https://www.diodes.com/assets/Datasheets/HXQ-LVPECL-Series.pdf" display="https://www.diodes.com/assets/Datasheets/HXQ-LVPECL-Series.pdf"/>
    <hyperlink ref="C21" r:id="rId_hyperlink_40" tooltip="HXQ-LVPECL-Series" display="HXQ-LVPECL-Series"/>
    <hyperlink ref="B22" r:id="rId_hyperlink_41" tooltip="https://www.diodes.com/assets/Datasheets/HXQ-LVPECL-Series.pdf" display="https://www.diodes.com/assets/Datasheets/HXQ-LVPECL-Series.pdf"/>
    <hyperlink ref="C22" r:id="rId_hyperlink_42" tooltip="HXQ-LVPECL-Series 3225" display="HXQ-LVPECL-Series 3225"/>
    <hyperlink ref="B23" r:id="rId_hyperlink_43" tooltip="https://www.diodes.com/assets/Datasheets/HXQ-LVPECL-Series.pdf" display="https://www.diodes.com/assets/Datasheets/HXQ-LVPECL-Series.pdf"/>
    <hyperlink ref="C23" r:id="rId_hyperlink_44" tooltip="HXQ-LVPECL-Series 5032" display="HXQ-LVPECL-Series 5032"/>
    <hyperlink ref="B24" r:id="rId_hyperlink_45" tooltip="https://www.diodes.com/assets/Datasheets/HXQ-LVPECL-Series.pdf" display="https://www.diodes.com/assets/Datasheets/HXQ-LVPECL-Series.pdf"/>
    <hyperlink ref="C24" r:id="rId_hyperlink_46" tooltip="HXQ-LVPECL-Series 7050" display="HXQ-LVPECL-Series 7050"/>
    <hyperlink ref="B25" r:id="rId_hyperlink_47" tooltip="https://www.diodes.com/assets/Datasheets/KDQ-1.8V.pdf" display="https://www.diodes.com/assets/Datasheets/KDQ-1.8V.pdf"/>
    <hyperlink ref="C25" r:id="rId_hyperlink_48" tooltip="KDQ1.8V" display="KDQ1.8V"/>
    <hyperlink ref="B26" r:id="rId_hyperlink_49" tooltip="https://www.diodes.com/assets/Datasheets/KDQ-2.5V.pdf" display="https://www.diodes.com/assets/Datasheets/KDQ-2.5V.pdf"/>
    <hyperlink ref="C26" r:id="rId_hyperlink_50" tooltip="KDQ2.5V" display="KDQ2.5V"/>
    <hyperlink ref="B27" r:id="rId_hyperlink_51" tooltip="https://www.diodes.com/assets/Datasheets/KDQ-3.3V.pdf" display="https://www.diodes.com/assets/Datasheets/KDQ-3.3V.pdf"/>
    <hyperlink ref="C27" r:id="rId_hyperlink_52" tooltip="KDQ3.3V" display="KDQ3.3V"/>
    <hyperlink ref="B28" r:id="rId_hyperlink_53" tooltip="https://www.diodes.com/assets/Datasheets/KJQ-1.8V.pdf" display="https://www.diodes.com/assets/Datasheets/KJQ-1.8V.pdf"/>
    <hyperlink ref="C28" r:id="rId_hyperlink_54" tooltip="KJQ1.8V" display="KJQ1.8V"/>
    <hyperlink ref="B29" r:id="rId_hyperlink_55" tooltip="https://www.diodes.com/assets/Datasheets/KJQ-2.5V.pdf" display="https://www.diodes.com/assets/Datasheets/KJQ-2.5V.pdf"/>
    <hyperlink ref="C29" r:id="rId_hyperlink_56" tooltip="KJQ2.5V" display="KJQ2.5V"/>
    <hyperlink ref="B30" r:id="rId_hyperlink_57" tooltip="https://www.diodes.com/assets/Datasheets/KJQ-3.3V.pdf" display="https://www.diodes.com/assets/Datasheets/KJQ-3.3V.pdf"/>
    <hyperlink ref="C30" r:id="rId_hyperlink_58" tooltip="KJQ3.3V" display="KJQ3.3V"/>
    <hyperlink ref="B31" r:id="rId_hyperlink_59" tooltip="https://www.diodes.com/assets/Datasheets/KKQ-1.8V.pdf" display="https://www.diodes.com/assets/Datasheets/KKQ-1.8V.pdf"/>
    <hyperlink ref="C31" r:id="rId_hyperlink_60" tooltip="KKQ1.8V" display="KKQ1.8V"/>
    <hyperlink ref="B32" r:id="rId_hyperlink_61" tooltip="https://www.diodes.com/assets/Datasheets/KKQ-2.5V.pdf" display="https://www.diodes.com/assets/Datasheets/KKQ-2.5V.pdf"/>
    <hyperlink ref="C32" r:id="rId_hyperlink_62" tooltip="KKQ2.5V" display="KKQ2.5V"/>
    <hyperlink ref="B33" r:id="rId_hyperlink_63" tooltip="https://www.diodes.com/assets/Datasheets/KKQ-3.3V.pdf" display="https://www.diodes.com/assets/Datasheets/KKQ-3.3V.pdf"/>
    <hyperlink ref="C33" r:id="rId_hyperlink_64" tooltip="KKQ3.3V" display="KKQ3.3V"/>
    <hyperlink ref="B34" r:id="rId_hyperlink_65" tooltip="https://www.diodes.com/assets/Datasheets/KX31Q.pdf" display="https://www.diodes.com/assets/Datasheets/KX31Q.pdf"/>
    <hyperlink ref="C34" r:id="rId_hyperlink_66" tooltip="KX31Q" display="KX31Q"/>
    <hyperlink ref="B35" r:id="rId_hyperlink_67" tooltip="https://www.diodes.com/assets/Datasheets/LXQ-CMOS-Series.pdf" display="https://www.diodes.com/assets/Datasheets/LXQ-CMOS-Series.pdf"/>
    <hyperlink ref="C35" r:id="rId_hyperlink_68" tooltip="LXQ" display="LXQ"/>
    <hyperlink ref="B36" r:id="rId_hyperlink_69" tooltip="https://www.diodes.com/assets/Datasheets/UCQ.pdf" display="https://www.diodes.com/assets/Datasheets/UCQ.pdf"/>
    <hyperlink ref="C36" r:id="rId_hyperlink_70" tooltip="UCQ" display="UCQ"/>
    <hyperlink ref="B37" r:id="rId_hyperlink_71" tooltip="https://www.diodes.com/assets/Datasheets/UF252-22.pdf" display="https://www.diodes.com/assets/Datasheets/UF252-22.pdf"/>
    <hyperlink ref="C37" r:id="rId_hyperlink_72" tooltip="UFQ252/22" display="UFQ252/22"/>
    <hyperlink ref="B38" r:id="rId_hyperlink_73" tooltip="https://www.diodes.com/assets/Datasheets/UF253-23.pdf" display="https://www.diodes.com/assets/Datasheets/UF253-23.pdf"/>
    <hyperlink ref="C38" r:id="rId_hyperlink_74" tooltip="UFQ253/23" display="UFQ253/23"/>
    <hyperlink ref="B39" r:id="rId_hyperlink_75" tooltip="https://www.diodes.com/assets/Datasheets/UF254-24.pdf" display="https://www.diodes.com/assets/Datasheets/UF254-24.pdf"/>
    <hyperlink ref="C39" r:id="rId_hyperlink_76" tooltip="UFQ254/24" display="UFQ254/24"/>
    <hyperlink ref="B40" r:id="rId_hyperlink_77" tooltip="https://www.diodes.com/assets/Datasheets/UF322-32.pdf" display="https://www.diodes.com/assets/Datasheets/UF322-32.pdf"/>
    <hyperlink ref="C40" r:id="rId_hyperlink_78" tooltip="UFQ322/32" display="UFQ322/32"/>
    <hyperlink ref="B41" r:id="rId_hyperlink_79" tooltip="https://www.diodes.com/assets/Datasheets/UF323-33.pdf" display="https://www.diodes.com/assets/Datasheets/UF323-33.pdf"/>
    <hyperlink ref="C41" r:id="rId_hyperlink_80" tooltip="UFQ323/33" display="UFQ323/33"/>
    <hyperlink ref="B42" r:id="rId_hyperlink_81" tooltip="https://www.diodes.com/assets/Datasheets/UF324-34.pdf" display="https://www.diodes.com/assets/Datasheets/UF324-34.pdf"/>
    <hyperlink ref="C42" r:id="rId_hyperlink_82" tooltip="UFQ324/34" display="UFQ324/34"/>
    <hyperlink ref="B43" r:id="rId_hyperlink_83" tooltip="https://www.diodes.com/assets/Datasheets/UF502-52.pdf" display="https://www.diodes.com/assets/Datasheets/UF502-52.pdf"/>
    <hyperlink ref="C43" r:id="rId_hyperlink_84" tooltip="UFQ502/52" display="UFQ502/52"/>
    <hyperlink ref="B44" r:id="rId_hyperlink_85" tooltip="https://www.diodes.com/assets/Datasheets/UF503-53.pdf" display="https://www.diodes.com/assets/Datasheets/UF503-53.pdf"/>
    <hyperlink ref="C44" r:id="rId_hyperlink_86" tooltip="UFQ503/53" display="UFQ503/53"/>
    <hyperlink ref="B45" r:id="rId_hyperlink_87" tooltip="https://www.diodes.com/assets/Datasheets/UF504-54.pdf" display="https://www.diodes.com/assets/Datasheets/UF504-54.pdf"/>
    <hyperlink ref="C45" r:id="rId_hyperlink_88" tooltip="UFQ504/54" display="UFQ504/54"/>
    <hyperlink ref="B46" r:id="rId_hyperlink_89" tooltip="https://www.diodes.com/assets/Datasheets/UF702-72.pdf" display="https://www.diodes.com/assets/Datasheets/UF702-72.pdf"/>
    <hyperlink ref="C46" r:id="rId_hyperlink_90" tooltip="UFQ702/72" display="UFQ702/72"/>
    <hyperlink ref="B47" r:id="rId_hyperlink_91" tooltip="https://www.diodes.com/assets/Datasheets/UF703-73.pdf" display="https://www.diodes.com/assets/Datasheets/UF703-73.pdf"/>
    <hyperlink ref="C47" r:id="rId_hyperlink_92" tooltip="UFQ703/73" display="UFQ703/73"/>
    <hyperlink ref="B48" r:id="rId_hyperlink_93" tooltip="https://www.diodes.com/assets/Datasheets/UF704-74.pdf" display="https://www.diodes.com/assets/Datasheets/UF704-74.pdf"/>
    <hyperlink ref="C48" r:id="rId_hyperlink_94" tooltip="UFQ704/UFQ74" display="UFQ704/UFQ7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2024-07-17T12:48:22-05:00</dcterms:created>
  <dcterms:modified xsi:type="dcterms:W3CDTF">2024-07-17T12:48:22-05:00</dcterms:modified>
  <dc:title>Untitled Spreadsheet</dc:title>
  <dc:description/>
  <dc:subject/>
  <cp:keywords/>
  <cp:category/>
</cp:coreProperties>
</file>