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'Worksheet'!$A$1:$R$288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<sst xmlns="http://schemas.openxmlformats.org/spreadsheetml/2006/main" uniqueCount="378">
  <si>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</si>
  <si>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</si>
  <si>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</si>
  <si>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</si>
  <si>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@ TerminalTemperature TT (ºC)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</si>
  <si>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</si>
  <si>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</si>
  <si>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</si>
  <si>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Average Rectified Current IO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</si>
  <si>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Repetitive Reverse Voltage VRRM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</si>
  <si>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Forward Surge Current IFSM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</si>
  <si>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Forward VoltageDrop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</si>
  <si>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IF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</si>
  <si>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Reverse Current IR (μA)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</si>
  <si>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VR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</si>
  <si>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Reverse Recovery Time trr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</si>
  <si>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Total Capacitance CT (pF)</t>
    </r>
  </si>
  <si>
    <t>Packages</t>
  </si>
  <si>
    <t>SBR0220LP</t>
  </si>
  <si>
    <t>SBR</t>
  </si>
  <si>
    <t>Yes</t>
  </si>
  <si>
    <t>Standard</t>
  </si>
  <si>
    <t>Single</t>
  </si>
  <si>
    <t>X1-DFN1006-2</t>
  </si>
  <si>
    <t>SBR0220T5</t>
  </si>
  <si>
    <t>SOD523</t>
  </si>
  <si>
    <t>SBR0230T5</t>
  </si>
  <si>
    <t>SBR0240LP</t>
  </si>
  <si>
    <t>SBR02M30LP</t>
  </si>
  <si>
    <t>SBR02U100LP</t>
  </si>
  <si>
    <t>SBR02U100LPQ</t>
  </si>
  <si>
    <t>SURFACE MOUNT SUPER BARRIER RECTIFIER</t>
  </si>
  <si>
    <t>N/A</t>
  </si>
  <si>
    <t>Automotive</t>
  </si>
  <si>
    <t>SBR0330CW</t>
  </si>
  <si>
    <t>Dual</t>
  </si>
  <si>
    <t>SOT323</t>
  </si>
  <si>
    <t>SBR0560S1</t>
  </si>
  <si>
    <t>SOD123</t>
  </si>
  <si>
    <t>SBR0560S1Q</t>
  </si>
  <si>
    <t>0.5A SBR SUPER BARRIER RECTIFIER</t>
  </si>
  <si>
    <t>SBR05M100BLP</t>
  </si>
  <si>
    <t>No</t>
  </si>
  <si>
    <t>Bridge</t>
  </si>
  <si>
    <t>U-DFN3030-4</t>
  </si>
  <si>
    <t>SBR05M60BLP</t>
  </si>
  <si>
    <t>SBR05U20LPS</t>
  </si>
  <si>
    <t>X2-DFN1006-2</t>
  </si>
  <si>
    <t>SBR07U20LPS</t>
  </si>
  <si>
    <t>SBR10100CT</t>
  </si>
  <si>
    <t>TO220AB</t>
  </si>
  <si>
    <t>SBR10100CTB</t>
  </si>
  <si>
    <t>TO263AB (D2PAK)</t>
  </si>
  <si>
    <t>SBR10100CTFP</t>
  </si>
  <si>
    <t>ITO220AB</t>
  </si>
  <si>
    <t>SBR10100CTL</t>
  </si>
  <si>
    <t>TO252 (DPAK)</t>
  </si>
  <si>
    <t>SBR10120CTL</t>
  </si>
  <si>
    <t>SBR10150CT</t>
  </si>
  <si>
    <t>SBR10150CTE</t>
  </si>
  <si>
    <t>TO262</t>
  </si>
  <si>
    <t>SBR10150CTFP</t>
  </si>
  <si>
    <t>SBR10150CTL</t>
  </si>
  <si>
    <t>SBR10200CT</t>
  </si>
  <si>
    <t>SBR10200CTB</t>
  </si>
  <si>
    <t>SBR10200CTFP</t>
  </si>
  <si>
    <t>SBR10200CTL</t>
  </si>
  <si>
    <t>SBR1040CT</t>
  </si>
  <si>
    <t>SBR1040CTB</t>
  </si>
  <si>
    <t>SBR1040CTFP</t>
  </si>
  <si>
    <t>SBR1045CTL</t>
  </si>
  <si>
    <t>SBR1045CTLQ</t>
  </si>
  <si>
    <t>SBR1045D1</t>
  </si>
  <si>
    <t>SBR1045D1Q</t>
  </si>
  <si>
    <t>SBR1045SD1</t>
  </si>
  <si>
    <t>DO-201AD</t>
  </si>
  <si>
    <t>SBR1045SP5</t>
  </si>
  <si>
    <t>PowerDI5</t>
  </si>
  <si>
    <t>SBR1045SP5Q</t>
  </si>
  <si>
    <t>10A SBR SUPER BARRIER RECTIFIER</t>
  </si>
  <si>
    <t>SBR1060CT</t>
  </si>
  <si>
    <t>SBR1060CTFP</t>
  </si>
  <si>
    <t>SBR10A45SP5</t>
  </si>
  <si>
    <t>SBR10A45SP5Q</t>
  </si>
  <si>
    <t>SBR10B45P5</t>
  </si>
  <si>
    <t>10A SUPER BARRIER RECTIFIER POWERDI5</t>
  </si>
  <si>
    <t>SBR10E45P5</t>
  </si>
  <si>
    <t>SBR10H300D1</t>
  </si>
  <si>
    <t>10A SUPER BARRIER RECTIFIER</t>
  </si>
  <si>
    <t>TO252 (DPAK) (Type TH)</t>
  </si>
  <si>
    <t>SBR10M100P5Q</t>
  </si>
  <si>
    <t>SURFACE MOUNT SCHOTTKY BARRIER DIODE</t>
  </si>
  <si>
    <t>SBR10U100CT</t>
  </si>
  <si>
    <t>SBR10U100CTFP</t>
  </si>
  <si>
    <t>SBR10U150CT</t>
  </si>
  <si>
    <t>SBR10U150CTFP</t>
  </si>
  <si>
    <t>SBR10U200CT</t>
  </si>
  <si>
    <t>SBR10U200CTB</t>
  </si>
  <si>
    <t>SBR10U200CTFP</t>
  </si>
  <si>
    <t>SBR10U200P5</t>
  </si>
  <si>
    <t>SBR10U200P5Q</t>
  </si>
  <si>
    <t>SBR10U300CT</t>
  </si>
  <si>
    <t>SBR10U300CTFP</t>
  </si>
  <si>
    <t>SBR10U40CT</t>
  </si>
  <si>
    <t>SBR10U40CTFP</t>
  </si>
  <si>
    <t>SBR10U45D1</t>
  </si>
  <si>
    <t>SBR10U45SD1</t>
  </si>
  <si>
    <t>SBR10U45SP5</t>
  </si>
  <si>
    <t>SBR10U45SP5Q</t>
  </si>
  <si>
    <t>SBR10U60CT</t>
  </si>
  <si>
    <t>SBR10U60CTFP</t>
  </si>
  <si>
    <t>SBR12A45SD1</t>
  </si>
  <si>
    <t>SBR12A45SP5</t>
  </si>
  <si>
    <t>SBR12M120P5-13</t>
  </si>
  <si>
    <t>12A SUPER BARRIER RECTIFIER</t>
  </si>
  <si>
    <t>SBR12M120P5-13D</t>
  </si>
  <si>
    <t>SBR12U100P5</t>
  </si>
  <si>
    <t>SBR12U100P5Q</t>
  </si>
  <si>
    <t>12A SBR SUPER BARRIER RECTIFIER POWERDI5</t>
  </si>
  <si>
    <t>SBR12U120P5</t>
  </si>
  <si>
    <t>SBR12U45LH1</t>
  </si>
  <si>
    <t>12A Super Barrier Rectifier</t>
  </si>
  <si>
    <t>PowerDI5SP (Type B)</t>
  </si>
  <si>
    <t>SBR130S3</t>
  </si>
  <si>
    <t>SOD323</t>
  </si>
  <si>
    <t>SBR130SV</t>
  </si>
  <si>
    <t>SOT563</t>
  </si>
  <si>
    <t>SBR140LP</t>
  </si>
  <si>
    <t>X1-DFN1411-3</t>
  </si>
  <si>
    <t>SBR140S1F</t>
  </si>
  <si>
    <t>SOD123F</t>
  </si>
  <si>
    <t>SBR140S1FQ</t>
  </si>
  <si>
    <t>1A SUPER BARRIER RECTIFIER</t>
  </si>
  <si>
    <t>SBR15300D1</t>
  </si>
  <si>
    <t>15A SUPER BARRIER RECTIFIER</t>
  </si>
  <si>
    <t>SBR15A30SP5</t>
  </si>
  <si>
    <t>SBR15U100CTL</t>
  </si>
  <si>
    <t>SBR15U100CTLQ</t>
  </si>
  <si>
    <t>SBR15U30SP5</t>
  </si>
  <si>
    <t>SBR15U30SP5Q</t>
  </si>
  <si>
    <t>15A SBR SUPER BARRIER RECTIFIER PowerDI5</t>
  </si>
  <si>
    <t>SBR15U50SP5</t>
  </si>
  <si>
    <t>SBR160S23</t>
  </si>
  <si>
    <t>SOT23</t>
  </si>
  <si>
    <t>SBR1A20T5</t>
  </si>
  <si>
    <t>1A SBR SUPER BARRIER RECTIFIER</t>
  </si>
  <si>
    <t>SBR1A30T5</t>
  </si>
  <si>
    <t>SBR1A400P1</t>
  </si>
  <si>
    <t>PowerDI123</t>
  </si>
  <si>
    <t>SBR1A40S1</t>
  </si>
  <si>
    <t>SBR1A40S3</t>
  </si>
  <si>
    <t>SBR1A40S3Q</t>
  </si>
  <si>
    <t>SBR1A40SA</t>
  </si>
  <si>
    <t>SMA</t>
  </si>
  <si>
    <t>SBR1M100BLP</t>
  </si>
  <si>
    <t>1A SBR BRIDGE
SUPER BARRIER RECTIFIER</t>
  </si>
  <si>
    <t>SBR1U150SA</t>
  </si>
  <si>
    <t>SBR1U150SAQ</t>
  </si>
  <si>
    <t>SBR1U200P1</t>
  </si>
  <si>
    <t>SBR1U200P1Q</t>
  </si>
  <si>
    <t>SBR1U30SV</t>
  </si>
  <si>
    <t>SBR1U400P1</t>
  </si>
  <si>
    <t>SBR1U40LP</t>
  </si>
  <si>
    <t>SBR20100CT</t>
  </si>
  <si>
    <t>SBR20100CTE</t>
  </si>
  <si>
    <t>SBR20100CTFP</t>
  </si>
  <si>
    <t>SBR20150CT</t>
  </si>
  <si>
    <t>SBR20150CTFP</t>
  </si>
  <si>
    <t>SBR2045CT</t>
  </si>
  <si>
    <t>SBR2045CTFP</t>
  </si>
  <si>
    <t>SBR2060CT</t>
  </si>
  <si>
    <t>SBR2060CTFP</t>
  </si>
  <si>
    <t>SBR2065D1</t>
  </si>
  <si>
    <t>20A SUPER BARRIER RECTIFIER</t>
  </si>
  <si>
    <t>SBR20A100CT</t>
  </si>
  <si>
    <t>SBR20A100CTB</t>
  </si>
  <si>
    <t>SBR20A100CTE</t>
  </si>
  <si>
    <t>SBR20A100CTFP</t>
  </si>
  <si>
    <t>SBR20A120CT</t>
  </si>
  <si>
    <t>SBR20A120CTE</t>
  </si>
  <si>
    <t>SBR20A120CTFP</t>
  </si>
  <si>
    <t>SBR20A150CT</t>
  </si>
  <si>
    <t>SBR20A150CTFP</t>
  </si>
  <si>
    <t>SBR20A200CT</t>
  </si>
  <si>
    <t>SBR20A200CTB</t>
  </si>
  <si>
    <t>SBR20A200CTFP</t>
  </si>
  <si>
    <t>SBR20A300CT</t>
  </si>
  <si>
    <t>SBR20A300CTB</t>
  </si>
  <si>
    <t>SBR20A300CTFP</t>
  </si>
  <si>
    <t>SBR20A40CT</t>
  </si>
  <si>
    <t>SBR20A40CTFP</t>
  </si>
  <si>
    <t>SBR20A45CT</t>
  </si>
  <si>
    <t>SBR20A45CTFP</t>
  </si>
  <si>
    <t>SBR20A45D1</t>
  </si>
  <si>
    <t>SBR20A60CT</t>
  </si>
  <si>
    <t>SBR20A60CTB</t>
  </si>
  <si>
    <t>SBR20A60CTBQ</t>
  </si>
  <si>
    <t>SBR20A60CTFP</t>
  </si>
  <si>
    <t>SBR20B100CT</t>
  </si>
  <si>
    <t>SBR20E100CT</t>
  </si>
  <si>
    <t>SBR20E120CT</t>
  </si>
  <si>
    <t>SBR20M150D1Q</t>
  </si>
  <si>
    <t>20A SBR SUPER BARRIER RECTIFIER</t>
  </si>
  <si>
    <t>SBR20M45D1</t>
  </si>
  <si>
    <t>SBR20M45D1Q</t>
  </si>
  <si>
    <t>SBR20U100CT</t>
  </si>
  <si>
    <t>SBR20U100CTE</t>
  </si>
  <si>
    <t>SBR20U100CTFP</t>
  </si>
  <si>
    <t>SBR20U150CT</t>
  </si>
  <si>
    <t>SBR20U150CTFP</t>
  </si>
  <si>
    <t>SBR20U40CT</t>
  </si>
  <si>
    <t>SBR20U40CTFP</t>
  </si>
  <si>
    <t>SBR20U50SLP</t>
  </si>
  <si>
    <t>PowerDI5060-8</t>
  </si>
  <si>
    <t>SBR20U60CT</t>
  </si>
  <si>
    <t>SBR20U60CTFP</t>
  </si>
  <si>
    <t>SBR2A30P1</t>
  </si>
  <si>
    <t>SBR2A40P1</t>
  </si>
  <si>
    <t>SBR2A40SA</t>
  </si>
  <si>
    <t>SBR2M100SAF</t>
  </si>
  <si>
    <t>2.0A SBR SURFACE MOUNT SUPER BARRIER RECTIFIER</t>
  </si>
  <si>
    <t>SMAF</t>
  </si>
  <si>
    <t>SBR2M100SB</t>
  </si>
  <si>
    <t>SMB</t>
  </si>
  <si>
    <t>SBR2M30P1</t>
  </si>
  <si>
    <t>SBR2M60S1F</t>
  </si>
  <si>
    <t>2A SUPER BARRIER RECTIFIER</t>
  </si>
  <si>
    <t>SBR2M60S1FQ</t>
  </si>
  <si>
    <t>SBR2U100LP</t>
  </si>
  <si>
    <t>1.5A SUPER BARRIER RECTIFIER</t>
  </si>
  <si>
    <t>SBR2U150SA</t>
  </si>
  <si>
    <t>SBR2U30P1</t>
  </si>
  <si>
    <t>SBR2U30SA</t>
  </si>
  <si>
    <t>SBR2U60S1F</t>
  </si>
  <si>
    <t>2A SUPER BARRIER RECTIFIER SCHOTTKY</t>
  </si>
  <si>
    <t>SBR2U60S1FQ</t>
  </si>
  <si>
    <t>SUPER BARRIER RECTIFIER</t>
  </si>
  <si>
    <t>SBR30100CT</t>
  </si>
  <si>
    <t>SBR30100CTFP</t>
  </si>
  <si>
    <t>SBR30150CT</t>
  </si>
  <si>
    <t>SBR30150CTFP</t>
  </si>
  <si>
    <t>SBR30200CT</t>
  </si>
  <si>
    <t>SBR30200CTFP</t>
  </si>
  <si>
    <t>SBR30300CT</t>
  </si>
  <si>
    <t>SBR30300CTFP</t>
  </si>
  <si>
    <t>SBR3040CT</t>
  </si>
  <si>
    <t>SBR3040CTFP</t>
  </si>
  <si>
    <t>SBR3045CT</t>
  </si>
  <si>
    <t>SBR3045CTB</t>
  </si>
  <si>
    <t>SBR3045CTBQ</t>
  </si>
  <si>
    <t>SBR3045CTFP</t>
  </si>
  <si>
    <t>SBR3045SCTB</t>
  </si>
  <si>
    <t>SBR3060CT</t>
  </si>
  <si>
    <t>SBR3060CTB</t>
  </si>
  <si>
    <t>SBR3060CTFP</t>
  </si>
  <si>
    <t>SBR30A100CT</t>
  </si>
  <si>
    <t>SBR30A100CTB</t>
  </si>
  <si>
    <t>SBR30A100CTE</t>
  </si>
  <si>
    <t>SBR30A100CTFP</t>
  </si>
  <si>
    <t>SBR30A120CT</t>
  </si>
  <si>
    <t>SBR30A120CTE</t>
  </si>
  <si>
    <t>30A SUPER BARRIER RECTIFIER</t>
  </si>
  <si>
    <t>SBR30A120CTFP</t>
  </si>
  <si>
    <t>SBR30A150CT</t>
  </si>
  <si>
    <t>SBR30A150CTFP</t>
  </si>
  <si>
    <t>SBR30A40CT</t>
  </si>
  <si>
    <t>SBR30A40CTFP</t>
  </si>
  <si>
    <t>SBR30A45CT</t>
  </si>
  <si>
    <t>SBR30A45CTB</t>
  </si>
  <si>
    <t>SBR30A45CTBQ</t>
  </si>
  <si>
    <t>SBR30A45CTFP</t>
  </si>
  <si>
    <t>SBR30A50CT</t>
  </si>
  <si>
    <t>SBR30A60CT</t>
  </si>
  <si>
    <t>SBR30A60CTB</t>
  </si>
  <si>
    <t>SBR30A60CTBQ</t>
  </si>
  <si>
    <t>SBR30A60CTFP</t>
  </si>
  <si>
    <t>SBR30E100CT</t>
  </si>
  <si>
    <t>SBR30E45CT</t>
  </si>
  <si>
    <t>SBR30E45CTB</t>
  </si>
  <si>
    <t>SBR30M100CT</t>
  </si>
  <si>
    <t>SBR30M100CTFP</t>
  </si>
  <si>
    <t>SBR30M40CTFP</t>
  </si>
  <si>
    <t>SBR30U30CT</t>
  </si>
  <si>
    <t>SBR3150SB</t>
  </si>
  <si>
    <t>SBR3A40SA</t>
  </si>
  <si>
    <t>SBR3A40SAF</t>
  </si>
  <si>
    <t>SBR3A40SAQ</t>
  </si>
  <si>
    <t>SBR3M100SAF</t>
  </si>
  <si>
    <t>3.0A SBR SURFACE MOUNT SUPER BARRIER RECTIFIER</t>
  </si>
  <si>
    <t>SBR3M100SB</t>
  </si>
  <si>
    <t>SBR3M30P1</t>
  </si>
  <si>
    <t>SBR3U100LP</t>
  </si>
  <si>
    <t>U-DFN3030-8</t>
  </si>
  <si>
    <t>SBR3U150LP</t>
  </si>
  <si>
    <t>SBR3U20SA</t>
  </si>
  <si>
    <t>SBR3U30P1</t>
  </si>
  <si>
    <t>SBR3U40P1</t>
  </si>
  <si>
    <t>SBR3U40P1Q</t>
  </si>
  <si>
    <t>SBR3U40S1F</t>
  </si>
  <si>
    <t>3A SUPER BARRIER RECTIFIER</t>
  </si>
  <si>
    <t>SBR3U40S1FQ</t>
  </si>
  <si>
    <t>SURFACE MOUNT SCHOTTKY BARRIER DIODE ARRAYS</t>
  </si>
  <si>
    <t>SBR3U60P1</t>
  </si>
  <si>
    <t>SBR3U60P1Q</t>
  </si>
  <si>
    <t>3A SBR SUPER BARRIER RECTIFIER</t>
  </si>
  <si>
    <t>SBR3U60P5</t>
  </si>
  <si>
    <t>SBR3U60P5Q</t>
  </si>
  <si>
    <t>SBR3U60SA</t>
  </si>
  <si>
    <t>SBR3U60SLDQ</t>
  </si>
  <si>
    <t>3.0A SBR DUAL ISOLATED SUPER BARRIER RECTIFIER</t>
  </si>
  <si>
    <t>PowerDI5060-8 (Type D)</t>
  </si>
  <si>
    <t>SBR40100CT</t>
  </si>
  <si>
    <t>SBR40100CTFP</t>
  </si>
  <si>
    <t>SBR40150CT</t>
  </si>
  <si>
    <t>SBR40150CTFP</t>
  </si>
  <si>
    <t>SBR4040CT</t>
  </si>
  <si>
    <t>SBR4040CTFP</t>
  </si>
  <si>
    <t>SBR4045CT</t>
  </si>
  <si>
    <t>SBR4045CTFP</t>
  </si>
  <si>
    <t>SBR4060CT</t>
  </si>
  <si>
    <t>SBR4060CTFP</t>
  </si>
  <si>
    <t>SBR40U100CT</t>
  </si>
  <si>
    <t>SBR40U100CTE</t>
  </si>
  <si>
    <t>SBR40U120CT</t>
  </si>
  <si>
    <t>SBR40U120CTE</t>
  </si>
  <si>
    <t>SBR40U150CT</t>
  </si>
  <si>
    <t>SBR40U200CT</t>
  </si>
  <si>
    <t>SBR40U200CTB</t>
  </si>
  <si>
    <t>SBR40U200CTBQ</t>
  </si>
  <si>
    <t>40A SUPER BARRIER RECTIFIER</t>
  </si>
  <si>
    <t>SBR40U300CT</t>
  </si>
  <si>
    <t>SBR40U300CTB</t>
  </si>
  <si>
    <t>SBR40U45CT</t>
  </si>
  <si>
    <t>SBR40U60CT</t>
  </si>
  <si>
    <t>SBR40U60CTE</t>
  </si>
  <si>
    <t>SBR440SB</t>
  </si>
  <si>
    <t>4.0A SBR Surface-Mount Super Barrier Rectifier</t>
  </si>
  <si>
    <t>SBR440SBQ</t>
  </si>
  <si>
    <t>SBR4U130LP</t>
  </si>
  <si>
    <t>SBR545D1</t>
  </si>
  <si>
    <t>SBR545SAF</t>
  </si>
  <si>
    <t>5.0A SBR SURFACE MOUNT SUPER BARRIER RECTIFIER</t>
  </si>
  <si>
    <t>SBR545SAFQ</t>
  </si>
  <si>
    <t>SBR5E45P5</t>
  </si>
  <si>
    <t>5A SUPER BARRIER RECTIFIER</t>
  </si>
  <si>
    <t>SBR5E60P5</t>
  </si>
  <si>
    <t>5A SUPER BARRIER RECTIFIER POWERDI5</t>
  </si>
  <si>
    <t>SBR60A100CT</t>
  </si>
  <si>
    <t>SBR60A150CT</t>
  </si>
  <si>
    <t>SBR60A200CT</t>
  </si>
  <si>
    <t>SBR60A300CT</t>
  </si>
  <si>
    <t>SBR60A45CT</t>
  </si>
  <si>
    <t>SBR60A60CT</t>
  </si>
  <si>
    <t>SBR6100CTL</t>
  </si>
  <si>
    <t>SBR6100CTLQ</t>
  </si>
  <si>
    <t>SBR6200CTL</t>
  </si>
  <si>
    <t>SBR660CTL</t>
  </si>
  <si>
    <t>SBR660CTLQ</t>
  </si>
  <si>
    <t>SBR8A45SP5</t>
  </si>
  <si>
    <t>SBR8A60P5</t>
  </si>
  <si>
    <t>SBR8B60P5</t>
  </si>
  <si>
    <t>8A SUPER BARRIER RECTIFIER POWERDI5</t>
  </si>
  <si>
    <t>SBR8E20P5</t>
  </si>
  <si>
    <t>8A SUPER BARRIER RECTIFIER</t>
  </si>
  <si>
    <t>SBR8E45P5</t>
  </si>
  <si>
    <t>SBR8E60P5</t>
  </si>
  <si>
    <t>SBR8M100P5</t>
  </si>
  <si>
    <t>8A SBR SUPER BARRIER RECTIFIER</t>
  </si>
  <si>
    <t>SBR8M100P5Q</t>
  </si>
  <si>
    <t>SBR8U20SP5</t>
  </si>
  <si>
    <t>SBR8U20SP5Q</t>
  </si>
  <si>
    <t>SBR8U60P5</t>
  </si>
  <si>
    <t>SBR8U60P5Q</t>
  </si>
  <si>
    <t>SBRFP10U60D1</t>
  </si>
  <si>
    <t>10A Field Plated SBR</t>
  </si>
  <si>
    <t>SBRFP2M60P1Q</t>
  </si>
  <si>
    <t>2A Field Plated SBR Field Plated Super Barrier Rectifier</t>
  </si>
  <si>
    <t>SBRT10U60D1Q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</si>
</sst>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SBR0220LP" TargetMode="External"/><Relationship Id="rId_hyperlink_2" Type="http://schemas.openxmlformats.org/officeDocument/2006/relationships/hyperlink" Target="https://www.diodes.com/part/view/SBR0220T5" TargetMode="External"/><Relationship Id="rId_hyperlink_3" Type="http://schemas.openxmlformats.org/officeDocument/2006/relationships/hyperlink" Target="https://www.diodes.com/part/view/SBR0230T5" TargetMode="External"/><Relationship Id="rId_hyperlink_4" Type="http://schemas.openxmlformats.org/officeDocument/2006/relationships/hyperlink" Target="https://www.diodes.com/part/view/SBR0240LP" TargetMode="External"/><Relationship Id="rId_hyperlink_5" Type="http://schemas.openxmlformats.org/officeDocument/2006/relationships/hyperlink" Target="https://www.diodes.com/part/view/SBR02M30LP" TargetMode="External"/><Relationship Id="rId_hyperlink_6" Type="http://schemas.openxmlformats.org/officeDocument/2006/relationships/hyperlink" Target="https://www.diodes.com/part/view/SBR02U100LP" TargetMode="External"/><Relationship Id="rId_hyperlink_7" Type="http://schemas.openxmlformats.org/officeDocument/2006/relationships/hyperlink" Target="https://www.diodes.com/part/view/SBR02U100LPQ" TargetMode="External"/><Relationship Id="rId_hyperlink_8" Type="http://schemas.openxmlformats.org/officeDocument/2006/relationships/hyperlink" Target="https://www.diodes.com/part/view/SBR0330CW" TargetMode="External"/><Relationship Id="rId_hyperlink_9" Type="http://schemas.openxmlformats.org/officeDocument/2006/relationships/hyperlink" Target="https://www.diodes.com/part/view/SBR0560S1" TargetMode="External"/><Relationship Id="rId_hyperlink_10" Type="http://schemas.openxmlformats.org/officeDocument/2006/relationships/hyperlink" Target="https://www.diodes.com/part/view/SBR0560S1Q" TargetMode="External"/><Relationship Id="rId_hyperlink_11" Type="http://schemas.openxmlformats.org/officeDocument/2006/relationships/hyperlink" Target="https://www.diodes.com/part/view/SBR05M100BLP" TargetMode="External"/><Relationship Id="rId_hyperlink_12" Type="http://schemas.openxmlformats.org/officeDocument/2006/relationships/hyperlink" Target="https://www.diodes.com/part/view/SBR05M60BLP" TargetMode="External"/><Relationship Id="rId_hyperlink_13" Type="http://schemas.openxmlformats.org/officeDocument/2006/relationships/hyperlink" Target="https://www.diodes.com/part/view/SBR05U20LPS" TargetMode="External"/><Relationship Id="rId_hyperlink_14" Type="http://schemas.openxmlformats.org/officeDocument/2006/relationships/hyperlink" Target="https://www.diodes.com/part/view/SBR07U20LPS" TargetMode="External"/><Relationship Id="rId_hyperlink_15" Type="http://schemas.openxmlformats.org/officeDocument/2006/relationships/hyperlink" Target="https://www.diodes.com/part/view/SBR10100CT" TargetMode="External"/><Relationship Id="rId_hyperlink_16" Type="http://schemas.openxmlformats.org/officeDocument/2006/relationships/hyperlink" Target="https://www.diodes.com/part/view/SBR10100CTB" TargetMode="External"/><Relationship Id="rId_hyperlink_17" Type="http://schemas.openxmlformats.org/officeDocument/2006/relationships/hyperlink" Target="https://www.diodes.com/part/view/SBR10100CTFP" TargetMode="External"/><Relationship Id="rId_hyperlink_18" Type="http://schemas.openxmlformats.org/officeDocument/2006/relationships/hyperlink" Target="https://www.diodes.com/part/view/SBR10100CTL" TargetMode="External"/><Relationship Id="rId_hyperlink_19" Type="http://schemas.openxmlformats.org/officeDocument/2006/relationships/hyperlink" Target="https://www.diodes.com/part/view/SBR10120CTL" TargetMode="External"/><Relationship Id="rId_hyperlink_20" Type="http://schemas.openxmlformats.org/officeDocument/2006/relationships/hyperlink" Target="https://www.diodes.com/part/view/SBR10150CT" TargetMode="External"/><Relationship Id="rId_hyperlink_21" Type="http://schemas.openxmlformats.org/officeDocument/2006/relationships/hyperlink" Target="https://www.diodes.com/part/view/SBR10150CTE" TargetMode="External"/><Relationship Id="rId_hyperlink_22" Type="http://schemas.openxmlformats.org/officeDocument/2006/relationships/hyperlink" Target="https://www.diodes.com/part/view/SBR10150CTFP" TargetMode="External"/><Relationship Id="rId_hyperlink_23" Type="http://schemas.openxmlformats.org/officeDocument/2006/relationships/hyperlink" Target="https://www.diodes.com/part/view/SBR10150CTL" TargetMode="External"/><Relationship Id="rId_hyperlink_24" Type="http://schemas.openxmlformats.org/officeDocument/2006/relationships/hyperlink" Target="https://www.diodes.com/part/view/SBR10200CT" TargetMode="External"/><Relationship Id="rId_hyperlink_25" Type="http://schemas.openxmlformats.org/officeDocument/2006/relationships/hyperlink" Target="https://www.diodes.com/part/view/SBR10200CTB" TargetMode="External"/><Relationship Id="rId_hyperlink_26" Type="http://schemas.openxmlformats.org/officeDocument/2006/relationships/hyperlink" Target="https://www.diodes.com/part/view/SBR10200CTFP" TargetMode="External"/><Relationship Id="rId_hyperlink_27" Type="http://schemas.openxmlformats.org/officeDocument/2006/relationships/hyperlink" Target="https://www.diodes.com/part/view/SBR10200CTL" TargetMode="External"/><Relationship Id="rId_hyperlink_28" Type="http://schemas.openxmlformats.org/officeDocument/2006/relationships/hyperlink" Target="https://www.diodes.com/part/view/SBR1040CT" TargetMode="External"/><Relationship Id="rId_hyperlink_29" Type="http://schemas.openxmlformats.org/officeDocument/2006/relationships/hyperlink" Target="https://www.diodes.com/part/view/SBR1040CTB" TargetMode="External"/><Relationship Id="rId_hyperlink_30" Type="http://schemas.openxmlformats.org/officeDocument/2006/relationships/hyperlink" Target="https://www.diodes.com/part/view/SBR1040CTFP" TargetMode="External"/><Relationship Id="rId_hyperlink_31" Type="http://schemas.openxmlformats.org/officeDocument/2006/relationships/hyperlink" Target="https://www.diodes.com/part/view/SBR1045CTL" TargetMode="External"/><Relationship Id="rId_hyperlink_32" Type="http://schemas.openxmlformats.org/officeDocument/2006/relationships/hyperlink" Target="https://www.diodes.com/part/view/SBR1045CTLQ" TargetMode="External"/><Relationship Id="rId_hyperlink_33" Type="http://schemas.openxmlformats.org/officeDocument/2006/relationships/hyperlink" Target="https://www.diodes.com/part/view/SBR1045D1" TargetMode="External"/><Relationship Id="rId_hyperlink_34" Type="http://schemas.openxmlformats.org/officeDocument/2006/relationships/hyperlink" Target="https://www.diodes.com/part/view/SBR1045D1Q" TargetMode="External"/><Relationship Id="rId_hyperlink_35" Type="http://schemas.openxmlformats.org/officeDocument/2006/relationships/hyperlink" Target="https://www.diodes.com/part/view/SBR1045SD1" TargetMode="External"/><Relationship Id="rId_hyperlink_36" Type="http://schemas.openxmlformats.org/officeDocument/2006/relationships/hyperlink" Target="https://www.diodes.com/part/view/SBR1045SP5" TargetMode="External"/><Relationship Id="rId_hyperlink_37" Type="http://schemas.openxmlformats.org/officeDocument/2006/relationships/hyperlink" Target="https://www.diodes.com/part/view/SBR1045SP5Q" TargetMode="External"/><Relationship Id="rId_hyperlink_38" Type="http://schemas.openxmlformats.org/officeDocument/2006/relationships/hyperlink" Target="https://www.diodes.com/part/view/SBR1060CT" TargetMode="External"/><Relationship Id="rId_hyperlink_39" Type="http://schemas.openxmlformats.org/officeDocument/2006/relationships/hyperlink" Target="https://www.diodes.com/part/view/SBR1060CTFP" TargetMode="External"/><Relationship Id="rId_hyperlink_40" Type="http://schemas.openxmlformats.org/officeDocument/2006/relationships/hyperlink" Target="https://www.diodes.com/part/view/SBR10A45SP5" TargetMode="External"/><Relationship Id="rId_hyperlink_41" Type="http://schemas.openxmlformats.org/officeDocument/2006/relationships/hyperlink" Target="https://www.diodes.com/part/view/SBR10A45SP5Q" TargetMode="External"/><Relationship Id="rId_hyperlink_42" Type="http://schemas.openxmlformats.org/officeDocument/2006/relationships/hyperlink" Target="https://www.diodes.com/part/view/SBR10B45P5" TargetMode="External"/><Relationship Id="rId_hyperlink_43" Type="http://schemas.openxmlformats.org/officeDocument/2006/relationships/hyperlink" Target="https://www.diodes.com/part/view/SBR10E45P5" TargetMode="External"/><Relationship Id="rId_hyperlink_44" Type="http://schemas.openxmlformats.org/officeDocument/2006/relationships/hyperlink" Target="https://www.diodes.com/part/view/SBR10H300D1" TargetMode="External"/><Relationship Id="rId_hyperlink_45" Type="http://schemas.openxmlformats.org/officeDocument/2006/relationships/hyperlink" Target="https://www.diodes.com/part/view/SBR10M100P5Q" TargetMode="External"/><Relationship Id="rId_hyperlink_46" Type="http://schemas.openxmlformats.org/officeDocument/2006/relationships/hyperlink" Target="https://www.diodes.com/part/view/SBR10U100CT" TargetMode="External"/><Relationship Id="rId_hyperlink_47" Type="http://schemas.openxmlformats.org/officeDocument/2006/relationships/hyperlink" Target="https://www.diodes.com/part/view/SBR10U100CTFP" TargetMode="External"/><Relationship Id="rId_hyperlink_48" Type="http://schemas.openxmlformats.org/officeDocument/2006/relationships/hyperlink" Target="https://www.diodes.com/part/view/SBR10U150CT" TargetMode="External"/><Relationship Id="rId_hyperlink_49" Type="http://schemas.openxmlformats.org/officeDocument/2006/relationships/hyperlink" Target="https://www.diodes.com/part/view/SBR10U150CTFP" TargetMode="External"/><Relationship Id="rId_hyperlink_50" Type="http://schemas.openxmlformats.org/officeDocument/2006/relationships/hyperlink" Target="https://www.diodes.com/part/view/SBR10U200CT" TargetMode="External"/><Relationship Id="rId_hyperlink_51" Type="http://schemas.openxmlformats.org/officeDocument/2006/relationships/hyperlink" Target="https://www.diodes.com/part/view/SBR10U200CTB" TargetMode="External"/><Relationship Id="rId_hyperlink_52" Type="http://schemas.openxmlformats.org/officeDocument/2006/relationships/hyperlink" Target="https://www.diodes.com/part/view/SBR10U200CTFP" TargetMode="External"/><Relationship Id="rId_hyperlink_53" Type="http://schemas.openxmlformats.org/officeDocument/2006/relationships/hyperlink" Target="https://www.diodes.com/part/view/SBR10U200P5" TargetMode="External"/><Relationship Id="rId_hyperlink_54" Type="http://schemas.openxmlformats.org/officeDocument/2006/relationships/hyperlink" Target="https://www.diodes.com/part/view/SBR10U200P5Q" TargetMode="External"/><Relationship Id="rId_hyperlink_55" Type="http://schemas.openxmlformats.org/officeDocument/2006/relationships/hyperlink" Target="https://www.diodes.com/part/view/SBR10U300CT" TargetMode="External"/><Relationship Id="rId_hyperlink_56" Type="http://schemas.openxmlformats.org/officeDocument/2006/relationships/hyperlink" Target="https://www.diodes.com/part/view/SBR10U300CTFP" TargetMode="External"/><Relationship Id="rId_hyperlink_57" Type="http://schemas.openxmlformats.org/officeDocument/2006/relationships/hyperlink" Target="https://www.diodes.com/part/view/SBR10U40CT" TargetMode="External"/><Relationship Id="rId_hyperlink_58" Type="http://schemas.openxmlformats.org/officeDocument/2006/relationships/hyperlink" Target="https://www.diodes.com/part/view/SBR10U40CTFP" TargetMode="External"/><Relationship Id="rId_hyperlink_59" Type="http://schemas.openxmlformats.org/officeDocument/2006/relationships/hyperlink" Target="https://www.diodes.com/part/view/SBR10U45D1" TargetMode="External"/><Relationship Id="rId_hyperlink_60" Type="http://schemas.openxmlformats.org/officeDocument/2006/relationships/hyperlink" Target="https://www.diodes.com/part/view/SBR10U45SD1" TargetMode="External"/><Relationship Id="rId_hyperlink_61" Type="http://schemas.openxmlformats.org/officeDocument/2006/relationships/hyperlink" Target="https://www.diodes.com/part/view/SBR10U45SP5" TargetMode="External"/><Relationship Id="rId_hyperlink_62" Type="http://schemas.openxmlformats.org/officeDocument/2006/relationships/hyperlink" Target="https://www.diodes.com/part/view/SBR10U45SP5Q" TargetMode="External"/><Relationship Id="rId_hyperlink_63" Type="http://schemas.openxmlformats.org/officeDocument/2006/relationships/hyperlink" Target="https://www.diodes.com/part/view/SBR10U60CT" TargetMode="External"/><Relationship Id="rId_hyperlink_64" Type="http://schemas.openxmlformats.org/officeDocument/2006/relationships/hyperlink" Target="https://www.diodes.com/part/view/SBR10U60CTFP" TargetMode="External"/><Relationship Id="rId_hyperlink_65" Type="http://schemas.openxmlformats.org/officeDocument/2006/relationships/hyperlink" Target="https://www.diodes.com/part/view/SBR12A45SD1" TargetMode="External"/><Relationship Id="rId_hyperlink_66" Type="http://schemas.openxmlformats.org/officeDocument/2006/relationships/hyperlink" Target="https://www.diodes.com/part/view/SBR12A45SP5" TargetMode="External"/><Relationship Id="rId_hyperlink_67" Type="http://schemas.openxmlformats.org/officeDocument/2006/relationships/hyperlink" Target="https://www.diodes.com/part/view/SBR12M120P5-13" TargetMode="External"/><Relationship Id="rId_hyperlink_68" Type="http://schemas.openxmlformats.org/officeDocument/2006/relationships/hyperlink" Target="https://www.diodes.com/part/view/SBR12M120P5-13D" TargetMode="External"/><Relationship Id="rId_hyperlink_69" Type="http://schemas.openxmlformats.org/officeDocument/2006/relationships/hyperlink" Target="https://www.diodes.com/part/view/SBR12U100P5" TargetMode="External"/><Relationship Id="rId_hyperlink_70" Type="http://schemas.openxmlformats.org/officeDocument/2006/relationships/hyperlink" Target="https://www.diodes.com/part/view/SBR12U100P5Q" TargetMode="External"/><Relationship Id="rId_hyperlink_71" Type="http://schemas.openxmlformats.org/officeDocument/2006/relationships/hyperlink" Target="https://www.diodes.com/part/view/SBR12U120P5" TargetMode="External"/><Relationship Id="rId_hyperlink_72" Type="http://schemas.openxmlformats.org/officeDocument/2006/relationships/hyperlink" Target="https://www.diodes.com/part/view/SBR12U45LH1" TargetMode="External"/><Relationship Id="rId_hyperlink_73" Type="http://schemas.openxmlformats.org/officeDocument/2006/relationships/hyperlink" Target="https://www.diodes.com/part/view/SBR130S3" TargetMode="External"/><Relationship Id="rId_hyperlink_74" Type="http://schemas.openxmlformats.org/officeDocument/2006/relationships/hyperlink" Target="https://www.diodes.com/part/view/SBR130SV" TargetMode="External"/><Relationship Id="rId_hyperlink_75" Type="http://schemas.openxmlformats.org/officeDocument/2006/relationships/hyperlink" Target="https://www.diodes.com/part/view/SBR140LP" TargetMode="External"/><Relationship Id="rId_hyperlink_76" Type="http://schemas.openxmlformats.org/officeDocument/2006/relationships/hyperlink" Target="https://www.diodes.com/part/view/SBR140S1F" TargetMode="External"/><Relationship Id="rId_hyperlink_77" Type="http://schemas.openxmlformats.org/officeDocument/2006/relationships/hyperlink" Target="https://www.diodes.com/part/view/SBR140S1FQ" TargetMode="External"/><Relationship Id="rId_hyperlink_78" Type="http://schemas.openxmlformats.org/officeDocument/2006/relationships/hyperlink" Target="https://www.diodes.com/part/view/SBR15300D1" TargetMode="External"/><Relationship Id="rId_hyperlink_79" Type="http://schemas.openxmlformats.org/officeDocument/2006/relationships/hyperlink" Target="https://www.diodes.com/part/view/SBR15A30SP5" TargetMode="External"/><Relationship Id="rId_hyperlink_80" Type="http://schemas.openxmlformats.org/officeDocument/2006/relationships/hyperlink" Target="https://www.diodes.com/part/view/SBR15U100CTL" TargetMode="External"/><Relationship Id="rId_hyperlink_81" Type="http://schemas.openxmlformats.org/officeDocument/2006/relationships/hyperlink" Target="https://www.diodes.com/part/view/SBR15U100CTLQ" TargetMode="External"/><Relationship Id="rId_hyperlink_82" Type="http://schemas.openxmlformats.org/officeDocument/2006/relationships/hyperlink" Target="https://www.diodes.com/part/view/SBR15U30SP5" TargetMode="External"/><Relationship Id="rId_hyperlink_83" Type="http://schemas.openxmlformats.org/officeDocument/2006/relationships/hyperlink" Target="https://www.diodes.com/part/view/SBR15U30SP5Q" TargetMode="External"/><Relationship Id="rId_hyperlink_84" Type="http://schemas.openxmlformats.org/officeDocument/2006/relationships/hyperlink" Target="https://www.diodes.com/part/view/SBR15U50SP5" TargetMode="External"/><Relationship Id="rId_hyperlink_85" Type="http://schemas.openxmlformats.org/officeDocument/2006/relationships/hyperlink" Target="https://www.diodes.com/part/view/SBR160S23" TargetMode="External"/><Relationship Id="rId_hyperlink_86" Type="http://schemas.openxmlformats.org/officeDocument/2006/relationships/hyperlink" Target="https://www.diodes.com/part/view/SBR1A20T5" TargetMode="External"/><Relationship Id="rId_hyperlink_87" Type="http://schemas.openxmlformats.org/officeDocument/2006/relationships/hyperlink" Target="https://www.diodes.com/part/view/SBR1A30T5" TargetMode="External"/><Relationship Id="rId_hyperlink_88" Type="http://schemas.openxmlformats.org/officeDocument/2006/relationships/hyperlink" Target="https://www.diodes.com/part/view/SBR1A400P1" TargetMode="External"/><Relationship Id="rId_hyperlink_89" Type="http://schemas.openxmlformats.org/officeDocument/2006/relationships/hyperlink" Target="https://www.diodes.com/part/view/SBR1A40S1" TargetMode="External"/><Relationship Id="rId_hyperlink_90" Type="http://schemas.openxmlformats.org/officeDocument/2006/relationships/hyperlink" Target="https://www.diodes.com/part/view/SBR1A40S3" TargetMode="External"/><Relationship Id="rId_hyperlink_91" Type="http://schemas.openxmlformats.org/officeDocument/2006/relationships/hyperlink" Target="https://www.diodes.com/part/view/SBR1A40S3Q" TargetMode="External"/><Relationship Id="rId_hyperlink_92" Type="http://schemas.openxmlformats.org/officeDocument/2006/relationships/hyperlink" Target="https://www.diodes.com/part/view/SBR1A40SA" TargetMode="External"/><Relationship Id="rId_hyperlink_93" Type="http://schemas.openxmlformats.org/officeDocument/2006/relationships/hyperlink" Target="https://www.diodes.com/part/view/SBR1M100BLP" TargetMode="External"/><Relationship Id="rId_hyperlink_94" Type="http://schemas.openxmlformats.org/officeDocument/2006/relationships/hyperlink" Target="https://www.diodes.com/part/view/SBR1U150SA" TargetMode="External"/><Relationship Id="rId_hyperlink_95" Type="http://schemas.openxmlformats.org/officeDocument/2006/relationships/hyperlink" Target="https://www.diodes.com/part/view/SBR1U150SAQ" TargetMode="External"/><Relationship Id="rId_hyperlink_96" Type="http://schemas.openxmlformats.org/officeDocument/2006/relationships/hyperlink" Target="https://www.diodes.com/part/view/SBR1U200P1" TargetMode="External"/><Relationship Id="rId_hyperlink_97" Type="http://schemas.openxmlformats.org/officeDocument/2006/relationships/hyperlink" Target="https://www.diodes.com/part/view/SBR1U200P1Q" TargetMode="External"/><Relationship Id="rId_hyperlink_98" Type="http://schemas.openxmlformats.org/officeDocument/2006/relationships/hyperlink" Target="https://www.diodes.com/part/view/SBR1U30SV" TargetMode="External"/><Relationship Id="rId_hyperlink_99" Type="http://schemas.openxmlformats.org/officeDocument/2006/relationships/hyperlink" Target="https://www.diodes.com/part/view/SBR1U400P1" TargetMode="External"/><Relationship Id="rId_hyperlink_100" Type="http://schemas.openxmlformats.org/officeDocument/2006/relationships/hyperlink" Target="https://www.diodes.com/part/view/SBR1U40LP" TargetMode="External"/><Relationship Id="rId_hyperlink_101" Type="http://schemas.openxmlformats.org/officeDocument/2006/relationships/hyperlink" Target="https://www.diodes.com/part/view/SBR20100CT" TargetMode="External"/><Relationship Id="rId_hyperlink_102" Type="http://schemas.openxmlformats.org/officeDocument/2006/relationships/hyperlink" Target="https://www.diodes.com/part/view/SBR20100CTE" TargetMode="External"/><Relationship Id="rId_hyperlink_103" Type="http://schemas.openxmlformats.org/officeDocument/2006/relationships/hyperlink" Target="https://www.diodes.com/part/view/SBR20100CTFP" TargetMode="External"/><Relationship Id="rId_hyperlink_104" Type="http://schemas.openxmlformats.org/officeDocument/2006/relationships/hyperlink" Target="https://www.diodes.com/part/view/SBR20150CT" TargetMode="External"/><Relationship Id="rId_hyperlink_105" Type="http://schemas.openxmlformats.org/officeDocument/2006/relationships/hyperlink" Target="https://www.diodes.com/part/view/SBR20150CTFP" TargetMode="External"/><Relationship Id="rId_hyperlink_106" Type="http://schemas.openxmlformats.org/officeDocument/2006/relationships/hyperlink" Target="https://www.diodes.com/part/view/SBR2045CT" TargetMode="External"/><Relationship Id="rId_hyperlink_107" Type="http://schemas.openxmlformats.org/officeDocument/2006/relationships/hyperlink" Target="https://www.diodes.com/part/view/SBR2045CTFP" TargetMode="External"/><Relationship Id="rId_hyperlink_108" Type="http://schemas.openxmlformats.org/officeDocument/2006/relationships/hyperlink" Target="https://www.diodes.com/part/view/SBR2060CT" TargetMode="External"/><Relationship Id="rId_hyperlink_109" Type="http://schemas.openxmlformats.org/officeDocument/2006/relationships/hyperlink" Target="https://www.diodes.com/part/view/SBR2060CTFP" TargetMode="External"/><Relationship Id="rId_hyperlink_110" Type="http://schemas.openxmlformats.org/officeDocument/2006/relationships/hyperlink" Target="https://www.diodes.com/part/view/SBR2065D1" TargetMode="External"/><Relationship Id="rId_hyperlink_111" Type="http://schemas.openxmlformats.org/officeDocument/2006/relationships/hyperlink" Target="https://www.diodes.com/part/view/SBR20A100CT" TargetMode="External"/><Relationship Id="rId_hyperlink_112" Type="http://schemas.openxmlformats.org/officeDocument/2006/relationships/hyperlink" Target="https://www.diodes.com/part/view/SBR20A100CTB" TargetMode="External"/><Relationship Id="rId_hyperlink_113" Type="http://schemas.openxmlformats.org/officeDocument/2006/relationships/hyperlink" Target="https://www.diodes.com/part/view/SBR20A100CTE" TargetMode="External"/><Relationship Id="rId_hyperlink_114" Type="http://schemas.openxmlformats.org/officeDocument/2006/relationships/hyperlink" Target="https://www.diodes.com/part/view/SBR20A100CTFP" TargetMode="External"/><Relationship Id="rId_hyperlink_115" Type="http://schemas.openxmlformats.org/officeDocument/2006/relationships/hyperlink" Target="https://www.diodes.com/part/view/SBR20A120CT" TargetMode="External"/><Relationship Id="rId_hyperlink_116" Type="http://schemas.openxmlformats.org/officeDocument/2006/relationships/hyperlink" Target="https://www.diodes.com/part/view/SBR20A120CTE" TargetMode="External"/><Relationship Id="rId_hyperlink_117" Type="http://schemas.openxmlformats.org/officeDocument/2006/relationships/hyperlink" Target="https://www.diodes.com/part/view/SBR20A120CTFP" TargetMode="External"/><Relationship Id="rId_hyperlink_118" Type="http://schemas.openxmlformats.org/officeDocument/2006/relationships/hyperlink" Target="https://www.diodes.com/part/view/SBR20A150CT" TargetMode="External"/><Relationship Id="rId_hyperlink_119" Type="http://schemas.openxmlformats.org/officeDocument/2006/relationships/hyperlink" Target="https://www.diodes.com/part/view/SBR20A150CTFP" TargetMode="External"/><Relationship Id="rId_hyperlink_120" Type="http://schemas.openxmlformats.org/officeDocument/2006/relationships/hyperlink" Target="https://www.diodes.com/part/view/SBR20A200CT" TargetMode="External"/><Relationship Id="rId_hyperlink_121" Type="http://schemas.openxmlformats.org/officeDocument/2006/relationships/hyperlink" Target="https://www.diodes.com/part/view/SBR20A200CTB" TargetMode="External"/><Relationship Id="rId_hyperlink_122" Type="http://schemas.openxmlformats.org/officeDocument/2006/relationships/hyperlink" Target="https://www.diodes.com/part/view/SBR20A200CTFP" TargetMode="External"/><Relationship Id="rId_hyperlink_123" Type="http://schemas.openxmlformats.org/officeDocument/2006/relationships/hyperlink" Target="https://www.diodes.com/part/view/SBR20A300CT" TargetMode="External"/><Relationship Id="rId_hyperlink_124" Type="http://schemas.openxmlformats.org/officeDocument/2006/relationships/hyperlink" Target="https://www.diodes.com/part/view/SBR20A300CTB" TargetMode="External"/><Relationship Id="rId_hyperlink_125" Type="http://schemas.openxmlformats.org/officeDocument/2006/relationships/hyperlink" Target="https://www.diodes.com/part/view/SBR20A300CTFP" TargetMode="External"/><Relationship Id="rId_hyperlink_126" Type="http://schemas.openxmlformats.org/officeDocument/2006/relationships/hyperlink" Target="https://www.diodes.com/part/view/SBR20A40CT" TargetMode="External"/><Relationship Id="rId_hyperlink_127" Type="http://schemas.openxmlformats.org/officeDocument/2006/relationships/hyperlink" Target="https://www.diodes.com/part/view/SBR20A40CTFP" TargetMode="External"/><Relationship Id="rId_hyperlink_128" Type="http://schemas.openxmlformats.org/officeDocument/2006/relationships/hyperlink" Target="https://www.diodes.com/part/view/SBR20A45CT" TargetMode="External"/><Relationship Id="rId_hyperlink_129" Type="http://schemas.openxmlformats.org/officeDocument/2006/relationships/hyperlink" Target="https://www.diodes.com/part/view/SBR20A45CTFP" TargetMode="External"/><Relationship Id="rId_hyperlink_130" Type="http://schemas.openxmlformats.org/officeDocument/2006/relationships/hyperlink" Target="https://www.diodes.com/part/view/SBR20A45D1" TargetMode="External"/><Relationship Id="rId_hyperlink_131" Type="http://schemas.openxmlformats.org/officeDocument/2006/relationships/hyperlink" Target="https://www.diodes.com/part/view/SBR20A60CT" TargetMode="External"/><Relationship Id="rId_hyperlink_132" Type="http://schemas.openxmlformats.org/officeDocument/2006/relationships/hyperlink" Target="https://www.diodes.com/part/view/SBR20A60CTB" TargetMode="External"/><Relationship Id="rId_hyperlink_133" Type="http://schemas.openxmlformats.org/officeDocument/2006/relationships/hyperlink" Target="https://www.diodes.com/part/view/SBR20A60CTBQ" TargetMode="External"/><Relationship Id="rId_hyperlink_134" Type="http://schemas.openxmlformats.org/officeDocument/2006/relationships/hyperlink" Target="https://www.diodes.com/part/view/SBR20A60CTFP" TargetMode="External"/><Relationship Id="rId_hyperlink_135" Type="http://schemas.openxmlformats.org/officeDocument/2006/relationships/hyperlink" Target="https://www.diodes.com/part/view/SBR20B100CT" TargetMode="External"/><Relationship Id="rId_hyperlink_136" Type="http://schemas.openxmlformats.org/officeDocument/2006/relationships/hyperlink" Target="https://www.diodes.com/part/view/SBR20E100CT" TargetMode="External"/><Relationship Id="rId_hyperlink_137" Type="http://schemas.openxmlformats.org/officeDocument/2006/relationships/hyperlink" Target="https://www.diodes.com/part/view/SBR20E120CT" TargetMode="External"/><Relationship Id="rId_hyperlink_138" Type="http://schemas.openxmlformats.org/officeDocument/2006/relationships/hyperlink" Target="https://www.diodes.com/part/view/SBR20M150D1Q" TargetMode="External"/><Relationship Id="rId_hyperlink_139" Type="http://schemas.openxmlformats.org/officeDocument/2006/relationships/hyperlink" Target="https://www.diodes.com/part/view/SBR20M45D1" TargetMode="External"/><Relationship Id="rId_hyperlink_140" Type="http://schemas.openxmlformats.org/officeDocument/2006/relationships/hyperlink" Target="https://www.diodes.com/part/view/SBR20M45D1Q" TargetMode="External"/><Relationship Id="rId_hyperlink_141" Type="http://schemas.openxmlformats.org/officeDocument/2006/relationships/hyperlink" Target="https://www.diodes.com/part/view/SBR20U100CT" TargetMode="External"/><Relationship Id="rId_hyperlink_142" Type="http://schemas.openxmlformats.org/officeDocument/2006/relationships/hyperlink" Target="https://www.diodes.com/part/view/SBR20U100CTE" TargetMode="External"/><Relationship Id="rId_hyperlink_143" Type="http://schemas.openxmlformats.org/officeDocument/2006/relationships/hyperlink" Target="https://www.diodes.com/part/view/SBR20U100CTFP" TargetMode="External"/><Relationship Id="rId_hyperlink_144" Type="http://schemas.openxmlformats.org/officeDocument/2006/relationships/hyperlink" Target="https://www.diodes.com/part/view/SBR20U150CT" TargetMode="External"/><Relationship Id="rId_hyperlink_145" Type="http://schemas.openxmlformats.org/officeDocument/2006/relationships/hyperlink" Target="https://www.diodes.com/part/view/SBR20U150CTFP" TargetMode="External"/><Relationship Id="rId_hyperlink_146" Type="http://schemas.openxmlformats.org/officeDocument/2006/relationships/hyperlink" Target="https://www.diodes.com/part/view/SBR20U40CT" TargetMode="External"/><Relationship Id="rId_hyperlink_147" Type="http://schemas.openxmlformats.org/officeDocument/2006/relationships/hyperlink" Target="https://www.diodes.com/part/view/SBR20U40CTFP" TargetMode="External"/><Relationship Id="rId_hyperlink_148" Type="http://schemas.openxmlformats.org/officeDocument/2006/relationships/hyperlink" Target="https://www.diodes.com/part/view/SBR20U50SLP" TargetMode="External"/><Relationship Id="rId_hyperlink_149" Type="http://schemas.openxmlformats.org/officeDocument/2006/relationships/hyperlink" Target="https://www.diodes.com/part/view/SBR20U60CT" TargetMode="External"/><Relationship Id="rId_hyperlink_150" Type="http://schemas.openxmlformats.org/officeDocument/2006/relationships/hyperlink" Target="https://www.diodes.com/part/view/SBR20U60CTFP" TargetMode="External"/><Relationship Id="rId_hyperlink_151" Type="http://schemas.openxmlformats.org/officeDocument/2006/relationships/hyperlink" Target="https://www.diodes.com/part/view/SBR2A30P1" TargetMode="External"/><Relationship Id="rId_hyperlink_152" Type="http://schemas.openxmlformats.org/officeDocument/2006/relationships/hyperlink" Target="https://www.diodes.com/part/view/SBR2A40P1" TargetMode="External"/><Relationship Id="rId_hyperlink_153" Type="http://schemas.openxmlformats.org/officeDocument/2006/relationships/hyperlink" Target="https://www.diodes.com/part/view/SBR2A40SA" TargetMode="External"/><Relationship Id="rId_hyperlink_154" Type="http://schemas.openxmlformats.org/officeDocument/2006/relationships/hyperlink" Target="https://www.diodes.com/part/view/SBR2M100SAF" TargetMode="External"/><Relationship Id="rId_hyperlink_155" Type="http://schemas.openxmlformats.org/officeDocument/2006/relationships/hyperlink" Target="https://www.diodes.com/part/view/SBR2M100SB" TargetMode="External"/><Relationship Id="rId_hyperlink_156" Type="http://schemas.openxmlformats.org/officeDocument/2006/relationships/hyperlink" Target="https://www.diodes.com/part/view/SBR2M30P1" TargetMode="External"/><Relationship Id="rId_hyperlink_157" Type="http://schemas.openxmlformats.org/officeDocument/2006/relationships/hyperlink" Target="https://www.diodes.com/part/view/SBR2M60S1F" TargetMode="External"/><Relationship Id="rId_hyperlink_158" Type="http://schemas.openxmlformats.org/officeDocument/2006/relationships/hyperlink" Target="https://www.diodes.com/part/view/SBR2M60S1FQ" TargetMode="External"/><Relationship Id="rId_hyperlink_159" Type="http://schemas.openxmlformats.org/officeDocument/2006/relationships/hyperlink" Target="https://www.diodes.com/part/view/SBR2U100LP" TargetMode="External"/><Relationship Id="rId_hyperlink_160" Type="http://schemas.openxmlformats.org/officeDocument/2006/relationships/hyperlink" Target="https://www.diodes.com/part/view/SBR2U150SA" TargetMode="External"/><Relationship Id="rId_hyperlink_161" Type="http://schemas.openxmlformats.org/officeDocument/2006/relationships/hyperlink" Target="https://www.diodes.com/part/view/SBR2U30P1" TargetMode="External"/><Relationship Id="rId_hyperlink_162" Type="http://schemas.openxmlformats.org/officeDocument/2006/relationships/hyperlink" Target="https://www.diodes.com/part/view/SBR2U30SA" TargetMode="External"/><Relationship Id="rId_hyperlink_163" Type="http://schemas.openxmlformats.org/officeDocument/2006/relationships/hyperlink" Target="https://www.diodes.com/part/view/SBR2U60S1F" TargetMode="External"/><Relationship Id="rId_hyperlink_164" Type="http://schemas.openxmlformats.org/officeDocument/2006/relationships/hyperlink" Target="https://www.diodes.com/part/view/SBR2U60S1FQ" TargetMode="External"/><Relationship Id="rId_hyperlink_165" Type="http://schemas.openxmlformats.org/officeDocument/2006/relationships/hyperlink" Target="https://www.diodes.com/part/view/SBR30100CT" TargetMode="External"/><Relationship Id="rId_hyperlink_166" Type="http://schemas.openxmlformats.org/officeDocument/2006/relationships/hyperlink" Target="https://www.diodes.com/part/view/SBR30100CTFP" TargetMode="External"/><Relationship Id="rId_hyperlink_167" Type="http://schemas.openxmlformats.org/officeDocument/2006/relationships/hyperlink" Target="https://www.diodes.com/part/view/SBR30150CT" TargetMode="External"/><Relationship Id="rId_hyperlink_168" Type="http://schemas.openxmlformats.org/officeDocument/2006/relationships/hyperlink" Target="https://www.diodes.com/part/view/SBR30150CTFP" TargetMode="External"/><Relationship Id="rId_hyperlink_169" Type="http://schemas.openxmlformats.org/officeDocument/2006/relationships/hyperlink" Target="https://www.diodes.com/part/view/SBR30200CT" TargetMode="External"/><Relationship Id="rId_hyperlink_170" Type="http://schemas.openxmlformats.org/officeDocument/2006/relationships/hyperlink" Target="https://www.diodes.com/part/view/SBR30200CTFP" TargetMode="External"/><Relationship Id="rId_hyperlink_171" Type="http://schemas.openxmlformats.org/officeDocument/2006/relationships/hyperlink" Target="https://www.diodes.com/part/view/SBR30300CT" TargetMode="External"/><Relationship Id="rId_hyperlink_172" Type="http://schemas.openxmlformats.org/officeDocument/2006/relationships/hyperlink" Target="https://www.diodes.com/part/view/SBR30300CTFP" TargetMode="External"/><Relationship Id="rId_hyperlink_173" Type="http://schemas.openxmlformats.org/officeDocument/2006/relationships/hyperlink" Target="https://www.diodes.com/part/view/SBR3040CT" TargetMode="External"/><Relationship Id="rId_hyperlink_174" Type="http://schemas.openxmlformats.org/officeDocument/2006/relationships/hyperlink" Target="https://www.diodes.com/part/view/SBR3040CTFP" TargetMode="External"/><Relationship Id="rId_hyperlink_175" Type="http://schemas.openxmlformats.org/officeDocument/2006/relationships/hyperlink" Target="https://www.diodes.com/part/view/SBR3045CT" TargetMode="External"/><Relationship Id="rId_hyperlink_176" Type="http://schemas.openxmlformats.org/officeDocument/2006/relationships/hyperlink" Target="https://www.diodes.com/part/view/SBR3045CTB" TargetMode="External"/><Relationship Id="rId_hyperlink_177" Type="http://schemas.openxmlformats.org/officeDocument/2006/relationships/hyperlink" Target="https://www.diodes.com/part/view/SBR3045CTBQ" TargetMode="External"/><Relationship Id="rId_hyperlink_178" Type="http://schemas.openxmlformats.org/officeDocument/2006/relationships/hyperlink" Target="https://www.diodes.com/part/view/SBR3045CTFP" TargetMode="External"/><Relationship Id="rId_hyperlink_179" Type="http://schemas.openxmlformats.org/officeDocument/2006/relationships/hyperlink" Target="https://www.diodes.com/part/view/SBR3045SCTB" TargetMode="External"/><Relationship Id="rId_hyperlink_180" Type="http://schemas.openxmlformats.org/officeDocument/2006/relationships/hyperlink" Target="https://www.diodes.com/part/view/SBR3060CT" TargetMode="External"/><Relationship Id="rId_hyperlink_181" Type="http://schemas.openxmlformats.org/officeDocument/2006/relationships/hyperlink" Target="https://www.diodes.com/part/view/SBR3060CTB" TargetMode="External"/><Relationship Id="rId_hyperlink_182" Type="http://schemas.openxmlformats.org/officeDocument/2006/relationships/hyperlink" Target="https://www.diodes.com/part/view/SBR3060CTFP" TargetMode="External"/><Relationship Id="rId_hyperlink_183" Type="http://schemas.openxmlformats.org/officeDocument/2006/relationships/hyperlink" Target="https://www.diodes.com/part/view/SBR30A100CT" TargetMode="External"/><Relationship Id="rId_hyperlink_184" Type="http://schemas.openxmlformats.org/officeDocument/2006/relationships/hyperlink" Target="https://www.diodes.com/part/view/SBR30A100CTB" TargetMode="External"/><Relationship Id="rId_hyperlink_185" Type="http://schemas.openxmlformats.org/officeDocument/2006/relationships/hyperlink" Target="https://www.diodes.com/part/view/SBR30A100CTE" TargetMode="External"/><Relationship Id="rId_hyperlink_186" Type="http://schemas.openxmlformats.org/officeDocument/2006/relationships/hyperlink" Target="https://www.diodes.com/part/view/SBR30A100CTFP" TargetMode="External"/><Relationship Id="rId_hyperlink_187" Type="http://schemas.openxmlformats.org/officeDocument/2006/relationships/hyperlink" Target="https://www.diodes.com/part/view/SBR30A120CT" TargetMode="External"/><Relationship Id="rId_hyperlink_188" Type="http://schemas.openxmlformats.org/officeDocument/2006/relationships/hyperlink" Target="https://www.diodes.com/part/view/SBR30A120CTE" TargetMode="External"/><Relationship Id="rId_hyperlink_189" Type="http://schemas.openxmlformats.org/officeDocument/2006/relationships/hyperlink" Target="https://www.diodes.com/part/view/SBR30A120CTFP" TargetMode="External"/><Relationship Id="rId_hyperlink_190" Type="http://schemas.openxmlformats.org/officeDocument/2006/relationships/hyperlink" Target="https://www.diodes.com/part/view/SBR30A150CT" TargetMode="External"/><Relationship Id="rId_hyperlink_191" Type="http://schemas.openxmlformats.org/officeDocument/2006/relationships/hyperlink" Target="https://www.diodes.com/part/view/SBR30A150CTFP" TargetMode="External"/><Relationship Id="rId_hyperlink_192" Type="http://schemas.openxmlformats.org/officeDocument/2006/relationships/hyperlink" Target="https://www.diodes.com/part/view/SBR30A40CT" TargetMode="External"/><Relationship Id="rId_hyperlink_193" Type="http://schemas.openxmlformats.org/officeDocument/2006/relationships/hyperlink" Target="https://www.diodes.com/part/view/SBR30A40CTFP" TargetMode="External"/><Relationship Id="rId_hyperlink_194" Type="http://schemas.openxmlformats.org/officeDocument/2006/relationships/hyperlink" Target="https://www.diodes.com/part/view/SBR30A45CT" TargetMode="External"/><Relationship Id="rId_hyperlink_195" Type="http://schemas.openxmlformats.org/officeDocument/2006/relationships/hyperlink" Target="https://www.diodes.com/part/view/SBR30A45CTB" TargetMode="External"/><Relationship Id="rId_hyperlink_196" Type="http://schemas.openxmlformats.org/officeDocument/2006/relationships/hyperlink" Target="https://www.diodes.com/part/view/SBR30A45CTBQ" TargetMode="External"/><Relationship Id="rId_hyperlink_197" Type="http://schemas.openxmlformats.org/officeDocument/2006/relationships/hyperlink" Target="https://www.diodes.com/part/view/SBR30A45CTFP" TargetMode="External"/><Relationship Id="rId_hyperlink_198" Type="http://schemas.openxmlformats.org/officeDocument/2006/relationships/hyperlink" Target="https://www.diodes.com/part/view/SBR30A50CT" TargetMode="External"/><Relationship Id="rId_hyperlink_199" Type="http://schemas.openxmlformats.org/officeDocument/2006/relationships/hyperlink" Target="https://www.diodes.com/part/view/SBR30A60CT" TargetMode="External"/><Relationship Id="rId_hyperlink_200" Type="http://schemas.openxmlformats.org/officeDocument/2006/relationships/hyperlink" Target="https://www.diodes.com/part/view/SBR30A60CTB" TargetMode="External"/><Relationship Id="rId_hyperlink_201" Type="http://schemas.openxmlformats.org/officeDocument/2006/relationships/hyperlink" Target="https://www.diodes.com/part/view/SBR30A60CTBQ" TargetMode="External"/><Relationship Id="rId_hyperlink_202" Type="http://schemas.openxmlformats.org/officeDocument/2006/relationships/hyperlink" Target="https://www.diodes.com/part/view/SBR30A60CTFP" TargetMode="External"/><Relationship Id="rId_hyperlink_203" Type="http://schemas.openxmlformats.org/officeDocument/2006/relationships/hyperlink" Target="https://www.diodes.com/part/view/SBR30E100CT" TargetMode="External"/><Relationship Id="rId_hyperlink_204" Type="http://schemas.openxmlformats.org/officeDocument/2006/relationships/hyperlink" Target="https://www.diodes.com/part/view/SBR30E45CT" TargetMode="External"/><Relationship Id="rId_hyperlink_205" Type="http://schemas.openxmlformats.org/officeDocument/2006/relationships/hyperlink" Target="https://www.diodes.com/part/view/SBR30E45CTB" TargetMode="External"/><Relationship Id="rId_hyperlink_206" Type="http://schemas.openxmlformats.org/officeDocument/2006/relationships/hyperlink" Target="https://www.diodes.com/part/view/SBR30M100CT" TargetMode="External"/><Relationship Id="rId_hyperlink_207" Type="http://schemas.openxmlformats.org/officeDocument/2006/relationships/hyperlink" Target="https://www.diodes.com/part/view/SBR30M100CTFP" TargetMode="External"/><Relationship Id="rId_hyperlink_208" Type="http://schemas.openxmlformats.org/officeDocument/2006/relationships/hyperlink" Target="https://www.diodes.com/part/view/SBR30M40CTFP" TargetMode="External"/><Relationship Id="rId_hyperlink_209" Type="http://schemas.openxmlformats.org/officeDocument/2006/relationships/hyperlink" Target="https://www.diodes.com/part/view/SBR30U30CT" TargetMode="External"/><Relationship Id="rId_hyperlink_210" Type="http://schemas.openxmlformats.org/officeDocument/2006/relationships/hyperlink" Target="https://www.diodes.com/part/view/SBR3150SB" TargetMode="External"/><Relationship Id="rId_hyperlink_211" Type="http://schemas.openxmlformats.org/officeDocument/2006/relationships/hyperlink" Target="https://www.diodes.com/part/view/SBR3A40SA" TargetMode="External"/><Relationship Id="rId_hyperlink_212" Type="http://schemas.openxmlformats.org/officeDocument/2006/relationships/hyperlink" Target="https://www.diodes.com/part/view/SBR3A40SAF" TargetMode="External"/><Relationship Id="rId_hyperlink_213" Type="http://schemas.openxmlformats.org/officeDocument/2006/relationships/hyperlink" Target="https://www.diodes.com/part/view/SBR3A40SAQ" TargetMode="External"/><Relationship Id="rId_hyperlink_214" Type="http://schemas.openxmlformats.org/officeDocument/2006/relationships/hyperlink" Target="https://www.diodes.com/part/view/SBR3M100SAF" TargetMode="External"/><Relationship Id="rId_hyperlink_215" Type="http://schemas.openxmlformats.org/officeDocument/2006/relationships/hyperlink" Target="https://www.diodes.com/part/view/SBR3M100SB" TargetMode="External"/><Relationship Id="rId_hyperlink_216" Type="http://schemas.openxmlformats.org/officeDocument/2006/relationships/hyperlink" Target="https://www.diodes.com/part/view/SBR3M30P1" TargetMode="External"/><Relationship Id="rId_hyperlink_217" Type="http://schemas.openxmlformats.org/officeDocument/2006/relationships/hyperlink" Target="https://www.diodes.com/part/view/SBR3U100LP" TargetMode="External"/><Relationship Id="rId_hyperlink_218" Type="http://schemas.openxmlformats.org/officeDocument/2006/relationships/hyperlink" Target="https://www.diodes.com/part/view/SBR3U150LP" TargetMode="External"/><Relationship Id="rId_hyperlink_219" Type="http://schemas.openxmlformats.org/officeDocument/2006/relationships/hyperlink" Target="https://www.diodes.com/part/view/SBR3U20SA" TargetMode="External"/><Relationship Id="rId_hyperlink_220" Type="http://schemas.openxmlformats.org/officeDocument/2006/relationships/hyperlink" Target="https://www.diodes.com/part/view/SBR3U30P1" TargetMode="External"/><Relationship Id="rId_hyperlink_221" Type="http://schemas.openxmlformats.org/officeDocument/2006/relationships/hyperlink" Target="https://www.diodes.com/part/view/SBR3U40P1" TargetMode="External"/><Relationship Id="rId_hyperlink_222" Type="http://schemas.openxmlformats.org/officeDocument/2006/relationships/hyperlink" Target="https://www.diodes.com/part/view/SBR3U40P1Q" TargetMode="External"/><Relationship Id="rId_hyperlink_223" Type="http://schemas.openxmlformats.org/officeDocument/2006/relationships/hyperlink" Target="https://www.diodes.com/part/view/SBR3U40S1F" TargetMode="External"/><Relationship Id="rId_hyperlink_224" Type="http://schemas.openxmlformats.org/officeDocument/2006/relationships/hyperlink" Target="https://www.diodes.com/part/view/SBR3U40S1FQ" TargetMode="External"/><Relationship Id="rId_hyperlink_225" Type="http://schemas.openxmlformats.org/officeDocument/2006/relationships/hyperlink" Target="https://www.diodes.com/part/view/SBR3U60P1" TargetMode="External"/><Relationship Id="rId_hyperlink_226" Type="http://schemas.openxmlformats.org/officeDocument/2006/relationships/hyperlink" Target="https://www.diodes.com/part/view/SBR3U60P1Q" TargetMode="External"/><Relationship Id="rId_hyperlink_227" Type="http://schemas.openxmlformats.org/officeDocument/2006/relationships/hyperlink" Target="https://www.diodes.com/part/view/SBR3U60P5" TargetMode="External"/><Relationship Id="rId_hyperlink_228" Type="http://schemas.openxmlformats.org/officeDocument/2006/relationships/hyperlink" Target="https://www.diodes.com/part/view/SBR3U60P5Q" TargetMode="External"/><Relationship Id="rId_hyperlink_229" Type="http://schemas.openxmlformats.org/officeDocument/2006/relationships/hyperlink" Target="https://www.diodes.com/part/view/SBR3U60SA" TargetMode="External"/><Relationship Id="rId_hyperlink_230" Type="http://schemas.openxmlformats.org/officeDocument/2006/relationships/hyperlink" Target="https://www.diodes.com/part/view/SBR3U60SLDQ" TargetMode="External"/><Relationship Id="rId_hyperlink_231" Type="http://schemas.openxmlformats.org/officeDocument/2006/relationships/hyperlink" Target="https://www.diodes.com/part/view/SBR40100CT" TargetMode="External"/><Relationship Id="rId_hyperlink_232" Type="http://schemas.openxmlformats.org/officeDocument/2006/relationships/hyperlink" Target="https://www.diodes.com/part/view/SBR40100CTFP" TargetMode="External"/><Relationship Id="rId_hyperlink_233" Type="http://schemas.openxmlformats.org/officeDocument/2006/relationships/hyperlink" Target="https://www.diodes.com/part/view/SBR40150CT" TargetMode="External"/><Relationship Id="rId_hyperlink_234" Type="http://schemas.openxmlformats.org/officeDocument/2006/relationships/hyperlink" Target="https://www.diodes.com/part/view/SBR40150CTFP" TargetMode="External"/><Relationship Id="rId_hyperlink_235" Type="http://schemas.openxmlformats.org/officeDocument/2006/relationships/hyperlink" Target="https://www.diodes.com/part/view/SBR4040CT" TargetMode="External"/><Relationship Id="rId_hyperlink_236" Type="http://schemas.openxmlformats.org/officeDocument/2006/relationships/hyperlink" Target="https://www.diodes.com/part/view/SBR4040CTFP" TargetMode="External"/><Relationship Id="rId_hyperlink_237" Type="http://schemas.openxmlformats.org/officeDocument/2006/relationships/hyperlink" Target="https://www.diodes.com/part/view/SBR4045CT" TargetMode="External"/><Relationship Id="rId_hyperlink_238" Type="http://schemas.openxmlformats.org/officeDocument/2006/relationships/hyperlink" Target="https://www.diodes.com/part/view/SBR4045CTFP" TargetMode="External"/><Relationship Id="rId_hyperlink_239" Type="http://schemas.openxmlformats.org/officeDocument/2006/relationships/hyperlink" Target="https://www.diodes.com/part/view/SBR4060CT" TargetMode="External"/><Relationship Id="rId_hyperlink_240" Type="http://schemas.openxmlformats.org/officeDocument/2006/relationships/hyperlink" Target="https://www.diodes.com/part/view/SBR4060CTFP" TargetMode="External"/><Relationship Id="rId_hyperlink_241" Type="http://schemas.openxmlformats.org/officeDocument/2006/relationships/hyperlink" Target="https://www.diodes.com/part/view/SBR40U100CT" TargetMode="External"/><Relationship Id="rId_hyperlink_242" Type="http://schemas.openxmlformats.org/officeDocument/2006/relationships/hyperlink" Target="https://www.diodes.com/part/view/SBR40U100CTE" TargetMode="External"/><Relationship Id="rId_hyperlink_243" Type="http://schemas.openxmlformats.org/officeDocument/2006/relationships/hyperlink" Target="https://www.diodes.com/part/view/SBR40U120CT" TargetMode="External"/><Relationship Id="rId_hyperlink_244" Type="http://schemas.openxmlformats.org/officeDocument/2006/relationships/hyperlink" Target="https://www.diodes.com/part/view/SBR40U120CTE" TargetMode="External"/><Relationship Id="rId_hyperlink_245" Type="http://schemas.openxmlformats.org/officeDocument/2006/relationships/hyperlink" Target="https://www.diodes.com/part/view/SBR40U150CT" TargetMode="External"/><Relationship Id="rId_hyperlink_246" Type="http://schemas.openxmlformats.org/officeDocument/2006/relationships/hyperlink" Target="https://www.diodes.com/part/view/SBR40U200CT" TargetMode="External"/><Relationship Id="rId_hyperlink_247" Type="http://schemas.openxmlformats.org/officeDocument/2006/relationships/hyperlink" Target="https://www.diodes.com/part/view/SBR40U200CTB" TargetMode="External"/><Relationship Id="rId_hyperlink_248" Type="http://schemas.openxmlformats.org/officeDocument/2006/relationships/hyperlink" Target="https://www.diodes.com/part/view/SBR40U200CTBQ" TargetMode="External"/><Relationship Id="rId_hyperlink_249" Type="http://schemas.openxmlformats.org/officeDocument/2006/relationships/hyperlink" Target="https://www.diodes.com/part/view/SBR40U300CT" TargetMode="External"/><Relationship Id="rId_hyperlink_250" Type="http://schemas.openxmlformats.org/officeDocument/2006/relationships/hyperlink" Target="https://www.diodes.com/part/view/SBR40U300CTB" TargetMode="External"/><Relationship Id="rId_hyperlink_251" Type="http://schemas.openxmlformats.org/officeDocument/2006/relationships/hyperlink" Target="https://www.diodes.com/part/view/SBR40U45CT" TargetMode="External"/><Relationship Id="rId_hyperlink_252" Type="http://schemas.openxmlformats.org/officeDocument/2006/relationships/hyperlink" Target="https://www.diodes.com/part/view/SBR40U60CT" TargetMode="External"/><Relationship Id="rId_hyperlink_253" Type="http://schemas.openxmlformats.org/officeDocument/2006/relationships/hyperlink" Target="https://www.diodes.com/part/view/SBR40U60CTE" TargetMode="External"/><Relationship Id="rId_hyperlink_254" Type="http://schemas.openxmlformats.org/officeDocument/2006/relationships/hyperlink" Target="https://www.diodes.com/part/view/SBR440SB" TargetMode="External"/><Relationship Id="rId_hyperlink_255" Type="http://schemas.openxmlformats.org/officeDocument/2006/relationships/hyperlink" Target="https://www.diodes.com/part/view/SBR440SBQ" TargetMode="External"/><Relationship Id="rId_hyperlink_256" Type="http://schemas.openxmlformats.org/officeDocument/2006/relationships/hyperlink" Target="https://www.diodes.com/part/view/SBR4U130LP" TargetMode="External"/><Relationship Id="rId_hyperlink_257" Type="http://schemas.openxmlformats.org/officeDocument/2006/relationships/hyperlink" Target="https://www.diodes.com/part/view/SBR545D1" TargetMode="External"/><Relationship Id="rId_hyperlink_258" Type="http://schemas.openxmlformats.org/officeDocument/2006/relationships/hyperlink" Target="https://www.diodes.com/part/view/SBR545SAF" TargetMode="External"/><Relationship Id="rId_hyperlink_259" Type="http://schemas.openxmlformats.org/officeDocument/2006/relationships/hyperlink" Target="https://www.diodes.com/part/view/SBR545SAFQ" TargetMode="External"/><Relationship Id="rId_hyperlink_260" Type="http://schemas.openxmlformats.org/officeDocument/2006/relationships/hyperlink" Target="https://www.diodes.com/part/view/SBR5E45P5" TargetMode="External"/><Relationship Id="rId_hyperlink_261" Type="http://schemas.openxmlformats.org/officeDocument/2006/relationships/hyperlink" Target="https://www.diodes.com/part/view/SBR5E60P5" TargetMode="External"/><Relationship Id="rId_hyperlink_262" Type="http://schemas.openxmlformats.org/officeDocument/2006/relationships/hyperlink" Target="https://www.diodes.com/part/view/SBR60A100CT" TargetMode="External"/><Relationship Id="rId_hyperlink_263" Type="http://schemas.openxmlformats.org/officeDocument/2006/relationships/hyperlink" Target="https://www.diodes.com/part/view/SBR60A150CT" TargetMode="External"/><Relationship Id="rId_hyperlink_264" Type="http://schemas.openxmlformats.org/officeDocument/2006/relationships/hyperlink" Target="https://www.diodes.com/part/view/SBR60A200CT" TargetMode="External"/><Relationship Id="rId_hyperlink_265" Type="http://schemas.openxmlformats.org/officeDocument/2006/relationships/hyperlink" Target="https://www.diodes.com/part/view/SBR60A300CT" TargetMode="External"/><Relationship Id="rId_hyperlink_266" Type="http://schemas.openxmlformats.org/officeDocument/2006/relationships/hyperlink" Target="https://www.diodes.com/part/view/SBR60A45CT" TargetMode="External"/><Relationship Id="rId_hyperlink_267" Type="http://schemas.openxmlformats.org/officeDocument/2006/relationships/hyperlink" Target="https://www.diodes.com/part/view/SBR60A60CT" TargetMode="External"/><Relationship Id="rId_hyperlink_268" Type="http://schemas.openxmlformats.org/officeDocument/2006/relationships/hyperlink" Target="https://www.diodes.com/part/view/SBR6100CTL" TargetMode="External"/><Relationship Id="rId_hyperlink_269" Type="http://schemas.openxmlformats.org/officeDocument/2006/relationships/hyperlink" Target="https://www.diodes.com/part/view/SBR6100CTLQ" TargetMode="External"/><Relationship Id="rId_hyperlink_270" Type="http://schemas.openxmlformats.org/officeDocument/2006/relationships/hyperlink" Target="https://www.diodes.com/part/view/SBR6200CTL" TargetMode="External"/><Relationship Id="rId_hyperlink_271" Type="http://schemas.openxmlformats.org/officeDocument/2006/relationships/hyperlink" Target="https://www.diodes.com/part/view/SBR660CTL" TargetMode="External"/><Relationship Id="rId_hyperlink_272" Type="http://schemas.openxmlformats.org/officeDocument/2006/relationships/hyperlink" Target="https://www.diodes.com/part/view/SBR660CTLQ" TargetMode="External"/><Relationship Id="rId_hyperlink_273" Type="http://schemas.openxmlformats.org/officeDocument/2006/relationships/hyperlink" Target="https://www.diodes.com/part/view/SBR8A45SP5" TargetMode="External"/><Relationship Id="rId_hyperlink_274" Type="http://schemas.openxmlformats.org/officeDocument/2006/relationships/hyperlink" Target="https://www.diodes.com/part/view/SBR8A60P5" TargetMode="External"/><Relationship Id="rId_hyperlink_275" Type="http://schemas.openxmlformats.org/officeDocument/2006/relationships/hyperlink" Target="https://www.diodes.com/part/view/SBR8B60P5" TargetMode="External"/><Relationship Id="rId_hyperlink_276" Type="http://schemas.openxmlformats.org/officeDocument/2006/relationships/hyperlink" Target="https://www.diodes.com/part/view/SBR8E20P5" TargetMode="External"/><Relationship Id="rId_hyperlink_277" Type="http://schemas.openxmlformats.org/officeDocument/2006/relationships/hyperlink" Target="https://www.diodes.com/part/view/SBR8E45P5" TargetMode="External"/><Relationship Id="rId_hyperlink_278" Type="http://schemas.openxmlformats.org/officeDocument/2006/relationships/hyperlink" Target="https://www.diodes.com/part/view/SBR8E60P5" TargetMode="External"/><Relationship Id="rId_hyperlink_279" Type="http://schemas.openxmlformats.org/officeDocument/2006/relationships/hyperlink" Target="https://www.diodes.com/part/view/SBR8M100P5" TargetMode="External"/><Relationship Id="rId_hyperlink_280" Type="http://schemas.openxmlformats.org/officeDocument/2006/relationships/hyperlink" Target="https://www.diodes.com/part/view/SBR8M100P5Q" TargetMode="External"/><Relationship Id="rId_hyperlink_281" Type="http://schemas.openxmlformats.org/officeDocument/2006/relationships/hyperlink" Target="https://www.diodes.com/part/view/SBR8U20SP5" TargetMode="External"/><Relationship Id="rId_hyperlink_282" Type="http://schemas.openxmlformats.org/officeDocument/2006/relationships/hyperlink" Target="https://www.diodes.com/part/view/SBR8U20SP5Q" TargetMode="External"/><Relationship Id="rId_hyperlink_283" Type="http://schemas.openxmlformats.org/officeDocument/2006/relationships/hyperlink" Target="https://www.diodes.com/part/view/SBR8U60P5" TargetMode="External"/><Relationship Id="rId_hyperlink_284" Type="http://schemas.openxmlformats.org/officeDocument/2006/relationships/hyperlink" Target="https://www.diodes.com/part/view/SBR8U60P5Q" TargetMode="External"/><Relationship Id="rId_hyperlink_285" Type="http://schemas.openxmlformats.org/officeDocument/2006/relationships/hyperlink" Target="https://www.diodes.com/part/view/SBRFP10U60D1" TargetMode="External"/><Relationship Id="rId_hyperlink_286" Type="http://schemas.openxmlformats.org/officeDocument/2006/relationships/hyperlink" Target="https://www.diodes.com/part/view/SBRFP2M60P1Q" TargetMode="External"/><Relationship Id="rId_hyperlink_287" Type="http://schemas.openxmlformats.org/officeDocument/2006/relationships/hyperlink" Target="https://www.diodes.com/part/view/SBRT10U60D1Q" TargetMode="External"/><Relationship Id="rId_hyperlink_288" Type="http://schemas.openxmlformats.org/officeDocument/2006/relationships/hyperlink" Target="https://www.diodes.com/assets/Datasheets/SBR0220LP.pdf" TargetMode="External"/><Relationship Id="rId_hyperlink_289" Type="http://schemas.openxmlformats.org/officeDocument/2006/relationships/hyperlink" Target="https://www.diodes.com/assets/Datasheets/SBR0220T5.pdf" TargetMode="External"/><Relationship Id="rId_hyperlink_290" Type="http://schemas.openxmlformats.org/officeDocument/2006/relationships/hyperlink" Target="https://www.diodes.com/assets/Datasheets/SBR0230T5.pdf" TargetMode="External"/><Relationship Id="rId_hyperlink_291" Type="http://schemas.openxmlformats.org/officeDocument/2006/relationships/hyperlink" Target="https://www.diodes.com/assets/Datasheets/SBR0240LP.pdf" TargetMode="External"/><Relationship Id="rId_hyperlink_292" Type="http://schemas.openxmlformats.org/officeDocument/2006/relationships/hyperlink" Target="https://www.diodes.com/assets/Datasheets/SBR02M30LP.pdf" TargetMode="External"/><Relationship Id="rId_hyperlink_293" Type="http://schemas.openxmlformats.org/officeDocument/2006/relationships/hyperlink" Target="https://www.diodes.com/assets/Datasheets/SBR02U100LP.pdf" TargetMode="External"/><Relationship Id="rId_hyperlink_294" Type="http://schemas.openxmlformats.org/officeDocument/2006/relationships/hyperlink" Target="https://www.diodes.com/assets/Datasheets/SBR02U100LPQ.pdf" TargetMode="External"/><Relationship Id="rId_hyperlink_295" Type="http://schemas.openxmlformats.org/officeDocument/2006/relationships/hyperlink" Target="https://www.diodes.com/assets/Datasheets/SBR0330CW.pdf" TargetMode="External"/><Relationship Id="rId_hyperlink_296" Type="http://schemas.openxmlformats.org/officeDocument/2006/relationships/hyperlink" Target="https://www.diodes.com/assets/Datasheets/SBR0560S1.pdf" TargetMode="External"/><Relationship Id="rId_hyperlink_297" Type="http://schemas.openxmlformats.org/officeDocument/2006/relationships/hyperlink" Target="https://www.diodes.com/assets/Datasheets/SBR0560S1Q.pdf" TargetMode="External"/><Relationship Id="rId_hyperlink_298" Type="http://schemas.openxmlformats.org/officeDocument/2006/relationships/hyperlink" Target="https://www.diodes.com/assets/Datasheets/SBR05M100BLP.pdf" TargetMode="External"/><Relationship Id="rId_hyperlink_299" Type="http://schemas.openxmlformats.org/officeDocument/2006/relationships/hyperlink" Target="https://www.diodes.com/assets/Datasheets/SBR05M60BLP.pdf" TargetMode="External"/><Relationship Id="rId_hyperlink_300" Type="http://schemas.openxmlformats.org/officeDocument/2006/relationships/hyperlink" Target="https://www.diodes.com/assets/Datasheets/SBR05U20LPS.pdf" TargetMode="External"/><Relationship Id="rId_hyperlink_301" Type="http://schemas.openxmlformats.org/officeDocument/2006/relationships/hyperlink" Target="https://www.diodes.com/assets/Datasheets/SBR07U20LPS.pdf" TargetMode="External"/><Relationship Id="rId_hyperlink_302" Type="http://schemas.openxmlformats.org/officeDocument/2006/relationships/hyperlink" Target="https://www.diodes.com/assets/Datasheets/SBR10100.pdf" TargetMode="External"/><Relationship Id="rId_hyperlink_303" Type="http://schemas.openxmlformats.org/officeDocument/2006/relationships/hyperlink" Target="https://www.diodes.com/assets/Datasheets/SBR10100CTB.pdf" TargetMode="External"/><Relationship Id="rId_hyperlink_304" Type="http://schemas.openxmlformats.org/officeDocument/2006/relationships/hyperlink" Target="https://www.diodes.com/assets/Datasheets/SBR10100.pdf" TargetMode="External"/><Relationship Id="rId_hyperlink_305" Type="http://schemas.openxmlformats.org/officeDocument/2006/relationships/hyperlink" Target="https://www.diodes.com/assets/Datasheets/SBR10100CTL.pdf" TargetMode="External"/><Relationship Id="rId_hyperlink_306" Type="http://schemas.openxmlformats.org/officeDocument/2006/relationships/hyperlink" Target="https://www.diodes.com/assets/Datasheets/SBR10120CTL.pdf" TargetMode="External"/><Relationship Id="rId_hyperlink_307" Type="http://schemas.openxmlformats.org/officeDocument/2006/relationships/hyperlink" Target="https://www.diodes.com/assets/Datasheets/SBR10150CT-SBR10150CTFP.pdf" TargetMode="External"/><Relationship Id="rId_hyperlink_308" Type="http://schemas.openxmlformats.org/officeDocument/2006/relationships/hyperlink" Target="https://www.diodes.com/assets/Datasheets/SBR10150CTE.pdf" TargetMode="External"/><Relationship Id="rId_hyperlink_309" Type="http://schemas.openxmlformats.org/officeDocument/2006/relationships/hyperlink" Target="https://www.diodes.com/assets/Datasheets/SBR10150CT-SBR10150CTFP.pdf" TargetMode="External"/><Relationship Id="rId_hyperlink_310" Type="http://schemas.openxmlformats.org/officeDocument/2006/relationships/hyperlink" Target="https://www.diodes.com/assets/Datasheets/SBR10150CTL.pdf" TargetMode="External"/><Relationship Id="rId_hyperlink_311" Type="http://schemas.openxmlformats.org/officeDocument/2006/relationships/hyperlink" Target="https://www.diodes.com/assets/Datasheets/SBR10200CT-SBR10200CTFP.pdf" TargetMode="External"/><Relationship Id="rId_hyperlink_312" Type="http://schemas.openxmlformats.org/officeDocument/2006/relationships/hyperlink" Target="https://www.diodes.com/assets/Datasheets/SBR10200CTB.pdf" TargetMode="External"/><Relationship Id="rId_hyperlink_313" Type="http://schemas.openxmlformats.org/officeDocument/2006/relationships/hyperlink" Target="https://www.diodes.com/assets/Datasheets/SBR10200CT-SBR10200CTFP.pdf" TargetMode="External"/><Relationship Id="rId_hyperlink_314" Type="http://schemas.openxmlformats.org/officeDocument/2006/relationships/hyperlink" Target="https://www.diodes.com/assets/Datasheets/SBR10200CTL.pdf" TargetMode="External"/><Relationship Id="rId_hyperlink_315" Type="http://schemas.openxmlformats.org/officeDocument/2006/relationships/hyperlink" Target="https://www.diodes.com/assets/Datasheets/SBR1040CT-SBR1040CTFP.pdf" TargetMode="External"/><Relationship Id="rId_hyperlink_316" Type="http://schemas.openxmlformats.org/officeDocument/2006/relationships/hyperlink" Target="https://www.diodes.com/assets/Datasheets/SBR1040CTB.pdf" TargetMode="External"/><Relationship Id="rId_hyperlink_317" Type="http://schemas.openxmlformats.org/officeDocument/2006/relationships/hyperlink" Target="https://www.diodes.com/assets/Datasheets/SBR1040CT-SBR1040CTFP.pdf" TargetMode="External"/><Relationship Id="rId_hyperlink_318" Type="http://schemas.openxmlformats.org/officeDocument/2006/relationships/hyperlink" Target="https://www.diodes.com/assets/Datasheets/SBR1045CTL.pdf" TargetMode="External"/><Relationship Id="rId_hyperlink_319" Type="http://schemas.openxmlformats.org/officeDocument/2006/relationships/hyperlink" Target="https://www.diodes.com/assets/Datasheets/SBR1045CTLQ.pdf" TargetMode="External"/><Relationship Id="rId_hyperlink_320" Type="http://schemas.openxmlformats.org/officeDocument/2006/relationships/hyperlink" Target="https://www.diodes.com/assets/Datasheets/SBR1045D1.pdf" TargetMode="External"/><Relationship Id="rId_hyperlink_321" Type="http://schemas.openxmlformats.org/officeDocument/2006/relationships/hyperlink" Target="https://www.diodes.com/assets/Datasheets/SBR1045D1Q.pdf" TargetMode="External"/><Relationship Id="rId_hyperlink_322" Type="http://schemas.openxmlformats.org/officeDocument/2006/relationships/hyperlink" Target="https://www.diodes.com/assets/Datasheets/SBR1045SD1.pdf" TargetMode="External"/><Relationship Id="rId_hyperlink_323" Type="http://schemas.openxmlformats.org/officeDocument/2006/relationships/hyperlink" Target="https://www.diodes.com/assets/Datasheets/SBR1045SP5.pdf" TargetMode="External"/><Relationship Id="rId_hyperlink_324" Type="http://schemas.openxmlformats.org/officeDocument/2006/relationships/hyperlink" Target="https://www.diodes.com/assets/Datasheets/SBR1045SP5.pdf" TargetMode="External"/><Relationship Id="rId_hyperlink_325" Type="http://schemas.openxmlformats.org/officeDocument/2006/relationships/hyperlink" Target="https://www.diodes.com/assets/Datasheets/SBR1060.pdf" TargetMode="External"/><Relationship Id="rId_hyperlink_326" Type="http://schemas.openxmlformats.org/officeDocument/2006/relationships/hyperlink" Target="https://www.diodes.com/assets/Datasheets/SBR1060.pdf" TargetMode="External"/><Relationship Id="rId_hyperlink_327" Type="http://schemas.openxmlformats.org/officeDocument/2006/relationships/hyperlink" Target="https://www.diodes.com/assets/Datasheets/SBR10A45SP5.pdf" TargetMode="External"/><Relationship Id="rId_hyperlink_328" Type="http://schemas.openxmlformats.org/officeDocument/2006/relationships/hyperlink" Target="https://www.diodes.com/assets/Datasheets/SBR10A45SP5.pdf" TargetMode="External"/><Relationship Id="rId_hyperlink_329" Type="http://schemas.openxmlformats.org/officeDocument/2006/relationships/hyperlink" Target="https://www.diodes.com/assets/Datasheets/SBR10B45P5.pdf" TargetMode="External"/><Relationship Id="rId_hyperlink_330" Type="http://schemas.openxmlformats.org/officeDocument/2006/relationships/hyperlink" Target="https://www.diodes.com/assets/Datasheets/SBR10E45P5.pdf" TargetMode="External"/><Relationship Id="rId_hyperlink_331" Type="http://schemas.openxmlformats.org/officeDocument/2006/relationships/hyperlink" Target="https://www.diodes.com/assets/Datasheets/SBR10H300D1.pdf" TargetMode="External"/><Relationship Id="rId_hyperlink_332" Type="http://schemas.openxmlformats.org/officeDocument/2006/relationships/hyperlink" Target="https://www.diodes.com/assets/Datasheets/SBR10M100P5Q.pdf" TargetMode="External"/><Relationship Id="rId_hyperlink_333" Type="http://schemas.openxmlformats.org/officeDocument/2006/relationships/hyperlink" Target="https://www.diodes.com/assets/Datasheets/SBR10U100CT-SBR10U100CTFP.pdf" TargetMode="External"/><Relationship Id="rId_hyperlink_334" Type="http://schemas.openxmlformats.org/officeDocument/2006/relationships/hyperlink" Target="https://www.diodes.com/assets/Datasheets/SBR10U100CT-SBR10U100CTFP.pdf" TargetMode="External"/><Relationship Id="rId_hyperlink_335" Type="http://schemas.openxmlformats.org/officeDocument/2006/relationships/hyperlink" Target="https://www.diodes.com/assets/Datasheets/SBR10U150.pdf" TargetMode="External"/><Relationship Id="rId_hyperlink_336" Type="http://schemas.openxmlformats.org/officeDocument/2006/relationships/hyperlink" Target="https://www.diodes.com/assets/Datasheets/SBR10U150.pdf" TargetMode="External"/><Relationship Id="rId_hyperlink_337" Type="http://schemas.openxmlformats.org/officeDocument/2006/relationships/hyperlink" Target="https://www.diodes.com/assets/Datasheets/SBR10U200CT_CTFP_CTB.pdf" TargetMode="External"/><Relationship Id="rId_hyperlink_338" Type="http://schemas.openxmlformats.org/officeDocument/2006/relationships/hyperlink" Target="https://www.diodes.com/assets/Datasheets/SBR10U200CT_CTFP_CTB.pdf" TargetMode="External"/><Relationship Id="rId_hyperlink_339" Type="http://schemas.openxmlformats.org/officeDocument/2006/relationships/hyperlink" Target="https://www.diodes.com/assets/Datasheets/SBR10U200CT_CTFP_CTB.pdf" TargetMode="External"/><Relationship Id="rId_hyperlink_340" Type="http://schemas.openxmlformats.org/officeDocument/2006/relationships/hyperlink" Target="https://www.diodes.com/assets/Datasheets/SBR10U200P5.pdf" TargetMode="External"/><Relationship Id="rId_hyperlink_341" Type="http://schemas.openxmlformats.org/officeDocument/2006/relationships/hyperlink" Target="https://www.diodes.com/assets/Datasheets/SBR10U200P5Q.pdf" TargetMode="External"/><Relationship Id="rId_hyperlink_342" Type="http://schemas.openxmlformats.org/officeDocument/2006/relationships/hyperlink" Target="https://www.diodes.com/assets/Datasheets/SBR10U300.pdf" TargetMode="External"/><Relationship Id="rId_hyperlink_343" Type="http://schemas.openxmlformats.org/officeDocument/2006/relationships/hyperlink" Target="https://www.diodes.com/assets/Datasheets/SBR10U300.pdf" TargetMode="External"/><Relationship Id="rId_hyperlink_344" Type="http://schemas.openxmlformats.org/officeDocument/2006/relationships/hyperlink" Target="https://www.diodes.com/assets/Datasheets/SBR10U40.pdf" TargetMode="External"/><Relationship Id="rId_hyperlink_345" Type="http://schemas.openxmlformats.org/officeDocument/2006/relationships/hyperlink" Target="https://www.diodes.com/assets/Datasheets/SBR10U40.pdf" TargetMode="External"/><Relationship Id="rId_hyperlink_346" Type="http://schemas.openxmlformats.org/officeDocument/2006/relationships/hyperlink" Target="https://www.diodes.com/assets/Datasheets/SBR10U45D1.pdf" TargetMode="External"/><Relationship Id="rId_hyperlink_347" Type="http://schemas.openxmlformats.org/officeDocument/2006/relationships/hyperlink" Target="https://www.diodes.com/assets/Datasheets/SBR10U45SD1.pdf" TargetMode="External"/><Relationship Id="rId_hyperlink_348" Type="http://schemas.openxmlformats.org/officeDocument/2006/relationships/hyperlink" Target="https://www.diodes.com/assets/Datasheets/SBR10U45SP5.pdf" TargetMode="External"/><Relationship Id="rId_hyperlink_349" Type="http://schemas.openxmlformats.org/officeDocument/2006/relationships/hyperlink" Target="https://www.diodes.com/assets/Datasheets/SBR10U45SP5Q.pdf" TargetMode="External"/><Relationship Id="rId_hyperlink_350" Type="http://schemas.openxmlformats.org/officeDocument/2006/relationships/hyperlink" Target="https://www.diodes.com/assets/Datasheets/SBR10U60.pdf" TargetMode="External"/><Relationship Id="rId_hyperlink_351" Type="http://schemas.openxmlformats.org/officeDocument/2006/relationships/hyperlink" Target="https://www.diodes.com/assets/Datasheets/SBR10U60.pdf" TargetMode="External"/><Relationship Id="rId_hyperlink_352" Type="http://schemas.openxmlformats.org/officeDocument/2006/relationships/hyperlink" Target="https://www.diodes.com/assets/Datasheets/SBR12A45SD1.pdf" TargetMode="External"/><Relationship Id="rId_hyperlink_353" Type="http://schemas.openxmlformats.org/officeDocument/2006/relationships/hyperlink" Target="https://www.diodes.com/assets/Datasheets/SBR12A45SP5.pdf" TargetMode="External"/><Relationship Id="rId_hyperlink_354" Type="http://schemas.openxmlformats.org/officeDocument/2006/relationships/hyperlink" Target="https://www.diodes.com/assets/Datasheets/SBR12M120P5.pdf" TargetMode="External"/><Relationship Id="rId_hyperlink_355" Type="http://schemas.openxmlformats.org/officeDocument/2006/relationships/hyperlink" Target="https://www.diodes.com/assets/Datasheets/SBR12M120P5.pdf" TargetMode="External"/><Relationship Id="rId_hyperlink_356" Type="http://schemas.openxmlformats.org/officeDocument/2006/relationships/hyperlink" Target="https://www.diodes.com/assets/Datasheets/SBR12U100P5.pdf" TargetMode="External"/><Relationship Id="rId_hyperlink_357" Type="http://schemas.openxmlformats.org/officeDocument/2006/relationships/hyperlink" Target="https://www.diodes.com/assets/Datasheets/SBR12U100P5Q.pdf" TargetMode="External"/><Relationship Id="rId_hyperlink_358" Type="http://schemas.openxmlformats.org/officeDocument/2006/relationships/hyperlink" Target="https://www.diodes.com/assets/Datasheets/SBR12U120P5.pdf" TargetMode="External"/><Relationship Id="rId_hyperlink_359" Type="http://schemas.openxmlformats.org/officeDocument/2006/relationships/hyperlink" Target="https://www.diodes.com/assets/Datasheets/SBR12U45LH1.pdf" TargetMode="External"/><Relationship Id="rId_hyperlink_360" Type="http://schemas.openxmlformats.org/officeDocument/2006/relationships/hyperlink" Target="https://www.diodes.com/assets/Datasheets/SBR130S3.pdf" TargetMode="External"/><Relationship Id="rId_hyperlink_361" Type="http://schemas.openxmlformats.org/officeDocument/2006/relationships/hyperlink" Target="https://www.diodes.com/assets/Datasheets/SBR130SV.pdf" TargetMode="External"/><Relationship Id="rId_hyperlink_362" Type="http://schemas.openxmlformats.org/officeDocument/2006/relationships/hyperlink" Target="https://www.diodes.com/assets/Datasheets/SBR140LP.pdf" TargetMode="External"/><Relationship Id="rId_hyperlink_363" Type="http://schemas.openxmlformats.org/officeDocument/2006/relationships/hyperlink" Target="https://www.diodes.com/assets/Datasheets/SBR140S1F.pdf" TargetMode="External"/><Relationship Id="rId_hyperlink_364" Type="http://schemas.openxmlformats.org/officeDocument/2006/relationships/hyperlink" Target="https://www.diodes.com/assets/Datasheets/SBR140S1FQ.pdf" TargetMode="External"/><Relationship Id="rId_hyperlink_365" Type="http://schemas.openxmlformats.org/officeDocument/2006/relationships/hyperlink" Target="https://www.diodes.com/assets/Datasheets/SBR15300D1.pdf" TargetMode="External"/><Relationship Id="rId_hyperlink_366" Type="http://schemas.openxmlformats.org/officeDocument/2006/relationships/hyperlink" Target="https://www.diodes.com/assets/Datasheets/SBR15A30SP5.pdf" TargetMode="External"/><Relationship Id="rId_hyperlink_367" Type="http://schemas.openxmlformats.org/officeDocument/2006/relationships/hyperlink" Target="https://www.diodes.com/assets/Datasheets/SBR15U100CTL.pdf" TargetMode="External"/><Relationship Id="rId_hyperlink_368" Type="http://schemas.openxmlformats.org/officeDocument/2006/relationships/hyperlink" Target="https://www.diodes.com/assets/Datasheets/SBR15U100CTLQ.pdf" TargetMode="External"/><Relationship Id="rId_hyperlink_369" Type="http://schemas.openxmlformats.org/officeDocument/2006/relationships/hyperlink" Target="https://www.diodes.com/assets/Datasheets/SBR15U30SP5.pdf" TargetMode="External"/><Relationship Id="rId_hyperlink_370" Type="http://schemas.openxmlformats.org/officeDocument/2006/relationships/hyperlink" Target="https://www.diodes.com/assets/Datasheets/SBR15U30SP5Q.pdf" TargetMode="External"/><Relationship Id="rId_hyperlink_371" Type="http://schemas.openxmlformats.org/officeDocument/2006/relationships/hyperlink" Target="https://www.diodes.com/assets/Datasheets/SBR15U50SP5.pdf" TargetMode="External"/><Relationship Id="rId_hyperlink_372" Type="http://schemas.openxmlformats.org/officeDocument/2006/relationships/hyperlink" Target="https://www.diodes.com/assets/Datasheets/SBR160S23.pdf" TargetMode="External"/><Relationship Id="rId_hyperlink_373" Type="http://schemas.openxmlformats.org/officeDocument/2006/relationships/hyperlink" Target="https://www.diodes.com/assets/Datasheets/SBR1A20T5.pdf" TargetMode="External"/><Relationship Id="rId_hyperlink_374" Type="http://schemas.openxmlformats.org/officeDocument/2006/relationships/hyperlink" Target="https://www.diodes.com/assets/Datasheets/SBR1A30T5.pdf" TargetMode="External"/><Relationship Id="rId_hyperlink_375" Type="http://schemas.openxmlformats.org/officeDocument/2006/relationships/hyperlink" Target="https://www.diodes.com/assets/Datasheets/SBR1A400P1.pdf" TargetMode="External"/><Relationship Id="rId_hyperlink_376" Type="http://schemas.openxmlformats.org/officeDocument/2006/relationships/hyperlink" Target="https://www.diodes.com/assets/Datasheets/SBR1A40S1.pdf" TargetMode="External"/><Relationship Id="rId_hyperlink_377" Type="http://schemas.openxmlformats.org/officeDocument/2006/relationships/hyperlink" Target="https://www.diodes.com/assets/Datasheets/SBR1A40S3.pdf" TargetMode="External"/><Relationship Id="rId_hyperlink_378" Type="http://schemas.openxmlformats.org/officeDocument/2006/relationships/hyperlink" Target="https://www.diodes.com/assets/Datasheets/SBR1A40S3Q.pdf" TargetMode="External"/><Relationship Id="rId_hyperlink_379" Type="http://schemas.openxmlformats.org/officeDocument/2006/relationships/hyperlink" Target="https://www.diodes.com/assets/Datasheets/SBR1A40SA.pdf" TargetMode="External"/><Relationship Id="rId_hyperlink_380" Type="http://schemas.openxmlformats.org/officeDocument/2006/relationships/hyperlink" Target="https://www.diodes.com/assets/Datasheets/SBR1M100BLP.pdf" TargetMode="External"/><Relationship Id="rId_hyperlink_381" Type="http://schemas.openxmlformats.org/officeDocument/2006/relationships/hyperlink" Target="https://www.diodes.com/assets/Datasheets/SBR1U150SA.pdf" TargetMode="External"/><Relationship Id="rId_hyperlink_382" Type="http://schemas.openxmlformats.org/officeDocument/2006/relationships/hyperlink" Target="https://www.diodes.com/assets/Datasheets/SBR1U150SAQ.pdf" TargetMode="External"/><Relationship Id="rId_hyperlink_383" Type="http://schemas.openxmlformats.org/officeDocument/2006/relationships/hyperlink" Target="https://www.diodes.com/assets/Datasheets/SBR1U200P1.pdf" TargetMode="External"/><Relationship Id="rId_hyperlink_384" Type="http://schemas.openxmlformats.org/officeDocument/2006/relationships/hyperlink" Target="https://www.diodes.com/assets/Datasheets/SBR1U200P1Q.pdf" TargetMode="External"/><Relationship Id="rId_hyperlink_385" Type="http://schemas.openxmlformats.org/officeDocument/2006/relationships/hyperlink" Target="https://www.diodes.com/assets/Datasheets/SBR1U30SV.pdf" TargetMode="External"/><Relationship Id="rId_hyperlink_386" Type="http://schemas.openxmlformats.org/officeDocument/2006/relationships/hyperlink" Target="https://www.diodes.com/assets/Datasheets/SBR1U400P1.pdf" TargetMode="External"/><Relationship Id="rId_hyperlink_387" Type="http://schemas.openxmlformats.org/officeDocument/2006/relationships/hyperlink" Target="https://www.diodes.com/assets/Datasheets/SBR1U40LP.pdf" TargetMode="External"/><Relationship Id="rId_hyperlink_388" Type="http://schemas.openxmlformats.org/officeDocument/2006/relationships/hyperlink" Target="https://www.diodes.com/assets/Datasheets/SBR20100.pdf" TargetMode="External"/><Relationship Id="rId_hyperlink_389" Type="http://schemas.openxmlformats.org/officeDocument/2006/relationships/hyperlink" Target="https://www.diodes.com/assets/Datasheets/SBR20100CTE.pdf" TargetMode="External"/><Relationship Id="rId_hyperlink_390" Type="http://schemas.openxmlformats.org/officeDocument/2006/relationships/hyperlink" Target="https://www.diodes.com/assets/Datasheets/SBR20100.pdf" TargetMode="External"/><Relationship Id="rId_hyperlink_391" Type="http://schemas.openxmlformats.org/officeDocument/2006/relationships/hyperlink" Target="https://www.diodes.com/assets/Datasheets/SBR20150CT.pdf" TargetMode="External"/><Relationship Id="rId_hyperlink_392" Type="http://schemas.openxmlformats.org/officeDocument/2006/relationships/hyperlink" Target="https://www.diodes.com/assets/Datasheets/SBR20150CT.pdf" TargetMode="External"/><Relationship Id="rId_hyperlink_393" Type="http://schemas.openxmlformats.org/officeDocument/2006/relationships/hyperlink" Target="https://www.diodes.com/assets/Datasheets/SBR2045.pdf" TargetMode="External"/><Relationship Id="rId_hyperlink_394" Type="http://schemas.openxmlformats.org/officeDocument/2006/relationships/hyperlink" Target="https://www.diodes.com/assets/Datasheets/SBR2045.pdf" TargetMode="External"/><Relationship Id="rId_hyperlink_395" Type="http://schemas.openxmlformats.org/officeDocument/2006/relationships/hyperlink" Target="https://www.diodes.com/assets/Datasheets/SBR2060.pdf" TargetMode="External"/><Relationship Id="rId_hyperlink_396" Type="http://schemas.openxmlformats.org/officeDocument/2006/relationships/hyperlink" Target="https://www.diodes.com/assets/Datasheets/SBR2060.pdf" TargetMode="External"/><Relationship Id="rId_hyperlink_397" Type="http://schemas.openxmlformats.org/officeDocument/2006/relationships/hyperlink" Target="https://www.diodes.com/assets/Datasheets/SBR2065D1.pdf" TargetMode="External"/><Relationship Id="rId_hyperlink_398" Type="http://schemas.openxmlformats.org/officeDocument/2006/relationships/hyperlink" Target="https://www.diodes.com/assets/Datasheets/SBR20A100.pdf" TargetMode="External"/><Relationship Id="rId_hyperlink_399" Type="http://schemas.openxmlformats.org/officeDocument/2006/relationships/hyperlink" Target="https://www.diodes.com/assets/Datasheets/SBR20A100CTB.pdf" TargetMode="External"/><Relationship Id="rId_hyperlink_400" Type="http://schemas.openxmlformats.org/officeDocument/2006/relationships/hyperlink" Target="https://www.diodes.com/assets/Datasheets/SBR20A100CTE.pdf" TargetMode="External"/><Relationship Id="rId_hyperlink_401" Type="http://schemas.openxmlformats.org/officeDocument/2006/relationships/hyperlink" Target="https://www.diodes.com/assets/Datasheets/SBR20A100.pdf" TargetMode="External"/><Relationship Id="rId_hyperlink_402" Type="http://schemas.openxmlformats.org/officeDocument/2006/relationships/hyperlink" Target="https://www.diodes.com/assets/Datasheets/SBR20A120.pdf" TargetMode="External"/><Relationship Id="rId_hyperlink_403" Type="http://schemas.openxmlformats.org/officeDocument/2006/relationships/hyperlink" Target="https://www.diodes.com/assets/Datasheets/SBR20A120CTE.pdf" TargetMode="External"/><Relationship Id="rId_hyperlink_404" Type="http://schemas.openxmlformats.org/officeDocument/2006/relationships/hyperlink" Target="https://www.diodes.com/assets/Datasheets/SBR20A120.pdf" TargetMode="External"/><Relationship Id="rId_hyperlink_405" Type="http://schemas.openxmlformats.org/officeDocument/2006/relationships/hyperlink" Target="https://www.diodes.com/assets/Datasheets/SBR20A150.pdf" TargetMode="External"/><Relationship Id="rId_hyperlink_406" Type="http://schemas.openxmlformats.org/officeDocument/2006/relationships/hyperlink" Target="https://www.diodes.com/assets/Datasheets/SBR20A150.pdf" TargetMode="External"/><Relationship Id="rId_hyperlink_407" Type="http://schemas.openxmlformats.org/officeDocument/2006/relationships/hyperlink" Target="https://www.diodes.com/assets/Datasheets/SBR20A200.pdf" TargetMode="External"/><Relationship Id="rId_hyperlink_408" Type="http://schemas.openxmlformats.org/officeDocument/2006/relationships/hyperlink" Target="https://www.diodes.com/assets/Datasheets/SBR20A200CTB.pdf" TargetMode="External"/><Relationship Id="rId_hyperlink_409" Type="http://schemas.openxmlformats.org/officeDocument/2006/relationships/hyperlink" Target="https://www.diodes.com/assets/Datasheets/SBR20A200.pdf" TargetMode="External"/><Relationship Id="rId_hyperlink_410" Type="http://schemas.openxmlformats.org/officeDocument/2006/relationships/hyperlink" Target="https://www.diodes.com/assets/Datasheets/SBR20A300.pdf" TargetMode="External"/><Relationship Id="rId_hyperlink_411" Type="http://schemas.openxmlformats.org/officeDocument/2006/relationships/hyperlink" Target="https://www.diodes.com/assets/Datasheets/SBR20A300.pdf" TargetMode="External"/><Relationship Id="rId_hyperlink_412" Type="http://schemas.openxmlformats.org/officeDocument/2006/relationships/hyperlink" Target="https://www.diodes.com/assets/Datasheets/SBR20A300.pdf" TargetMode="External"/><Relationship Id="rId_hyperlink_413" Type="http://schemas.openxmlformats.org/officeDocument/2006/relationships/hyperlink" Target="https://www.diodes.com/assets/Datasheets/SBR20A40.pdf" TargetMode="External"/><Relationship Id="rId_hyperlink_414" Type="http://schemas.openxmlformats.org/officeDocument/2006/relationships/hyperlink" Target="https://www.diodes.com/assets/Datasheets/SBR20A40.pdf" TargetMode="External"/><Relationship Id="rId_hyperlink_415" Type="http://schemas.openxmlformats.org/officeDocument/2006/relationships/hyperlink" Target="https://www.diodes.com/assets/Datasheets/SBR20A45.pdf" TargetMode="External"/><Relationship Id="rId_hyperlink_416" Type="http://schemas.openxmlformats.org/officeDocument/2006/relationships/hyperlink" Target="https://www.diodes.com/assets/Datasheets/SBR20A45.pdf" TargetMode="External"/><Relationship Id="rId_hyperlink_417" Type="http://schemas.openxmlformats.org/officeDocument/2006/relationships/hyperlink" Target="https://www.diodes.com/assets/Datasheets/SBR20A45D1.pdf" TargetMode="External"/><Relationship Id="rId_hyperlink_418" Type="http://schemas.openxmlformats.org/officeDocument/2006/relationships/hyperlink" Target="https://www.diodes.com/assets/Datasheets/SBR20A60CT_CTB_CTFP.pdf" TargetMode="External"/><Relationship Id="rId_hyperlink_419" Type="http://schemas.openxmlformats.org/officeDocument/2006/relationships/hyperlink" Target="https://www.diodes.com/assets/Datasheets/SBR20A60CT_CTB_CTFP.pdf" TargetMode="External"/><Relationship Id="rId_hyperlink_420" Type="http://schemas.openxmlformats.org/officeDocument/2006/relationships/hyperlink" Target="https://www.diodes.com/assets/Datasheets/SBR20A60CTBQ.pdf" TargetMode="External"/><Relationship Id="rId_hyperlink_421" Type="http://schemas.openxmlformats.org/officeDocument/2006/relationships/hyperlink" Target="https://www.diodes.com/assets/Datasheets/SBR20A60CT_CTB_CTFP.pdf" TargetMode="External"/><Relationship Id="rId_hyperlink_422" Type="http://schemas.openxmlformats.org/officeDocument/2006/relationships/hyperlink" Target="https://www.diodes.com/assets/Datasheets/SBR20E100CT.pdf" TargetMode="External"/><Relationship Id="rId_hyperlink_423" Type="http://schemas.openxmlformats.org/officeDocument/2006/relationships/hyperlink" Target="https://www.diodes.com/assets/Datasheets/SBR20M150D1Q.pdf" TargetMode="External"/><Relationship Id="rId_hyperlink_424" Type="http://schemas.openxmlformats.org/officeDocument/2006/relationships/hyperlink" Target="https://www.diodes.com/assets/Datasheets/SBR20M45D1.pdf" TargetMode="External"/><Relationship Id="rId_hyperlink_425" Type="http://schemas.openxmlformats.org/officeDocument/2006/relationships/hyperlink" Target="https://www.diodes.com/assets/Datasheets/SBR20M45D1Q.pdf" TargetMode="External"/><Relationship Id="rId_hyperlink_426" Type="http://schemas.openxmlformats.org/officeDocument/2006/relationships/hyperlink" Target="https://www.diodes.com/assets/Datasheets/SBR20U100.pdf" TargetMode="External"/><Relationship Id="rId_hyperlink_427" Type="http://schemas.openxmlformats.org/officeDocument/2006/relationships/hyperlink" Target="https://www.diodes.com/assets/Datasheets/SBR20U100CTE.pdf" TargetMode="External"/><Relationship Id="rId_hyperlink_428" Type="http://schemas.openxmlformats.org/officeDocument/2006/relationships/hyperlink" Target="https://www.diodes.com/assets/Datasheets/SBR20U100.pdf" TargetMode="External"/><Relationship Id="rId_hyperlink_429" Type="http://schemas.openxmlformats.org/officeDocument/2006/relationships/hyperlink" Target="https://www.diodes.com/assets/Datasheets/SBR20U150CT.pdf" TargetMode="External"/><Relationship Id="rId_hyperlink_430" Type="http://schemas.openxmlformats.org/officeDocument/2006/relationships/hyperlink" Target="https://www.diodes.com/assets/Datasheets/SBR20U150CT.pdf" TargetMode="External"/><Relationship Id="rId_hyperlink_431" Type="http://schemas.openxmlformats.org/officeDocument/2006/relationships/hyperlink" Target="https://www.diodes.com/assets/Datasheets/SBR20U40.pdf" TargetMode="External"/><Relationship Id="rId_hyperlink_432" Type="http://schemas.openxmlformats.org/officeDocument/2006/relationships/hyperlink" Target="https://www.diodes.com/assets/Datasheets/SBR20U40.pdf" TargetMode="External"/><Relationship Id="rId_hyperlink_433" Type="http://schemas.openxmlformats.org/officeDocument/2006/relationships/hyperlink" Target="https://www.diodes.com/assets/Datasheets/SBR20U50SLP.pdf" TargetMode="External"/><Relationship Id="rId_hyperlink_434" Type="http://schemas.openxmlformats.org/officeDocument/2006/relationships/hyperlink" Target="https://www.diodes.com/assets/Datasheets/SBR20U60.pdf" TargetMode="External"/><Relationship Id="rId_hyperlink_435" Type="http://schemas.openxmlformats.org/officeDocument/2006/relationships/hyperlink" Target="https://www.diodes.com/assets/Datasheets/SBR20U60.pdf" TargetMode="External"/><Relationship Id="rId_hyperlink_436" Type="http://schemas.openxmlformats.org/officeDocument/2006/relationships/hyperlink" Target="https://www.diodes.com/assets/Datasheets/SBR2A30P1.pdf" TargetMode="External"/><Relationship Id="rId_hyperlink_437" Type="http://schemas.openxmlformats.org/officeDocument/2006/relationships/hyperlink" Target="https://www.diodes.com/assets/Datasheets/SBR2A40P1.pdf" TargetMode="External"/><Relationship Id="rId_hyperlink_438" Type="http://schemas.openxmlformats.org/officeDocument/2006/relationships/hyperlink" Target="https://www.diodes.com/assets/Datasheets/SBR2A40SA.pdf" TargetMode="External"/><Relationship Id="rId_hyperlink_439" Type="http://schemas.openxmlformats.org/officeDocument/2006/relationships/hyperlink" Target="https://www.diodes.com/assets/Datasheets/SBR2M100SAF.pdf" TargetMode="External"/><Relationship Id="rId_hyperlink_440" Type="http://schemas.openxmlformats.org/officeDocument/2006/relationships/hyperlink" Target="https://www.diodes.com/assets/Datasheets/SBR2M100SB.pdf" TargetMode="External"/><Relationship Id="rId_hyperlink_441" Type="http://schemas.openxmlformats.org/officeDocument/2006/relationships/hyperlink" Target="https://www.diodes.com/assets/Datasheets/SBR2M30P1.pdf" TargetMode="External"/><Relationship Id="rId_hyperlink_442" Type="http://schemas.openxmlformats.org/officeDocument/2006/relationships/hyperlink" Target="https://www.diodes.com/assets/Datasheets/SBR2M60S1F.pdf" TargetMode="External"/><Relationship Id="rId_hyperlink_443" Type="http://schemas.openxmlformats.org/officeDocument/2006/relationships/hyperlink" Target="https://www.diodes.com/assets/Datasheets/SBR2M60S1FQ.pdf" TargetMode="External"/><Relationship Id="rId_hyperlink_444" Type="http://schemas.openxmlformats.org/officeDocument/2006/relationships/hyperlink" Target="https://www.diodes.com/assets/Datasheets/SBR2U100LP.pdf" TargetMode="External"/><Relationship Id="rId_hyperlink_445" Type="http://schemas.openxmlformats.org/officeDocument/2006/relationships/hyperlink" Target="https://www.diodes.com/assets/Datasheets/SBR2U150SA.pdf" TargetMode="External"/><Relationship Id="rId_hyperlink_446" Type="http://schemas.openxmlformats.org/officeDocument/2006/relationships/hyperlink" Target="https://www.diodes.com/assets/Datasheets/SBR2U30P1.pdf" TargetMode="External"/><Relationship Id="rId_hyperlink_447" Type="http://schemas.openxmlformats.org/officeDocument/2006/relationships/hyperlink" Target="https://www.diodes.com/assets/Datasheets/SBR2U30SA.pdf" TargetMode="External"/><Relationship Id="rId_hyperlink_448" Type="http://schemas.openxmlformats.org/officeDocument/2006/relationships/hyperlink" Target="https://www.diodes.com/assets/Datasheets/SBR2U60S1F.pdf" TargetMode="External"/><Relationship Id="rId_hyperlink_449" Type="http://schemas.openxmlformats.org/officeDocument/2006/relationships/hyperlink" Target="https://www.diodes.com/assets/Datasheets/SBR2U60S1FQ.pdf" TargetMode="External"/><Relationship Id="rId_hyperlink_450" Type="http://schemas.openxmlformats.org/officeDocument/2006/relationships/hyperlink" Target="https://www.diodes.com/assets/Datasheets/SBR30100.pdf" TargetMode="External"/><Relationship Id="rId_hyperlink_451" Type="http://schemas.openxmlformats.org/officeDocument/2006/relationships/hyperlink" Target="https://www.diodes.com/assets/Datasheets/SBR30100.pdf" TargetMode="External"/><Relationship Id="rId_hyperlink_452" Type="http://schemas.openxmlformats.org/officeDocument/2006/relationships/hyperlink" Target="https://www.diodes.com/assets/Datasheets/SBR30150.pdf" TargetMode="External"/><Relationship Id="rId_hyperlink_453" Type="http://schemas.openxmlformats.org/officeDocument/2006/relationships/hyperlink" Target="https://www.diodes.com/assets/Datasheets/SBR30150.pdf" TargetMode="External"/><Relationship Id="rId_hyperlink_454" Type="http://schemas.openxmlformats.org/officeDocument/2006/relationships/hyperlink" Target="https://www.diodes.com/assets/Datasheets/SBR30200.pdf" TargetMode="External"/><Relationship Id="rId_hyperlink_455" Type="http://schemas.openxmlformats.org/officeDocument/2006/relationships/hyperlink" Target="https://www.diodes.com/assets/Datasheets/SBR30200.pdf" TargetMode="External"/><Relationship Id="rId_hyperlink_456" Type="http://schemas.openxmlformats.org/officeDocument/2006/relationships/hyperlink" Target="https://www.diodes.com/assets/Datasheets/SBR30300.pdf" TargetMode="External"/><Relationship Id="rId_hyperlink_457" Type="http://schemas.openxmlformats.org/officeDocument/2006/relationships/hyperlink" Target="https://www.diodes.com/assets/Datasheets/SBR30300.pdf" TargetMode="External"/><Relationship Id="rId_hyperlink_458" Type="http://schemas.openxmlformats.org/officeDocument/2006/relationships/hyperlink" Target="https://www.diodes.com/assets/Datasheets/SBR3040.pdf" TargetMode="External"/><Relationship Id="rId_hyperlink_459" Type="http://schemas.openxmlformats.org/officeDocument/2006/relationships/hyperlink" Target="https://www.diodes.com/assets/Datasheets/SBR3040.pdf" TargetMode="External"/><Relationship Id="rId_hyperlink_460" Type="http://schemas.openxmlformats.org/officeDocument/2006/relationships/hyperlink" Target="https://www.diodes.com/assets/Datasheets/SBR3045.pdf" TargetMode="External"/><Relationship Id="rId_hyperlink_461" Type="http://schemas.openxmlformats.org/officeDocument/2006/relationships/hyperlink" Target="https://www.diodes.com/assets/Datasheets/SBR3045CTB.pdf" TargetMode="External"/><Relationship Id="rId_hyperlink_462" Type="http://schemas.openxmlformats.org/officeDocument/2006/relationships/hyperlink" Target="https://www.diodes.com/assets/Datasheets/SBR3045CTBQ.pdf" TargetMode="External"/><Relationship Id="rId_hyperlink_463" Type="http://schemas.openxmlformats.org/officeDocument/2006/relationships/hyperlink" Target="https://www.diodes.com/assets/Datasheets/SBR3045.pdf" TargetMode="External"/><Relationship Id="rId_hyperlink_464" Type="http://schemas.openxmlformats.org/officeDocument/2006/relationships/hyperlink" Target="https://www.diodes.com/assets/Datasheets/SBR3045SCTB.pdf" TargetMode="External"/><Relationship Id="rId_hyperlink_465" Type="http://schemas.openxmlformats.org/officeDocument/2006/relationships/hyperlink" Target="https://www.diodes.com/assets/Datasheets/SBR3060.pdf" TargetMode="External"/><Relationship Id="rId_hyperlink_466" Type="http://schemas.openxmlformats.org/officeDocument/2006/relationships/hyperlink" Target="https://www.diodes.com/assets/Datasheets/SBR3060CTB.pdf" TargetMode="External"/><Relationship Id="rId_hyperlink_467" Type="http://schemas.openxmlformats.org/officeDocument/2006/relationships/hyperlink" Target="https://www.diodes.com/assets/Datasheets/SBR3060.pdf" TargetMode="External"/><Relationship Id="rId_hyperlink_468" Type="http://schemas.openxmlformats.org/officeDocument/2006/relationships/hyperlink" Target="https://www.diodes.com/assets/Datasheets/SBR30A100.pdf" TargetMode="External"/><Relationship Id="rId_hyperlink_469" Type="http://schemas.openxmlformats.org/officeDocument/2006/relationships/hyperlink" Target="https://www.diodes.com/assets/Datasheets/SBR30A100CTB.pdf" TargetMode="External"/><Relationship Id="rId_hyperlink_470" Type="http://schemas.openxmlformats.org/officeDocument/2006/relationships/hyperlink" Target="https://www.diodes.com/assets/Datasheets/SBR30A100CTE.pdf" TargetMode="External"/><Relationship Id="rId_hyperlink_471" Type="http://schemas.openxmlformats.org/officeDocument/2006/relationships/hyperlink" Target="https://www.diodes.com/assets/Datasheets/SBR30A100.pdf" TargetMode="External"/><Relationship Id="rId_hyperlink_472" Type="http://schemas.openxmlformats.org/officeDocument/2006/relationships/hyperlink" Target="https://www.diodes.com/assets/Datasheets/SBR30A120.pdf" TargetMode="External"/><Relationship Id="rId_hyperlink_473" Type="http://schemas.openxmlformats.org/officeDocument/2006/relationships/hyperlink" Target="https://www.diodes.com/assets/Datasheets/SBR30A120CTE.pdf" TargetMode="External"/><Relationship Id="rId_hyperlink_474" Type="http://schemas.openxmlformats.org/officeDocument/2006/relationships/hyperlink" Target="https://www.diodes.com/assets/Datasheets/SBR30A120.pdf" TargetMode="External"/><Relationship Id="rId_hyperlink_475" Type="http://schemas.openxmlformats.org/officeDocument/2006/relationships/hyperlink" Target="https://www.diodes.com/assets/Datasheets/SBR30A150.pdf" TargetMode="External"/><Relationship Id="rId_hyperlink_476" Type="http://schemas.openxmlformats.org/officeDocument/2006/relationships/hyperlink" Target="https://www.diodes.com/assets/Datasheets/SBR30A150.pdf" TargetMode="External"/><Relationship Id="rId_hyperlink_477" Type="http://schemas.openxmlformats.org/officeDocument/2006/relationships/hyperlink" Target="https://www.diodes.com/assets/Datasheets/SBR30A40.pdf" TargetMode="External"/><Relationship Id="rId_hyperlink_478" Type="http://schemas.openxmlformats.org/officeDocument/2006/relationships/hyperlink" Target="https://www.diodes.com/assets/Datasheets/SBR30A40.pdf" TargetMode="External"/><Relationship Id="rId_hyperlink_479" Type="http://schemas.openxmlformats.org/officeDocument/2006/relationships/hyperlink" Target="https://www.diodes.com/assets/Datasheets/SBR30A45.pdf" TargetMode="External"/><Relationship Id="rId_hyperlink_480" Type="http://schemas.openxmlformats.org/officeDocument/2006/relationships/hyperlink" Target="https://www.diodes.com/assets/Datasheets/SBR30A45CTB.pdf" TargetMode="External"/><Relationship Id="rId_hyperlink_481" Type="http://schemas.openxmlformats.org/officeDocument/2006/relationships/hyperlink" Target="https://www.diodes.com/assets/Datasheets/SBR30A45CTBQ.pdf" TargetMode="External"/><Relationship Id="rId_hyperlink_482" Type="http://schemas.openxmlformats.org/officeDocument/2006/relationships/hyperlink" Target="https://www.diodes.com/assets/Datasheets/SBR30A45.pdf" TargetMode="External"/><Relationship Id="rId_hyperlink_483" Type="http://schemas.openxmlformats.org/officeDocument/2006/relationships/hyperlink" Target="https://www.diodes.com/assets/Datasheets/SBR30A50.pdf" TargetMode="External"/><Relationship Id="rId_hyperlink_484" Type="http://schemas.openxmlformats.org/officeDocument/2006/relationships/hyperlink" Target="https://www.diodes.com/assets/Datasheets/SBR30A60.pdf" TargetMode="External"/><Relationship Id="rId_hyperlink_485" Type="http://schemas.openxmlformats.org/officeDocument/2006/relationships/hyperlink" Target="https://www.diodes.com/assets/Datasheets/SBR30A60CTB.pdf" TargetMode="External"/><Relationship Id="rId_hyperlink_486" Type="http://schemas.openxmlformats.org/officeDocument/2006/relationships/hyperlink" Target="https://www.diodes.com/assets/Datasheets/SBR30A60CTBQ.pdf" TargetMode="External"/><Relationship Id="rId_hyperlink_487" Type="http://schemas.openxmlformats.org/officeDocument/2006/relationships/hyperlink" Target="https://www.diodes.com/assets/Datasheets/SBR30A60.pdf" TargetMode="External"/><Relationship Id="rId_hyperlink_488" Type="http://schemas.openxmlformats.org/officeDocument/2006/relationships/hyperlink" Target="https://www.diodes.com/assets/Datasheets/SBR30M100.pdf" TargetMode="External"/><Relationship Id="rId_hyperlink_489" Type="http://schemas.openxmlformats.org/officeDocument/2006/relationships/hyperlink" Target="https://www.diodes.com/assets/Datasheets/SBR30M100.pdf" TargetMode="External"/><Relationship Id="rId_hyperlink_490" Type="http://schemas.openxmlformats.org/officeDocument/2006/relationships/hyperlink" Target="https://www.diodes.com/assets/Datasheets/SBR30M40CTFP.pdf" TargetMode="External"/><Relationship Id="rId_hyperlink_491" Type="http://schemas.openxmlformats.org/officeDocument/2006/relationships/hyperlink" Target="https://www.diodes.com/assets/Datasheets/SBR30U30CT.pdf" TargetMode="External"/><Relationship Id="rId_hyperlink_492" Type="http://schemas.openxmlformats.org/officeDocument/2006/relationships/hyperlink" Target="https://www.diodes.com/assets/Datasheets/SBR3150SB.pdf" TargetMode="External"/><Relationship Id="rId_hyperlink_493" Type="http://schemas.openxmlformats.org/officeDocument/2006/relationships/hyperlink" Target="https://www.diodes.com/assets/Datasheets/SBR3A40SA.pdf" TargetMode="External"/><Relationship Id="rId_hyperlink_494" Type="http://schemas.openxmlformats.org/officeDocument/2006/relationships/hyperlink" Target="https://www.diodes.com/assets/Datasheets/SBR3A40SAF.pdf" TargetMode="External"/><Relationship Id="rId_hyperlink_495" Type="http://schemas.openxmlformats.org/officeDocument/2006/relationships/hyperlink" Target="https://www.diodes.com/assets/Datasheets/SBR3A40SA.pdf" TargetMode="External"/><Relationship Id="rId_hyperlink_496" Type="http://schemas.openxmlformats.org/officeDocument/2006/relationships/hyperlink" Target="https://www.diodes.com/assets/Datasheets/SBR3M100SAF.pdf" TargetMode="External"/><Relationship Id="rId_hyperlink_497" Type="http://schemas.openxmlformats.org/officeDocument/2006/relationships/hyperlink" Target="https://www.diodes.com/assets/Datasheets/SBR3M100SB.pdf" TargetMode="External"/><Relationship Id="rId_hyperlink_498" Type="http://schemas.openxmlformats.org/officeDocument/2006/relationships/hyperlink" Target="https://www.diodes.com/assets/Datasheets/SBR3M30P1.pdf" TargetMode="External"/><Relationship Id="rId_hyperlink_499" Type="http://schemas.openxmlformats.org/officeDocument/2006/relationships/hyperlink" Target="https://www.diodes.com/assets/Datasheets/SBR3U100LP.pdf" TargetMode="External"/><Relationship Id="rId_hyperlink_500" Type="http://schemas.openxmlformats.org/officeDocument/2006/relationships/hyperlink" Target="https://www.diodes.com/assets/Datasheets/SBR3U150LP.pdf" TargetMode="External"/><Relationship Id="rId_hyperlink_501" Type="http://schemas.openxmlformats.org/officeDocument/2006/relationships/hyperlink" Target="https://www.diodes.com/assets/Datasheets/SBR3U20SA.pdf" TargetMode="External"/><Relationship Id="rId_hyperlink_502" Type="http://schemas.openxmlformats.org/officeDocument/2006/relationships/hyperlink" Target="https://www.diodes.com/assets/Datasheets/SBR3U30P1.pdf" TargetMode="External"/><Relationship Id="rId_hyperlink_503" Type="http://schemas.openxmlformats.org/officeDocument/2006/relationships/hyperlink" Target="https://www.diodes.com/assets/Datasheets/SBR3U40P1.pdf" TargetMode="External"/><Relationship Id="rId_hyperlink_504" Type="http://schemas.openxmlformats.org/officeDocument/2006/relationships/hyperlink" Target="https://www.diodes.com/assets/Datasheets/SBR3U40P1.pdf" TargetMode="External"/><Relationship Id="rId_hyperlink_505" Type="http://schemas.openxmlformats.org/officeDocument/2006/relationships/hyperlink" Target="https://www.diodes.com/assets/Datasheets/SBR3U40S1F.pdf" TargetMode="External"/><Relationship Id="rId_hyperlink_506" Type="http://schemas.openxmlformats.org/officeDocument/2006/relationships/hyperlink" Target="https://www.diodes.com/assets/Datasheets/SBR3U40S1FQ.pdf" TargetMode="External"/><Relationship Id="rId_hyperlink_507" Type="http://schemas.openxmlformats.org/officeDocument/2006/relationships/hyperlink" Target="https://www.diodes.com/assets/Datasheets/SBR3U60P1.pdf" TargetMode="External"/><Relationship Id="rId_hyperlink_508" Type="http://schemas.openxmlformats.org/officeDocument/2006/relationships/hyperlink" Target="https://www.diodes.com/assets/Datasheets/SBR3U60P1Q.pdf" TargetMode="External"/><Relationship Id="rId_hyperlink_509" Type="http://schemas.openxmlformats.org/officeDocument/2006/relationships/hyperlink" Target="https://www.diodes.com/assets/Datasheets/SBR3U60P5.pdf" TargetMode="External"/><Relationship Id="rId_hyperlink_510" Type="http://schemas.openxmlformats.org/officeDocument/2006/relationships/hyperlink" Target="https://www.diodes.com/assets/Datasheets/SBR3U60P5Q.pdf" TargetMode="External"/><Relationship Id="rId_hyperlink_511" Type="http://schemas.openxmlformats.org/officeDocument/2006/relationships/hyperlink" Target="https://www.diodes.com/assets/Datasheets/SBR3U60SA.pdf" TargetMode="External"/><Relationship Id="rId_hyperlink_512" Type="http://schemas.openxmlformats.org/officeDocument/2006/relationships/hyperlink" Target="https://www.diodes.com/assets/Datasheets/SBR3U60SLDQ.pdf" TargetMode="External"/><Relationship Id="rId_hyperlink_513" Type="http://schemas.openxmlformats.org/officeDocument/2006/relationships/hyperlink" Target="https://www.diodes.com/assets/Datasheets/SBR40100.pdf" TargetMode="External"/><Relationship Id="rId_hyperlink_514" Type="http://schemas.openxmlformats.org/officeDocument/2006/relationships/hyperlink" Target="https://www.diodes.com/assets/Datasheets/SBR40100.pdf" TargetMode="External"/><Relationship Id="rId_hyperlink_515" Type="http://schemas.openxmlformats.org/officeDocument/2006/relationships/hyperlink" Target="https://www.diodes.com/assets/Datasheets/SBR40150.pdf" TargetMode="External"/><Relationship Id="rId_hyperlink_516" Type="http://schemas.openxmlformats.org/officeDocument/2006/relationships/hyperlink" Target="https://www.diodes.com/assets/Datasheets/SBR40150.pdf" TargetMode="External"/><Relationship Id="rId_hyperlink_517" Type="http://schemas.openxmlformats.org/officeDocument/2006/relationships/hyperlink" Target="https://www.diodes.com/assets/Datasheets/SBR4040.pdf" TargetMode="External"/><Relationship Id="rId_hyperlink_518" Type="http://schemas.openxmlformats.org/officeDocument/2006/relationships/hyperlink" Target="https://www.diodes.com/assets/Datasheets/SBR4040.pdf" TargetMode="External"/><Relationship Id="rId_hyperlink_519" Type="http://schemas.openxmlformats.org/officeDocument/2006/relationships/hyperlink" Target="https://www.diodes.com/assets/Datasheets/SBR4045.pdf" TargetMode="External"/><Relationship Id="rId_hyperlink_520" Type="http://schemas.openxmlformats.org/officeDocument/2006/relationships/hyperlink" Target="https://www.diodes.com/assets/Datasheets/SBR4045.pdf" TargetMode="External"/><Relationship Id="rId_hyperlink_521" Type="http://schemas.openxmlformats.org/officeDocument/2006/relationships/hyperlink" Target="https://www.diodes.com/assets/Datasheets/SBR4060.pdf" TargetMode="External"/><Relationship Id="rId_hyperlink_522" Type="http://schemas.openxmlformats.org/officeDocument/2006/relationships/hyperlink" Target="https://www.diodes.com/assets/Datasheets/SBR4060.pdf" TargetMode="External"/><Relationship Id="rId_hyperlink_523" Type="http://schemas.openxmlformats.org/officeDocument/2006/relationships/hyperlink" Target="https://www.diodes.com/assets/Datasheets/SBR40U100CT.pdf" TargetMode="External"/><Relationship Id="rId_hyperlink_524" Type="http://schemas.openxmlformats.org/officeDocument/2006/relationships/hyperlink" Target="https://www.diodes.com/assets/Datasheets/SBR40U100CTE.pdf" TargetMode="External"/><Relationship Id="rId_hyperlink_525" Type="http://schemas.openxmlformats.org/officeDocument/2006/relationships/hyperlink" Target="https://www.diodes.com/assets/Datasheets/SBR40U120CT.pdf" TargetMode="External"/><Relationship Id="rId_hyperlink_526" Type="http://schemas.openxmlformats.org/officeDocument/2006/relationships/hyperlink" Target="https://www.diodes.com/assets/Datasheets/SBR40U120CTE.pdf" TargetMode="External"/><Relationship Id="rId_hyperlink_527" Type="http://schemas.openxmlformats.org/officeDocument/2006/relationships/hyperlink" Target="https://www.diodes.com/assets/Datasheets/SBR40U150CT.pdf" TargetMode="External"/><Relationship Id="rId_hyperlink_528" Type="http://schemas.openxmlformats.org/officeDocument/2006/relationships/hyperlink" Target="https://www.diodes.com/assets/Datasheets/SBR40U200CT.pdf" TargetMode="External"/><Relationship Id="rId_hyperlink_529" Type="http://schemas.openxmlformats.org/officeDocument/2006/relationships/hyperlink" Target="https://www.diodes.com/assets/Datasheets/SBR40U200CTB.pdf" TargetMode="External"/><Relationship Id="rId_hyperlink_530" Type="http://schemas.openxmlformats.org/officeDocument/2006/relationships/hyperlink" Target="https://www.diodes.com/assets/Datasheets/SBR40U200CTBQ.pdf" TargetMode="External"/><Relationship Id="rId_hyperlink_531" Type="http://schemas.openxmlformats.org/officeDocument/2006/relationships/hyperlink" Target="https://www.diodes.com/assets/Datasheets/SBR40U300CT.pdf" TargetMode="External"/><Relationship Id="rId_hyperlink_532" Type="http://schemas.openxmlformats.org/officeDocument/2006/relationships/hyperlink" Target="https://www.diodes.com/assets/Datasheets/SBR40U300CTB.pdf" TargetMode="External"/><Relationship Id="rId_hyperlink_533" Type="http://schemas.openxmlformats.org/officeDocument/2006/relationships/hyperlink" Target="https://www.diodes.com/assets/Datasheets/SBR40U45CT.pdf" TargetMode="External"/><Relationship Id="rId_hyperlink_534" Type="http://schemas.openxmlformats.org/officeDocument/2006/relationships/hyperlink" Target="https://www.diodes.com/assets/Datasheets/SBR40U60CT.pdf" TargetMode="External"/><Relationship Id="rId_hyperlink_535" Type="http://schemas.openxmlformats.org/officeDocument/2006/relationships/hyperlink" Target="https://www.diodes.com/assets/Datasheets/SBR40U60CTE.pdf" TargetMode="External"/><Relationship Id="rId_hyperlink_536" Type="http://schemas.openxmlformats.org/officeDocument/2006/relationships/hyperlink" Target="https://www.diodes.com/assets/Datasheets/SBR440SB.pdf" TargetMode="External"/><Relationship Id="rId_hyperlink_537" Type="http://schemas.openxmlformats.org/officeDocument/2006/relationships/hyperlink" Target="https://www.diodes.com/assets/Datasheets/SBR440SBQ.pdf" TargetMode="External"/><Relationship Id="rId_hyperlink_538" Type="http://schemas.openxmlformats.org/officeDocument/2006/relationships/hyperlink" Target="https://www.diodes.com/assets/Datasheets/SBR4U130LP.pdf" TargetMode="External"/><Relationship Id="rId_hyperlink_539" Type="http://schemas.openxmlformats.org/officeDocument/2006/relationships/hyperlink" Target="https://www.diodes.com/assets/Datasheets/SBR545D1.pdf" TargetMode="External"/><Relationship Id="rId_hyperlink_540" Type="http://schemas.openxmlformats.org/officeDocument/2006/relationships/hyperlink" Target="https://www.diodes.com/assets/Datasheets/SBR545SAF.pdf" TargetMode="External"/><Relationship Id="rId_hyperlink_541" Type="http://schemas.openxmlformats.org/officeDocument/2006/relationships/hyperlink" Target="https://www.diodes.com/assets/Datasheets/SBR545SAFQ.pdf" TargetMode="External"/><Relationship Id="rId_hyperlink_542" Type="http://schemas.openxmlformats.org/officeDocument/2006/relationships/hyperlink" Target="https://www.diodes.com/assets/Datasheets/SBR5E45P5.pdf" TargetMode="External"/><Relationship Id="rId_hyperlink_543" Type="http://schemas.openxmlformats.org/officeDocument/2006/relationships/hyperlink" Target="https://www.diodes.com/assets/Datasheets/SBR5E60P5.pdf" TargetMode="External"/><Relationship Id="rId_hyperlink_544" Type="http://schemas.openxmlformats.org/officeDocument/2006/relationships/hyperlink" Target="https://www.diodes.com/assets/Datasheets/SBR60A100CT.pdf" TargetMode="External"/><Relationship Id="rId_hyperlink_545" Type="http://schemas.openxmlformats.org/officeDocument/2006/relationships/hyperlink" Target="https://www.diodes.com/assets/Datasheets/SBR60A150CT.pdf" TargetMode="External"/><Relationship Id="rId_hyperlink_546" Type="http://schemas.openxmlformats.org/officeDocument/2006/relationships/hyperlink" Target="https://www.diodes.com/assets/Datasheets/SBR60A200CT.pdf" TargetMode="External"/><Relationship Id="rId_hyperlink_547" Type="http://schemas.openxmlformats.org/officeDocument/2006/relationships/hyperlink" Target="https://www.diodes.com/assets/Datasheets/SBR60A300CT.pdf" TargetMode="External"/><Relationship Id="rId_hyperlink_548" Type="http://schemas.openxmlformats.org/officeDocument/2006/relationships/hyperlink" Target="https://www.diodes.com/assets/Datasheets/SBR60A45CT.pdf" TargetMode="External"/><Relationship Id="rId_hyperlink_549" Type="http://schemas.openxmlformats.org/officeDocument/2006/relationships/hyperlink" Target="https://www.diodes.com/assets/Datasheets/SBR60A60CT.pdf" TargetMode="External"/><Relationship Id="rId_hyperlink_550" Type="http://schemas.openxmlformats.org/officeDocument/2006/relationships/hyperlink" Target="https://www.diodes.com/assets/Datasheets/SBR6100CTL.pdf" TargetMode="External"/><Relationship Id="rId_hyperlink_551" Type="http://schemas.openxmlformats.org/officeDocument/2006/relationships/hyperlink" Target="https://www.diodes.com/assets/Datasheets/SBR6100CTLQ.pdf" TargetMode="External"/><Relationship Id="rId_hyperlink_552" Type="http://schemas.openxmlformats.org/officeDocument/2006/relationships/hyperlink" Target="https://www.diodes.com/assets/Datasheets/SBR6200CTL.pdf" TargetMode="External"/><Relationship Id="rId_hyperlink_553" Type="http://schemas.openxmlformats.org/officeDocument/2006/relationships/hyperlink" Target="https://www.diodes.com/assets/Datasheets/SBR660CTL.pdf" TargetMode="External"/><Relationship Id="rId_hyperlink_554" Type="http://schemas.openxmlformats.org/officeDocument/2006/relationships/hyperlink" Target="https://www.diodes.com/assets/Datasheets/SBR660CTLQ.pdf" TargetMode="External"/><Relationship Id="rId_hyperlink_555" Type="http://schemas.openxmlformats.org/officeDocument/2006/relationships/hyperlink" Target="https://www.diodes.com/assets/Datasheets/SBR8A45SP5.pdf" TargetMode="External"/><Relationship Id="rId_hyperlink_556" Type="http://schemas.openxmlformats.org/officeDocument/2006/relationships/hyperlink" Target="https://www.diodes.com/assets/Datasheets/SBR8A60P5.pdf" TargetMode="External"/><Relationship Id="rId_hyperlink_557" Type="http://schemas.openxmlformats.org/officeDocument/2006/relationships/hyperlink" Target="https://www.diodes.com/assets/Datasheets/SBR8B60P5.pdf" TargetMode="External"/><Relationship Id="rId_hyperlink_558" Type="http://schemas.openxmlformats.org/officeDocument/2006/relationships/hyperlink" Target="https://www.diodes.com/assets/Datasheets/SBR8E20P5.pdf" TargetMode="External"/><Relationship Id="rId_hyperlink_559" Type="http://schemas.openxmlformats.org/officeDocument/2006/relationships/hyperlink" Target="https://www.diodes.com/assets/Datasheets/SBR8E45P5.pdf" TargetMode="External"/><Relationship Id="rId_hyperlink_560" Type="http://schemas.openxmlformats.org/officeDocument/2006/relationships/hyperlink" Target="https://www.diodes.com/assets/Datasheets/SBR8E60P5.pdf" TargetMode="External"/><Relationship Id="rId_hyperlink_561" Type="http://schemas.openxmlformats.org/officeDocument/2006/relationships/hyperlink" Target="https://www.diodes.com/assets/Datasheets/SBR8M100P5.pdf" TargetMode="External"/><Relationship Id="rId_hyperlink_562" Type="http://schemas.openxmlformats.org/officeDocument/2006/relationships/hyperlink" Target="https://www.diodes.com/assets/Datasheets/SBR8M100P5Q.pdf" TargetMode="External"/><Relationship Id="rId_hyperlink_563" Type="http://schemas.openxmlformats.org/officeDocument/2006/relationships/hyperlink" Target="https://www.diodes.com/assets/Datasheets/SBR8U20SP5.pdf" TargetMode="External"/><Relationship Id="rId_hyperlink_564" Type="http://schemas.openxmlformats.org/officeDocument/2006/relationships/hyperlink" Target="https://www.diodes.com/assets/Datasheets/SBR8U20SP5Q.pdf" TargetMode="External"/><Relationship Id="rId_hyperlink_565" Type="http://schemas.openxmlformats.org/officeDocument/2006/relationships/hyperlink" Target="https://www.diodes.com/assets/Datasheets/SBR8U60P5.pdf" TargetMode="External"/><Relationship Id="rId_hyperlink_566" Type="http://schemas.openxmlformats.org/officeDocument/2006/relationships/hyperlink" Target="https://www.diodes.com/assets/Datasheets/SBR8U60P5Q.pdf" TargetMode="External"/><Relationship Id="rId_hyperlink_567" Type="http://schemas.openxmlformats.org/officeDocument/2006/relationships/hyperlink" Target="https://www.diodes.com/assets/Datasheets/SBRFP10U60D1.pdf" TargetMode="External"/><Relationship Id="rId_hyperlink_568" Type="http://schemas.openxmlformats.org/officeDocument/2006/relationships/hyperlink" Target="https://www.diodes.com/assets/Datasheets/SBRFP2M60P1Q.pdf" TargetMode="External"/><Relationship Id="rId_hyperlink_569" Type="http://schemas.openxmlformats.org/officeDocument/2006/relationships/hyperlink" Target="https://www.diodes.com/assets/Datasheets/SBRT10U60D1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28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8.591" bestFit="true" customWidth="true" style="0"/>
    <col min="2" max="2" width="30" customWidth="true" style="0"/>
    <col min="3" max="3" width="18.591" bestFit="true" customWidth="true" style="0"/>
    <col min="4" max="4" width="67.031" bestFit="true" customWidth="true" style="0"/>
    <col min="5" max="5" width="37.443" bestFit="true" customWidth="true" style="0"/>
    <col min="6" max="6" width="18.591" bestFit="true" customWidth="true" style="0"/>
    <col min="7" max="7" width="52.761" bestFit="true" customWidth="true" style="0"/>
    <col min="8" max="8" width="18.591" bestFit="true" customWidth="true" style="0"/>
    <col min="9" max="9" width="50.535" bestFit="true" customWidth="true" style="0"/>
    <col min="10" max="10" width="50.535" bestFit="true" customWidth="true" style="0"/>
    <col min="11" max="11" width="44.644" bestFit="true" customWidth="true" style="0"/>
    <col min="12" max="12" width="32.73" bestFit="true" customWidth="true" style="0"/>
    <col min="13" max="13" width="12.83" bestFit="true" customWidth="true" style="0"/>
    <col min="14" max="14" width="39.931" bestFit="true" customWidth="true" style="0"/>
    <col min="15" max="15" width="12.83" bestFit="true" customWidth="true" style="0"/>
    <col min="16" max="16" width="38.622" bestFit="true" customWidth="true" style="0"/>
    <col min="17" max="17" width="32.73" bestFit="true" customWidth="true" style="0"/>
    <col min="18" max="18" width="26.839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TerminalTemperature TT (ºC)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Average Rectified Current IO (A)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Repetitive Reverse Voltage VRRM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Forward Surge Current IFSM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IF (A)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Reverse Current IR (μA)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VR (V)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Reverse Recovery Time trr (ns)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Total Capacitance CT (pF)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Hyperlink("https://www.diodes.com/assets/Datasheets/SBR0220LP.pdf")</f>
        <v>https://www.diodes.com/assets/Datasheets/SBR0220LP.pdf</v>
      </c>
      <c r="C2" t="str">
        <f>Hyperlink("https://www.diodes.com/part/view/SBR0220LP","SBR0220LP")</f>
        <v>SBR0220LP</v>
      </c>
      <c r="D2" t="s">
        <v>19</v>
      </c>
      <c r="F2" t="s">
        <v>20</v>
      </c>
      <c r="G2" t="s">
        <v>21</v>
      </c>
      <c r="H2" t="s">
        <v>22</v>
      </c>
      <c r="I2">
        <v>0.2</v>
      </c>
      <c r="J2">
        <v>20</v>
      </c>
      <c r="K2">
        <v>5</v>
      </c>
      <c r="L2">
        <v>0.48</v>
      </c>
      <c r="M2">
        <v>0.2</v>
      </c>
      <c r="N2">
        <v>50</v>
      </c>
      <c r="O2">
        <v>20</v>
      </c>
      <c r="R2" t="s">
        <v>23</v>
      </c>
    </row>
    <row r="3" spans="1:18">
      <c r="A3" t="s">
        <v>24</v>
      </c>
      <c r="B3" s="2" t="str">
        <f>Hyperlink("https://www.diodes.com/assets/Datasheets/SBR0220T5.pdf")</f>
        <v>https://www.diodes.com/assets/Datasheets/SBR0220T5.pdf</v>
      </c>
      <c r="C3" t="str">
        <f>Hyperlink("https://www.diodes.com/part/view/SBR0220T5","SBR0220T5")</f>
        <v>SBR0220T5</v>
      </c>
      <c r="D3" t="s">
        <v>19</v>
      </c>
      <c r="F3" t="s">
        <v>20</v>
      </c>
      <c r="G3" t="s">
        <v>21</v>
      </c>
      <c r="H3" t="s">
        <v>22</v>
      </c>
      <c r="I3">
        <v>0.2</v>
      </c>
      <c r="J3">
        <v>20</v>
      </c>
      <c r="K3">
        <v>5</v>
      </c>
      <c r="L3">
        <v>0.47</v>
      </c>
      <c r="M3">
        <v>0.2</v>
      </c>
      <c r="N3">
        <v>40</v>
      </c>
      <c r="O3">
        <v>20</v>
      </c>
      <c r="R3" t="s">
        <v>25</v>
      </c>
    </row>
    <row r="4" spans="1:18">
      <c r="A4" t="s">
        <v>26</v>
      </c>
      <c r="B4" s="2" t="str">
        <f>Hyperlink("https://www.diodes.com/assets/Datasheets/SBR0230T5.pdf")</f>
        <v>https://www.diodes.com/assets/Datasheets/SBR0230T5.pdf</v>
      </c>
      <c r="C4" t="str">
        <f>Hyperlink("https://www.diodes.com/part/view/SBR0230T5","SBR0230T5")</f>
        <v>SBR0230T5</v>
      </c>
      <c r="D4" t="s">
        <v>19</v>
      </c>
      <c r="F4" t="s">
        <v>20</v>
      </c>
      <c r="G4" t="s">
        <v>21</v>
      </c>
      <c r="H4" t="s">
        <v>22</v>
      </c>
      <c r="I4">
        <v>0.2</v>
      </c>
      <c r="J4">
        <v>30</v>
      </c>
      <c r="K4">
        <v>5</v>
      </c>
      <c r="L4">
        <v>0.61</v>
      </c>
      <c r="M4">
        <v>0.2</v>
      </c>
      <c r="N4">
        <v>2</v>
      </c>
      <c r="O4">
        <v>30</v>
      </c>
      <c r="R4" t="s">
        <v>25</v>
      </c>
    </row>
    <row r="5" spans="1:18">
      <c r="A5" t="s">
        <v>27</v>
      </c>
      <c r="B5" s="2" t="str">
        <f>Hyperlink("https://www.diodes.com/assets/Datasheets/SBR0240LP.pdf")</f>
        <v>https://www.diodes.com/assets/Datasheets/SBR0240LP.pdf</v>
      </c>
      <c r="C5" t="str">
        <f>Hyperlink("https://www.diodes.com/part/view/SBR0240LP","SBR0240LP")</f>
        <v>SBR0240LP</v>
      </c>
      <c r="D5" t="s">
        <v>19</v>
      </c>
      <c r="F5" t="s">
        <v>20</v>
      </c>
      <c r="G5" t="s">
        <v>21</v>
      </c>
      <c r="H5" t="s">
        <v>22</v>
      </c>
      <c r="I5">
        <v>0.25</v>
      </c>
      <c r="J5">
        <v>40</v>
      </c>
      <c r="K5">
        <v>5</v>
      </c>
      <c r="L5">
        <v>0.59</v>
      </c>
      <c r="M5">
        <v>0.2</v>
      </c>
      <c r="N5">
        <v>10</v>
      </c>
      <c r="O5">
        <v>30</v>
      </c>
      <c r="R5" t="s">
        <v>23</v>
      </c>
    </row>
    <row r="6" spans="1:18">
      <c r="A6" t="s">
        <v>28</v>
      </c>
      <c r="B6" s="2" t="str">
        <f>Hyperlink("https://www.diodes.com/assets/Datasheets/SBR02M30LP.pdf")</f>
        <v>https://www.diodes.com/assets/Datasheets/SBR02M30LP.pdf</v>
      </c>
      <c r="C6" t="str">
        <f>Hyperlink("https://www.diodes.com/part/view/SBR02M30LP","SBR02M30LP")</f>
        <v>SBR02M30LP</v>
      </c>
      <c r="D6" t="s">
        <v>19</v>
      </c>
      <c r="F6" t="s">
        <v>20</v>
      </c>
      <c r="G6" t="s">
        <v>21</v>
      </c>
      <c r="H6" t="s">
        <v>22</v>
      </c>
      <c r="I6">
        <v>0.2</v>
      </c>
      <c r="J6">
        <v>30</v>
      </c>
      <c r="K6">
        <v>5</v>
      </c>
      <c r="L6">
        <v>0.61</v>
      </c>
      <c r="M6">
        <v>0.2</v>
      </c>
      <c r="N6">
        <v>500</v>
      </c>
      <c r="O6">
        <v>30</v>
      </c>
      <c r="R6" t="s">
        <v>23</v>
      </c>
    </row>
    <row r="7" spans="1:18">
      <c r="A7" t="s">
        <v>29</v>
      </c>
      <c r="B7" s="2" t="str">
        <f>Hyperlink("https://www.diodes.com/assets/Datasheets/SBR02U100LP.pdf")</f>
        <v>https://www.diodes.com/assets/Datasheets/SBR02U100LP.pdf</v>
      </c>
      <c r="C7" t="str">
        <f>Hyperlink("https://www.diodes.com/part/view/SBR02U100LP","SBR02U100LP")</f>
        <v>SBR02U100LP</v>
      </c>
      <c r="D7" t="s">
        <v>19</v>
      </c>
      <c r="F7" t="s">
        <v>20</v>
      </c>
      <c r="G7" t="s">
        <v>21</v>
      </c>
      <c r="H7" t="s">
        <v>22</v>
      </c>
      <c r="I7">
        <v>0.25</v>
      </c>
      <c r="J7">
        <v>100</v>
      </c>
      <c r="K7">
        <v>5</v>
      </c>
      <c r="L7">
        <v>0.8</v>
      </c>
      <c r="M7">
        <v>0.2</v>
      </c>
      <c r="N7">
        <v>1</v>
      </c>
      <c r="O7">
        <v>75</v>
      </c>
      <c r="R7" t="s">
        <v>23</v>
      </c>
    </row>
    <row r="8" spans="1:18">
      <c r="A8" t="s">
        <v>30</v>
      </c>
      <c r="B8" s="2" t="str">
        <f>Hyperlink("https://www.diodes.com/assets/Datasheets/SBR02U100LPQ.pdf")</f>
        <v>https://www.diodes.com/assets/Datasheets/SBR02U100LPQ.pdf</v>
      </c>
      <c r="C8" t="str">
        <f>Hyperlink("https://www.diodes.com/part/view/SBR02U100LPQ","SBR02U100LPQ")</f>
        <v>SBR02U100LPQ</v>
      </c>
      <c r="D8" t="s">
        <v>31</v>
      </c>
      <c r="E8" t="s">
        <v>32</v>
      </c>
      <c r="F8" t="s">
        <v>20</v>
      </c>
      <c r="G8" t="s">
        <v>33</v>
      </c>
      <c r="H8" t="s">
        <v>22</v>
      </c>
      <c r="I8">
        <v>0.25</v>
      </c>
      <c r="J8">
        <v>100</v>
      </c>
      <c r="K8">
        <v>5</v>
      </c>
      <c r="L8">
        <v>0.8</v>
      </c>
      <c r="M8">
        <v>0.2</v>
      </c>
      <c r="N8">
        <v>1</v>
      </c>
      <c r="O8">
        <v>75</v>
      </c>
      <c r="P8" t="s">
        <v>32</v>
      </c>
      <c r="Q8" t="s">
        <v>32</v>
      </c>
      <c r="R8" t="s">
        <v>23</v>
      </c>
    </row>
    <row r="9" spans="1:18">
      <c r="A9" t="s">
        <v>34</v>
      </c>
      <c r="B9" s="2" t="str">
        <f>Hyperlink("https://www.diodes.com/assets/Datasheets/SBR0330CW.pdf")</f>
        <v>https://www.diodes.com/assets/Datasheets/SBR0330CW.pdf</v>
      </c>
      <c r="C9" t="str">
        <f>Hyperlink("https://www.diodes.com/part/view/SBR0330CW","SBR0330CW")</f>
        <v>SBR0330CW</v>
      </c>
      <c r="D9" t="s">
        <v>19</v>
      </c>
      <c r="F9" t="s">
        <v>20</v>
      </c>
      <c r="G9" t="s">
        <v>21</v>
      </c>
      <c r="H9" t="s">
        <v>35</v>
      </c>
      <c r="I9">
        <v>0.3</v>
      </c>
      <c r="J9">
        <v>30</v>
      </c>
      <c r="K9">
        <v>1</v>
      </c>
      <c r="L9">
        <v>0.58</v>
      </c>
      <c r="M9">
        <v>0.2</v>
      </c>
      <c r="N9">
        <v>5</v>
      </c>
      <c r="O9">
        <v>5</v>
      </c>
      <c r="R9" t="s">
        <v>36</v>
      </c>
    </row>
    <row r="10" spans="1:18">
      <c r="A10" t="s">
        <v>37</v>
      </c>
      <c r="B10" s="2" t="str">
        <f>Hyperlink("https://www.diodes.com/assets/Datasheets/SBR0560S1.pdf")</f>
        <v>https://www.diodes.com/assets/Datasheets/SBR0560S1.pdf</v>
      </c>
      <c r="C10" t="str">
        <f>Hyperlink("https://www.diodes.com/part/view/SBR0560S1","SBR0560S1")</f>
        <v>SBR0560S1</v>
      </c>
      <c r="D10" t="s">
        <v>19</v>
      </c>
      <c r="F10" t="s">
        <v>20</v>
      </c>
      <c r="G10" t="s">
        <v>21</v>
      </c>
      <c r="H10" t="s">
        <v>22</v>
      </c>
      <c r="I10">
        <v>0.5</v>
      </c>
      <c r="J10">
        <v>60</v>
      </c>
      <c r="K10">
        <v>15</v>
      </c>
      <c r="L10">
        <v>0.5</v>
      </c>
      <c r="M10">
        <v>0.5</v>
      </c>
      <c r="N10">
        <v>100</v>
      </c>
      <c r="O10">
        <v>60</v>
      </c>
      <c r="R10" t="s">
        <v>38</v>
      </c>
    </row>
    <row r="11" spans="1:18">
      <c r="A11" t="s">
        <v>39</v>
      </c>
      <c r="B11" s="2" t="str">
        <f>Hyperlink("https://www.diodes.com/assets/Datasheets/SBR0560S1Q.pdf")</f>
        <v>https://www.diodes.com/assets/Datasheets/SBR0560S1Q.pdf</v>
      </c>
      <c r="C11" t="str">
        <f>Hyperlink("https://www.diodes.com/part/view/SBR0560S1Q","SBR0560S1Q")</f>
        <v>SBR0560S1Q</v>
      </c>
      <c r="D11" t="s">
        <v>40</v>
      </c>
      <c r="E11" t="s">
        <v>32</v>
      </c>
      <c r="F11" t="s">
        <v>20</v>
      </c>
      <c r="G11" t="s">
        <v>33</v>
      </c>
      <c r="H11" t="s">
        <v>22</v>
      </c>
      <c r="I11">
        <v>0.5</v>
      </c>
      <c r="J11">
        <v>60</v>
      </c>
      <c r="K11">
        <v>15</v>
      </c>
      <c r="L11">
        <v>0.5</v>
      </c>
      <c r="M11">
        <v>0.5</v>
      </c>
      <c r="N11">
        <v>100</v>
      </c>
      <c r="O11">
        <v>60</v>
      </c>
      <c r="P11" t="s">
        <v>32</v>
      </c>
      <c r="Q11" t="s">
        <v>32</v>
      </c>
      <c r="R11" t="s">
        <v>38</v>
      </c>
    </row>
    <row r="12" spans="1:18">
      <c r="A12" t="s">
        <v>41</v>
      </c>
      <c r="B12" s="2" t="str">
        <f>Hyperlink("https://www.diodes.com/assets/Datasheets/SBR05M100BLP.pdf")</f>
        <v>https://www.diodes.com/assets/Datasheets/SBR05M100BLP.pdf</v>
      </c>
      <c r="C12" t="str">
        <f>Hyperlink("https://www.diodes.com/part/view/SBR05M100BLP","SBR05M100BLP")</f>
        <v>SBR05M100BLP</v>
      </c>
      <c r="D12" t="s">
        <v>19</v>
      </c>
      <c r="F12" t="s">
        <v>42</v>
      </c>
      <c r="G12" t="s">
        <v>21</v>
      </c>
      <c r="H12" t="s">
        <v>43</v>
      </c>
      <c r="I12">
        <v>0.5</v>
      </c>
      <c r="J12">
        <v>100</v>
      </c>
      <c r="K12">
        <v>8</v>
      </c>
      <c r="L12">
        <v>0.73</v>
      </c>
      <c r="M12">
        <v>0.5</v>
      </c>
      <c r="N12">
        <v>25</v>
      </c>
      <c r="O12">
        <v>100</v>
      </c>
      <c r="R12" t="s">
        <v>44</v>
      </c>
    </row>
    <row r="13" spans="1:18">
      <c r="A13" t="s">
        <v>45</v>
      </c>
      <c r="B13" s="2" t="str">
        <f>Hyperlink("https://www.diodes.com/assets/Datasheets/SBR05M60BLP.pdf")</f>
        <v>https://www.diodes.com/assets/Datasheets/SBR05M60BLP.pdf</v>
      </c>
      <c r="C13" t="str">
        <f>Hyperlink("https://www.diodes.com/part/view/SBR05M60BLP","SBR05M60BLP")</f>
        <v>SBR05M60BLP</v>
      </c>
      <c r="D13" t="s">
        <v>19</v>
      </c>
      <c r="F13" t="s">
        <v>42</v>
      </c>
      <c r="G13" t="s">
        <v>21</v>
      </c>
      <c r="H13" t="s">
        <v>43</v>
      </c>
      <c r="I13">
        <v>0.5</v>
      </c>
      <c r="J13">
        <v>60</v>
      </c>
      <c r="K13">
        <v>8</v>
      </c>
      <c r="L13">
        <v>0.49</v>
      </c>
      <c r="M13">
        <v>0.5</v>
      </c>
      <c r="N13">
        <v>100</v>
      </c>
      <c r="O13">
        <v>60</v>
      </c>
      <c r="R13" t="s">
        <v>44</v>
      </c>
    </row>
    <row r="14" spans="1:18">
      <c r="A14" t="s">
        <v>46</v>
      </c>
      <c r="B14" s="2" t="str">
        <f>Hyperlink("https://www.diodes.com/assets/Datasheets/SBR05U20LPS.pdf")</f>
        <v>https://www.diodes.com/assets/Datasheets/SBR05U20LPS.pdf</v>
      </c>
      <c r="C14" t="str">
        <f>Hyperlink("https://www.diodes.com/part/view/SBR05U20LPS","SBR05U20LPS")</f>
        <v>SBR05U20LPS</v>
      </c>
      <c r="D14" t="s">
        <v>19</v>
      </c>
      <c r="E14">
        <v>110</v>
      </c>
      <c r="F14" t="s">
        <v>20</v>
      </c>
      <c r="G14" t="s">
        <v>21</v>
      </c>
      <c r="H14" t="s">
        <v>22</v>
      </c>
      <c r="I14">
        <v>0.5</v>
      </c>
      <c r="J14">
        <v>20</v>
      </c>
      <c r="K14">
        <v>6</v>
      </c>
      <c r="L14">
        <v>0.5</v>
      </c>
      <c r="M14">
        <v>0.5</v>
      </c>
      <c r="N14">
        <v>50</v>
      </c>
      <c r="O14">
        <v>20</v>
      </c>
      <c r="R14" t="s">
        <v>47</v>
      </c>
    </row>
    <row r="15" spans="1:18">
      <c r="A15" t="s">
        <v>48</v>
      </c>
      <c r="B15" s="2" t="str">
        <f>Hyperlink("https://www.diodes.com/assets/Datasheets/SBR07U20LPS.pdf")</f>
        <v>https://www.diodes.com/assets/Datasheets/SBR07U20LPS.pdf</v>
      </c>
      <c r="C15" t="str">
        <f>Hyperlink("https://www.diodes.com/part/view/SBR07U20LPS","SBR07U20LPS")</f>
        <v>SBR07U20LPS</v>
      </c>
      <c r="D15" t="s">
        <v>19</v>
      </c>
      <c r="F15" t="s">
        <v>20</v>
      </c>
      <c r="G15" t="s">
        <v>21</v>
      </c>
      <c r="H15" t="s">
        <v>22</v>
      </c>
      <c r="I15">
        <v>0.7</v>
      </c>
      <c r="J15">
        <v>20</v>
      </c>
      <c r="K15">
        <v>7</v>
      </c>
      <c r="L15">
        <v>0.55</v>
      </c>
      <c r="M15">
        <v>0.7</v>
      </c>
      <c r="N15">
        <v>50</v>
      </c>
      <c r="O15">
        <v>20</v>
      </c>
      <c r="R15" t="s">
        <v>47</v>
      </c>
    </row>
    <row r="16" spans="1:18">
      <c r="A16" t="s">
        <v>49</v>
      </c>
      <c r="B16" s="2" t="str">
        <f>Hyperlink("https://www.diodes.com/assets/Datasheets/SBR10100.pdf")</f>
        <v>https://www.diodes.com/assets/Datasheets/SBR10100.pdf</v>
      </c>
      <c r="C16" t="str">
        <f>Hyperlink("https://www.diodes.com/part/view/SBR10100CT","SBR10100CT")</f>
        <v>SBR10100CT</v>
      </c>
      <c r="D16" t="s">
        <v>19</v>
      </c>
      <c r="E16">
        <v>110</v>
      </c>
      <c r="F16" t="s">
        <v>20</v>
      </c>
      <c r="G16" t="s">
        <v>21</v>
      </c>
      <c r="H16" t="s">
        <v>35</v>
      </c>
      <c r="I16">
        <v>10</v>
      </c>
      <c r="J16">
        <v>100</v>
      </c>
      <c r="K16">
        <v>120</v>
      </c>
      <c r="L16">
        <v>0.8</v>
      </c>
      <c r="M16">
        <v>5</v>
      </c>
      <c r="N16">
        <v>100</v>
      </c>
      <c r="O16">
        <v>100</v>
      </c>
      <c r="R16" t="s">
        <v>50</v>
      </c>
    </row>
    <row r="17" spans="1:18">
      <c r="A17" t="s">
        <v>51</v>
      </c>
      <c r="B17" s="2" t="str">
        <f>Hyperlink("https://www.diodes.com/assets/Datasheets/SBR10100CTB.pdf")</f>
        <v>https://www.diodes.com/assets/Datasheets/SBR10100CTB.pdf</v>
      </c>
      <c r="C17" t="str">
        <f>Hyperlink("https://www.diodes.com/part/view/SBR10100CTB","SBR10100CTB")</f>
        <v>SBR10100CTB</v>
      </c>
      <c r="D17" t="s">
        <v>19</v>
      </c>
      <c r="F17" t="s">
        <v>20</v>
      </c>
      <c r="G17" t="s">
        <v>21</v>
      </c>
      <c r="H17" t="s">
        <v>35</v>
      </c>
      <c r="I17">
        <v>10</v>
      </c>
      <c r="J17">
        <v>100</v>
      </c>
      <c r="K17">
        <v>80</v>
      </c>
      <c r="L17">
        <v>0.84</v>
      </c>
      <c r="M17">
        <v>5</v>
      </c>
      <c r="N17">
        <v>200</v>
      </c>
      <c r="O17">
        <v>100</v>
      </c>
      <c r="R17" t="s">
        <v>52</v>
      </c>
    </row>
    <row r="18" spans="1:18">
      <c r="A18" t="s">
        <v>53</v>
      </c>
      <c r="B18" s="2" t="str">
        <f>Hyperlink("https://www.diodes.com/assets/Datasheets/SBR10100.pdf")</f>
        <v>https://www.diodes.com/assets/Datasheets/SBR10100.pdf</v>
      </c>
      <c r="C18" t="str">
        <f>Hyperlink("https://www.diodes.com/part/view/SBR10100CTFP","SBR10100CTFP")</f>
        <v>SBR10100CTFP</v>
      </c>
      <c r="D18" t="s">
        <v>19</v>
      </c>
      <c r="E18">
        <v>110</v>
      </c>
      <c r="F18" t="s">
        <v>20</v>
      </c>
      <c r="G18" t="s">
        <v>21</v>
      </c>
      <c r="H18" t="s">
        <v>35</v>
      </c>
      <c r="I18">
        <v>10</v>
      </c>
      <c r="J18">
        <v>100</v>
      </c>
      <c r="K18">
        <v>120</v>
      </c>
      <c r="L18">
        <v>0.8</v>
      </c>
      <c r="M18">
        <v>5</v>
      </c>
      <c r="N18">
        <v>100</v>
      </c>
      <c r="O18">
        <v>100</v>
      </c>
      <c r="R18" t="s">
        <v>54</v>
      </c>
    </row>
    <row r="19" spans="1:18">
      <c r="A19" t="s">
        <v>55</v>
      </c>
      <c r="B19" s="2" t="str">
        <f>Hyperlink("https://www.diodes.com/assets/Datasheets/SBR10100CTL.pdf")</f>
        <v>https://www.diodes.com/assets/Datasheets/SBR10100CTL.pdf</v>
      </c>
      <c r="C19" t="str">
        <f>Hyperlink("https://www.diodes.com/part/view/SBR10100CTL","SBR10100CTL")</f>
        <v>SBR10100CTL</v>
      </c>
      <c r="D19" t="s">
        <v>19</v>
      </c>
      <c r="F19" t="s">
        <v>20</v>
      </c>
      <c r="G19" t="s">
        <v>21</v>
      </c>
      <c r="H19" t="s">
        <v>35</v>
      </c>
      <c r="I19">
        <v>10</v>
      </c>
      <c r="J19">
        <v>100</v>
      </c>
      <c r="K19">
        <v>110</v>
      </c>
      <c r="L19">
        <v>0.84</v>
      </c>
      <c r="M19">
        <v>5</v>
      </c>
      <c r="N19">
        <v>200</v>
      </c>
      <c r="O19">
        <v>100</v>
      </c>
      <c r="R19" t="s">
        <v>56</v>
      </c>
    </row>
    <row r="20" spans="1:18">
      <c r="A20" t="s">
        <v>57</v>
      </c>
      <c r="B20" s="2" t="str">
        <f>Hyperlink("https://www.diodes.com/assets/Datasheets/SBR10120CTL.pdf")</f>
        <v>https://www.diodes.com/assets/Datasheets/SBR10120CTL.pdf</v>
      </c>
      <c r="C20" t="str">
        <f>Hyperlink("https://www.diodes.com/part/view/SBR10120CTL","SBR10120CTL")</f>
        <v>SBR10120CTL</v>
      </c>
      <c r="D20" t="s">
        <v>19</v>
      </c>
      <c r="F20" t="s">
        <v>20</v>
      </c>
      <c r="G20" t="s">
        <v>21</v>
      </c>
      <c r="H20" t="s">
        <v>35</v>
      </c>
      <c r="I20">
        <v>10</v>
      </c>
      <c r="J20">
        <v>120</v>
      </c>
      <c r="K20">
        <v>110</v>
      </c>
      <c r="L20">
        <v>0.88</v>
      </c>
      <c r="M20">
        <v>5</v>
      </c>
      <c r="N20">
        <v>100</v>
      </c>
      <c r="O20">
        <v>120</v>
      </c>
      <c r="R20" t="s">
        <v>56</v>
      </c>
    </row>
    <row r="21" spans="1:18">
      <c r="A21" t="s">
        <v>58</v>
      </c>
      <c r="B21" s="2" t="str">
        <f>Hyperlink("https://www.diodes.com/assets/Datasheets/SBR10150CT-SBR10150CTFP.pdf")</f>
        <v>https://www.diodes.com/assets/Datasheets/SBR10150CT-SBR10150CTFP.pdf</v>
      </c>
      <c r="C21" t="str">
        <f>Hyperlink("https://www.diodes.com/part/view/SBR10150CT","SBR10150CT")</f>
        <v>SBR10150CT</v>
      </c>
      <c r="D21" t="s">
        <v>19</v>
      </c>
      <c r="E21">
        <v>110</v>
      </c>
      <c r="F21" t="s">
        <v>20</v>
      </c>
      <c r="G21" t="s">
        <v>21</v>
      </c>
      <c r="H21" t="s">
        <v>35</v>
      </c>
      <c r="I21">
        <v>10</v>
      </c>
      <c r="J21">
        <v>150</v>
      </c>
      <c r="K21">
        <v>120</v>
      </c>
      <c r="L21">
        <v>0.88</v>
      </c>
      <c r="M21">
        <v>5</v>
      </c>
      <c r="N21">
        <v>250</v>
      </c>
      <c r="O21">
        <v>150</v>
      </c>
      <c r="R21" t="s">
        <v>50</v>
      </c>
    </row>
    <row r="22" spans="1:18">
      <c r="A22" t="s">
        <v>59</v>
      </c>
      <c r="B22" s="2" t="str">
        <f>Hyperlink("https://www.diodes.com/assets/Datasheets/SBR10150CTE.pdf")</f>
        <v>https://www.diodes.com/assets/Datasheets/SBR10150CTE.pdf</v>
      </c>
      <c r="C22" t="str">
        <f>Hyperlink("https://www.diodes.com/part/view/SBR10150CTE","SBR10150CTE")</f>
        <v>SBR10150CTE</v>
      </c>
      <c r="D22" t="s">
        <v>19</v>
      </c>
      <c r="F22" t="s">
        <v>20</v>
      </c>
      <c r="G22" t="s">
        <v>21</v>
      </c>
      <c r="H22" t="s">
        <v>35</v>
      </c>
      <c r="I22">
        <v>10</v>
      </c>
      <c r="J22">
        <v>150</v>
      </c>
      <c r="K22">
        <v>100</v>
      </c>
      <c r="L22">
        <v>0.92</v>
      </c>
      <c r="M22">
        <v>5</v>
      </c>
      <c r="N22">
        <v>250</v>
      </c>
      <c r="O22">
        <v>150</v>
      </c>
      <c r="R22" t="s">
        <v>60</v>
      </c>
    </row>
    <row r="23" spans="1:18">
      <c r="A23" t="s">
        <v>61</v>
      </c>
      <c r="B23" s="2" t="str">
        <f>Hyperlink("https://www.diodes.com/assets/Datasheets/SBR10150CT-SBR10150CTFP.pdf")</f>
        <v>https://www.diodes.com/assets/Datasheets/SBR10150CT-SBR10150CTFP.pdf</v>
      </c>
      <c r="C23" t="str">
        <f>Hyperlink("https://www.diodes.com/part/view/SBR10150CTFP","SBR10150CTFP")</f>
        <v>SBR10150CTFP</v>
      </c>
      <c r="D23" t="s">
        <v>19</v>
      </c>
      <c r="E23">
        <v>110</v>
      </c>
      <c r="F23" t="s">
        <v>20</v>
      </c>
      <c r="G23" t="s">
        <v>21</v>
      </c>
      <c r="H23" t="s">
        <v>35</v>
      </c>
      <c r="I23">
        <v>10</v>
      </c>
      <c r="J23">
        <v>150</v>
      </c>
      <c r="K23">
        <v>120</v>
      </c>
      <c r="L23">
        <v>0.88</v>
      </c>
      <c r="M23">
        <v>5</v>
      </c>
      <c r="N23">
        <v>250</v>
      </c>
      <c r="O23">
        <v>150</v>
      </c>
      <c r="R23" t="s">
        <v>54</v>
      </c>
    </row>
    <row r="24" spans="1:18">
      <c r="A24" t="s">
        <v>62</v>
      </c>
      <c r="B24" s="2" t="str">
        <f>Hyperlink("https://www.diodes.com/assets/Datasheets/SBR10150CTL.pdf")</f>
        <v>https://www.diodes.com/assets/Datasheets/SBR10150CTL.pdf</v>
      </c>
      <c r="C24" t="str">
        <f>Hyperlink("https://www.diodes.com/part/view/SBR10150CTL","SBR10150CTL")</f>
        <v>SBR10150CTL</v>
      </c>
      <c r="D24" t="s">
        <v>19</v>
      </c>
      <c r="F24" t="s">
        <v>20</v>
      </c>
      <c r="G24" t="s">
        <v>21</v>
      </c>
      <c r="H24" t="s">
        <v>35</v>
      </c>
      <c r="I24">
        <v>10</v>
      </c>
      <c r="J24">
        <v>150</v>
      </c>
      <c r="K24">
        <v>100</v>
      </c>
      <c r="L24">
        <v>0.94</v>
      </c>
      <c r="M24">
        <v>5</v>
      </c>
      <c r="N24">
        <v>100</v>
      </c>
      <c r="O24">
        <v>150</v>
      </c>
      <c r="R24" t="s">
        <v>56</v>
      </c>
    </row>
    <row r="25" spans="1:18">
      <c r="A25" t="s">
        <v>63</v>
      </c>
      <c r="B25" s="2" t="str">
        <f>Hyperlink("https://www.diodes.com/assets/Datasheets/SBR10200CT-SBR10200CTFP.pdf")</f>
        <v>https://www.diodes.com/assets/Datasheets/SBR10200CT-SBR10200CTFP.pdf</v>
      </c>
      <c r="C25" t="str">
        <f>Hyperlink("https://www.diodes.com/part/view/SBR10200CT","SBR10200CT")</f>
        <v>SBR10200CT</v>
      </c>
      <c r="D25" t="s">
        <v>19</v>
      </c>
      <c r="E25">
        <v>125</v>
      </c>
      <c r="F25" t="s">
        <v>20</v>
      </c>
      <c r="G25" t="s">
        <v>21</v>
      </c>
      <c r="H25" t="s">
        <v>35</v>
      </c>
      <c r="I25">
        <v>10</v>
      </c>
      <c r="J25">
        <v>200</v>
      </c>
      <c r="K25">
        <v>110</v>
      </c>
      <c r="L25">
        <v>0.9</v>
      </c>
      <c r="M25">
        <v>5</v>
      </c>
      <c r="N25">
        <v>100</v>
      </c>
      <c r="O25">
        <v>200</v>
      </c>
      <c r="R25" t="s">
        <v>50</v>
      </c>
    </row>
    <row r="26" spans="1:18">
      <c r="A26" t="s">
        <v>64</v>
      </c>
      <c r="B26" s="2" t="str">
        <f>Hyperlink("https://www.diodes.com/assets/Datasheets/SBR10200CTB.pdf")</f>
        <v>https://www.diodes.com/assets/Datasheets/SBR10200CTB.pdf</v>
      </c>
      <c r="C26" t="str">
        <f>Hyperlink("https://www.diodes.com/part/view/SBR10200CTB","SBR10200CTB")</f>
        <v>SBR10200CTB</v>
      </c>
      <c r="D26" t="s">
        <v>19</v>
      </c>
      <c r="F26" t="s">
        <v>20</v>
      </c>
      <c r="G26" t="s">
        <v>21</v>
      </c>
      <c r="H26" t="s">
        <v>35</v>
      </c>
      <c r="I26">
        <v>10</v>
      </c>
      <c r="J26">
        <v>200</v>
      </c>
      <c r="K26">
        <v>80</v>
      </c>
      <c r="L26">
        <v>0.92</v>
      </c>
      <c r="M26">
        <v>5</v>
      </c>
      <c r="N26">
        <v>50</v>
      </c>
      <c r="O26">
        <v>200</v>
      </c>
      <c r="R26" t="s">
        <v>52</v>
      </c>
    </row>
    <row r="27" spans="1:18">
      <c r="A27" t="s">
        <v>65</v>
      </c>
      <c r="B27" s="2" t="str">
        <f>Hyperlink("https://www.diodes.com/assets/Datasheets/SBR10200CT-SBR10200CTFP.pdf")</f>
        <v>https://www.diodes.com/assets/Datasheets/SBR10200CT-SBR10200CTFP.pdf</v>
      </c>
      <c r="C27" t="str">
        <f>Hyperlink("https://www.diodes.com/part/view/SBR10200CTFP","SBR10200CTFP")</f>
        <v>SBR10200CTFP</v>
      </c>
      <c r="D27" t="s">
        <v>19</v>
      </c>
      <c r="E27">
        <v>125</v>
      </c>
      <c r="F27" t="s">
        <v>20</v>
      </c>
      <c r="G27" t="s">
        <v>21</v>
      </c>
      <c r="H27" t="s">
        <v>35</v>
      </c>
      <c r="I27">
        <v>10</v>
      </c>
      <c r="J27">
        <v>200</v>
      </c>
      <c r="K27">
        <v>110</v>
      </c>
      <c r="L27">
        <v>0.9</v>
      </c>
      <c r="M27">
        <v>5</v>
      </c>
      <c r="N27">
        <v>100</v>
      </c>
      <c r="O27">
        <v>200</v>
      </c>
      <c r="R27" t="s">
        <v>54</v>
      </c>
    </row>
    <row r="28" spans="1:18">
      <c r="A28" t="s">
        <v>66</v>
      </c>
      <c r="B28" s="2" t="str">
        <f>Hyperlink("https://www.diodes.com/assets/Datasheets/SBR10200CTL.pdf")</f>
        <v>https://www.diodes.com/assets/Datasheets/SBR10200CTL.pdf</v>
      </c>
      <c r="C28" t="str">
        <f>Hyperlink("https://www.diodes.com/part/view/SBR10200CTL","SBR10200CTL")</f>
        <v>SBR10200CTL</v>
      </c>
      <c r="D28" t="s">
        <v>19</v>
      </c>
      <c r="F28" t="s">
        <v>20</v>
      </c>
      <c r="G28" t="s">
        <v>21</v>
      </c>
      <c r="H28" t="s">
        <v>35</v>
      </c>
      <c r="I28">
        <v>10</v>
      </c>
      <c r="J28">
        <v>200</v>
      </c>
      <c r="K28">
        <v>110</v>
      </c>
      <c r="L28">
        <v>0.94</v>
      </c>
      <c r="M28">
        <v>5</v>
      </c>
      <c r="N28">
        <v>100</v>
      </c>
      <c r="O28">
        <v>200</v>
      </c>
      <c r="R28" t="s">
        <v>56</v>
      </c>
    </row>
    <row r="29" spans="1:18">
      <c r="A29" t="s">
        <v>67</v>
      </c>
      <c r="B29" s="2" t="str">
        <f>Hyperlink("https://www.diodes.com/assets/Datasheets/SBR1040CT-SBR1040CTFP.pdf")</f>
        <v>https://www.diodes.com/assets/Datasheets/SBR1040CT-SBR1040CTFP.pdf</v>
      </c>
      <c r="C29" t="str">
        <f>Hyperlink("https://www.diodes.com/part/view/SBR1040CT","SBR1040CT")</f>
        <v>SBR1040CT</v>
      </c>
      <c r="D29" t="s">
        <v>19</v>
      </c>
      <c r="F29" t="s">
        <v>20</v>
      </c>
      <c r="G29" t="s">
        <v>21</v>
      </c>
      <c r="H29" t="s">
        <v>35</v>
      </c>
      <c r="I29">
        <v>10</v>
      </c>
      <c r="J29">
        <v>40</v>
      </c>
      <c r="K29">
        <v>120</v>
      </c>
      <c r="L29">
        <v>0.55</v>
      </c>
      <c r="M29">
        <v>5</v>
      </c>
      <c r="N29">
        <v>500</v>
      </c>
      <c r="O29">
        <v>40</v>
      </c>
      <c r="R29" t="s">
        <v>50</v>
      </c>
    </row>
    <row r="30" spans="1:18">
      <c r="A30" t="s">
        <v>68</v>
      </c>
      <c r="B30" s="2" t="str">
        <f>Hyperlink("https://www.diodes.com/assets/Datasheets/SBR1040CTB.pdf")</f>
        <v>https://www.diodes.com/assets/Datasheets/SBR1040CTB.pdf</v>
      </c>
      <c r="C30" t="str">
        <f>Hyperlink("https://www.diodes.com/part/view/SBR1040CTB","SBR1040CTB")</f>
        <v>SBR1040CTB</v>
      </c>
      <c r="D30" t="s">
        <v>19</v>
      </c>
      <c r="F30" t="s">
        <v>20</v>
      </c>
      <c r="G30" t="s">
        <v>21</v>
      </c>
      <c r="H30" t="s">
        <v>35</v>
      </c>
      <c r="I30">
        <v>10</v>
      </c>
      <c r="J30">
        <v>40</v>
      </c>
      <c r="K30">
        <v>85</v>
      </c>
      <c r="L30">
        <v>0.6</v>
      </c>
      <c r="M30">
        <v>5</v>
      </c>
      <c r="N30">
        <v>500</v>
      </c>
      <c r="O30">
        <v>40</v>
      </c>
      <c r="R30" t="s">
        <v>52</v>
      </c>
    </row>
    <row r="31" spans="1:18">
      <c r="A31" t="s">
        <v>69</v>
      </c>
      <c r="B31" s="2" t="str">
        <f>Hyperlink("https://www.diodes.com/assets/Datasheets/SBR1040CT-SBR1040CTFP.pdf")</f>
        <v>https://www.diodes.com/assets/Datasheets/SBR1040CT-SBR1040CTFP.pdf</v>
      </c>
      <c r="C31" t="str">
        <f>Hyperlink("https://www.diodes.com/part/view/SBR1040CTFP","SBR1040CTFP")</f>
        <v>SBR1040CTFP</v>
      </c>
      <c r="D31" t="s">
        <v>19</v>
      </c>
      <c r="F31" t="s">
        <v>20</v>
      </c>
      <c r="G31" t="s">
        <v>21</v>
      </c>
      <c r="H31" t="s">
        <v>35</v>
      </c>
      <c r="I31">
        <v>10</v>
      </c>
      <c r="J31">
        <v>40</v>
      </c>
      <c r="K31">
        <v>120</v>
      </c>
      <c r="L31">
        <v>0.55</v>
      </c>
      <c r="M31">
        <v>5</v>
      </c>
      <c r="N31">
        <v>500</v>
      </c>
      <c r="O31">
        <v>40</v>
      </c>
      <c r="R31" t="s">
        <v>54</v>
      </c>
    </row>
    <row r="32" spans="1:18">
      <c r="A32" t="s">
        <v>70</v>
      </c>
      <c r="B32" s="2" t="str">
        <f>Hyperlink("https://www.diodes.com/assets/Datasheets/SBR1045CTL.pdf")</f>
        <v>https://www.diodes.com/assets/Datasheets/SBR1045CTL.pdf</v>
      </c>
      <c r="C32" t="str">
        <f>Hyperlink("https://www.diodes.com/part/view/SBR1045CTL","SBR1045CTL")</f>
        <v>SBR1045CTL</v>
      </c>
      <c r="D32" t="s">
        <v>19</v>
      </c>
      <c r="E32">
        <v>60</v>
      </c>
      <c r="F32" t="s">
        <v>20</v>
      </c>
      <c r="G32" t="s">
        <v>21</v>
      </c>
      <c r="H32" t="s">
        <v>35</v>
      </c>
      <c r="I32">
        <v>10</v>
      </c>
      <c r="J32">
        <v>45</v>
      </c>
      <c r="K32">
        <v>90</v>
      </c>
      <c r="L32">
        <v>0.55</v>
      </c>
      <c r="M32">
        <v>5</v>
      </c>
      <c r="N32">
        <v>500</v>
      </c>
      <c r="O32">
        <v>40</v>
      </c>
      <c r="R32" t="s">
        <v>56</v>
      </c>
    </row>
    <row r="33" spans="1:18">
      <c r="A33" t="s">
        <v>71</v>
      </c>
      <c r="B33" s="2" t="str">
        <f>Hyperlink("https://www.diodes.com/assets/Datasheets/SBR1045CTLQ.pdf")</f>
        <v>https://www.diodes.com/assets/Datasheets/SBR1045CTLQ.pdf</v>
      </c>
      <c r="C33" t="str">
        <f>Hyperlink("https://www.diodes.com/part/view/SBR1045CTLQ","SBR1045CTLQ")</f>
        <v>SBR1045CTLQ</v>
      </c>
      <c r="D33" t="s">
        <v>19</v>
      </c>
      <c r="E33" t="s">
        <v>32</v>
      </c>
      <c r="F33" t="s">
        <v>20</v>
      </c>
      <c r="G33" t="s">
        <v>33</v>
      </c>
      <c r="H33" t="s">
        <v>35</v>
      </c>
      <c r="I33">
        <v>10</v>
      </c>
      <c r="J33">
        <v>45</v>
      </c>
      <c r="K33">
        <v>90</v>
      </c>
      <c r="L33">
        <v>0.55</v>
      </c>
      <c r="M33">
        <v>5</v>
      </c>
      <c r="N33">
        <v>10</v>
      </c>
      <c r="O33">
        <v>45</v>
      </c>
      <c r="P33" t="s">
        <v>32</v>
      </c>
      <c r="Q33">
        <v>150</v>
      </c>
      <c r="R33" t="s">
        <v>56</v>
      </c>
    </row>
    <row r="34" spans="1:18">
      <c r="A34" t="s">
        <v>72</v>
      </c>
      <c r="B34" s="2" t="str">
        <f>Hyperlink("https://www.diodes.com/assets/Datasheets/SBR1045D1.pdf")</f>
        <v>https://www.diodes.com/assets/Datasheets/SBR1045D1.pdf</v>
      </c>
      <c r="C34" t="str">
        <f>Hyperlink("https://www.diodes.com/part/view/SBR1045D1","SBR1045D1")</f>
        <v>SBR1045D1</v>
      </c>
      <c r="D34" t="s">
        <v>19</v>
      </c>
      <c r="F34" t="s">
        <v>20</v>
      </c>
      <c r="G34" t="s">
        <v>21</v>
      </c>
      <c r="H34" t="s">
        <v>22</v>
      </c>
      <c r="I34">
        <v>10</v>
      </c>
      <c r="J34">
        <v>45</v>
      </c>
      <c r="K34">
        <v>90</v>
      </c>
      <c r="L34">
        <v>0.58</v>
      </c>
      <c r="M34">
        <v>10</v>
      </c>
      <c r="N34">
        <v>500</v>
      </c>
      <c r="O34">
        <v>45</v>
      </c>
      <c r="Q34">
        <v>400</v>
      </c>
      <c r="R34" t="s">
        <v>56</v>
      </c>
    </row>
    <row r="35" spans="1:18">
      <c r="A35" t="s">
        <v>73</v>
      </c>
      <c r="B35" s="2" t="str">
        <f>Hyperlink("https://www.diodes.com/assets/Datasheets/SBR1045D1Q.pdf")</f>
        <v>https://www.diodes.com/assets/Datasheets/SBR1045D1Q.pdf</v>
      </c>
      <c r="C35" t="str">
        <f>Hyperlink("https://www.diodes.com/part/view/SBR1045D1Q","SBR1045D1Q")</f>
        <v>SBR1045D1Q</v>
      </c>
      <c r="D35" t="s">
        <v>19</v>
      </c>
      <c r="E35">
        <v>150</v>
      </c>
      <c r="F35" t="s">
        <v>20</v>
      </c>
      <c r="G35" t="s">
        <v>33</v>
      </c>
      <c r="H35" t="s">
        <v>22</v>
      </c>
      <c r="I35">
        <v>10</v>
      </c>
      <c r="J35">
        <v>45</v>
      </c>
      <c r="K35">
        <v>90</v>
      </c>
      <c r="L35">
        <v>0.58</v>
      </c>
      <c r="M35">
        <v>10</v>
      </c>
      <c r="N35">
        <v>300</v>
      </c>
      <c r="O35">
        <v>45</v>
      </c>
      <c r="P35" t="s">
        <v>32</v>
      </c>
      <c r="Q35">
        <v>400</v>
      </c>
      <c r="R35" t="s">
        <v>56</v>
      </c>
    </row>
    <row r="36" spans="1:18">
      <c r="A36" t="s">
        <v>74</v>
      </c>
      <c r="B36" s="2" t="str">
        <f>Hyperlink("https://www.diodes.com/assets/Datasheets/SBR1045SD1.pdf")</f>
        <v>https://www.diodes.com/assets/Datasheets/SBR1045SD1.pdf</v>
      </c>
      <c r="C36" t="str">
        <f>Hyperlink("https://www.diodes.com/part/view/SBR1045SD1","SBR1045SD1")</f>
        <v>SBR1045SD1</v>
      </c>
      <c r="D36" t="s">
        <v>19</v>
      </c>
      <c r="F36" t="s">
        <v>20</v>
      </c>
      <c r="G36" t="s">
        <v>21</v>
      </c>
      <c r="H36" t="s">
        <v>22</v>
      </c>
      <c r="I36">
        <v>10</v>
      </c>
      <c r="J36">
        <v>45</v>
      </c>
      <c r="K36">
        <v>180</v>
      </c>
      <c r="L36">
        <v>0.55</v>
      </c>
      <c r="M36">
        <v>10</v>
      </c>
      <c r="N36">
        <v>450</v>
      </c>
      <c r="O36">
        <v>45</v>
      </c>
      <c r="R36" t="s">
        <v>75</v>
      </c>
    </row>
    <row r="37" spans="1:18">
      <c r="A37" t="s">
        <v>76</v>
      </c>
      <c r="B37" s="2" t="str">
        <f>Hyperlink("https://www.diodes.com/assets/Datasheets/SBR1045SP5.pdf")</f>
        <v>https://www.diodes.com/assets/Datasheets/SBR1045SP5.pdf</v>
      </c>
      <c r="C37" t="str">
        <f>Hyperlink("https://www.diodes.com/part/view/SBR1045SP5","SBR1045SP5")</f>
        <v>SBR1045SP5</v>
      </c>
      <c r="D37" t="s">
        <v>19</v>
      </c>
      <c r="E37">
        <v>125</v>
      </c>
      <c r="F37" t="s">
        <v>20</v>
      </c>
      <c r="G37" t="s">
        <v>21</v>
      </c>
      <c r="H37" t="s">
        <v>22</v>
      </c>
      <c r="I37">
        <v>10</v>
      </c>
      <c r="J37">
        <v>45</v>
      </c>
      <c r="K37">
        <v>180</v>
      </c>
      <c r="L37">
        <v>0.55</v>
      </c>
      <c r="M37">
        <v>10</v>
      </c>
      <c r="N37">
        <v>450</v>
      </c>
      <c r="O37">
        <v>45</v>
      </c>
      <c r="Q37">
        <v>500</v>
      </c>
      <c r="R37" t="s">
        <v>77</v>
      </c>
    </row>
    <row r="38" spans="1:18">
      <c r="A38" t="s">
        <v>78</v>
      </c>
      <c r="B38" s="2" t="str">
        <f>Hyperlink("https://www.diodes.com/assets/Datasheets/SBR1045SP5.pdf")</f>
        <v>https://www.diodes.com/assets/Datasheets/SBR1045SP5.pdf</v>
      </c>
      <c r="C38" t="str">
        <f>Hyperlink("https://www.diodes.com/part/view/SBR1045SP5Q","SBR1045SP5Q")</f>
        <v>SBR1045SP5Q</v>
      </c>
      <c r="D38" t="s">
        <v>79</v>
      </c>
      <c r="E38" t="s">
        <v>32</v>
      </c>
      <c r="F38" t="s">
        <v>20</v>
      </c>
      <c r="G38" t="s">
        <v>33</v>
      </c>
      <c r="H38" t="s">
        <v>22</v>
      </c>
      <c r="I38">
        <v>10</v>
      </c>
      <c r="J38">
        <v>45</v>
      </c>
      <c r="K38">
        <v>180</v>
      </c>
      <c r="L38">
        <v>0.55</v>
      </c>
      <c r="M38">
        <v>10</v>
      </c>
      <c r="N38">
        <v>450</v>
      </c>
      <c r="O38">
        <v>45</v>
      </c>
      <c r="P38" t="s">
        <v>32</v>
      </c>
      <c r="Q38">
        <v>500</v>
      </c>
      <c r="R38" t="s">
        <v>77</v>
      </c>
    </row>
    <row r="39" spans="1:18">
      <c r="A39" t="s">
        <v>80</v>
      </c>
      <c r="B39" s="2" t="str">
        <f>Hyperlink("https://www.diodes.com/assets/Datasheets/SBR1060.pdf")</f>
        <v>https://www.diodes.com/assets/Datasheets/SBR1060.pdf</v>
      </c>
      <c r="C39" t="str">
        <f>Hyperlink("https://www.diodes.com/part/view/SBR1060CT","SBR1060CT")</f>
        <v>SBR1060CT</v>
      </c>
      <c r="D39" t="s">
        <v>19</v>
      </c>
      <c r="E39">
        <v>70</v>
      </c>
      <c r="F39" t="s">
        <v>20</v>
      </c>
      <c r="G39" t="s">
        <v>21</v>
      </c>
      <c r="H39" t="s">
        <v>35</v>
      </c>
      <c r="I39">
        <v>10</v>
      </c>
      <c r="J39">
        <v>60</v>
      </c>
      <c r="K39">
        <v>120</v>
      </c>
      <c r="L39">
        <v>0.68</v>
      </c>
      <c r="M39">
        <v>5</v>
      </c>
      <c r="N39">
        <v>500</v>
      </c>
      <c r="O39">
        <v>60</v>
      </c>
      <c r="Q39">
        <v>1000</v>
      </c>
      <c r="R39" t="s">
        <v>50</v>
      </c>
    </row>
    <row r="40" spans="1:18">
      <c r="A40" t="s">
        <v>81</v>
      </c>
      <c r="B40" s="2" t="str">
        <f>Hyperlink("https://www.diodes.com/assets/Datasheets/SBR1060.pdf")</f>
        <v>https://www.diodes.com/assets/Datasheets/SBR1060.pdf</v>
      </c>
      <c r="C40" t="str">
        <f>Hyperlink("https://www.diodes.com/part/view/SBR1060CTFP","SBR1060CTFP")</f>
        <v>SBR1060CTFP</v>
      </c>
      <c r="D40" t="s">
        <v>19</v>
      </c>
      <c r="E40">
        <v>70</v>
      </c>
      <c r="F40" t="s">
        <v>20</v>
      </c>
      <c r="G40" t="s">
        <v>21</v>
      </c>
      <c r="H40" t="s">
        <v>35</v>
      </c>
      <c r="I40">
        <v>10</v>
      </c>
      <c r="J40">
        <v>60</v>
      </c>
      <c r="K40">
        <v>120</v>
      </c>
      <c r="L40">
        <v>0.68</v>
      </c>
      <c r="M40">
        <v>5</v>
      </c>
      <c r="N40">
        <v>500</v>
      </c>
      <c r="O40">
        <v>60</v>
      </c>
      <c r="Q40">
        <v>1000</v>
      </c>
      <c r="R40" t="s">
        <v>54</v>
      </c>
    </row>
    <row r="41" spans="1:18">
      <c r="A41" t="s">
        <v>82</v>
      </c>
      <c r="B41" s="2" t="str">
        <f>Hyperlink("https://www.diodes.com/assets/Datasheets/SBR10A45SP5.pdf")</f>
        <v>https://www.diodes.com/assets/Datasheets/SBR10A45SP5.pdf</v>
      </c>
      <c r="C41" t="str">
        <f>Hyperlink("https://www.diodes.com/part/view/SBR10A45SP5","SBR10A45SP5")</f>
        <v>SBR10A45SP5</v>
      </c>
      <c r="D41" t="s">
        <v>19</v>
      </c>
      <c r="F41" t="s">
        <v>20</v>
      </c>
      <c r="G41" t="s">
        <v>21</v>
      </c>
      <c r="H41" t="s">
        <v>22</v>
      </c>
      <c r="I41">
        <v>10</v>
      </c>
      <c r="J41">
        <v>45</v>
      </c>
      <c r="K41">
        <v>180</v>
      </c>
      <c r="L41">
        <v>0.53</v>
      </c>
      <c r="M41">
        <v>10</v>
      </c>
      <c r="N41">
        <v>400</v>
      </c>
      <c r="O41">
        <v>45</v>
      </c>
      <c r="R41" t="s">
        <v>77</v>
      </c>
    </row>
    <row r="42" spans="1:18">
      <c r="A42" t="s">
        <v>83</v>
      </c>
      <c r="B42" s="2" t="str">
        <f>Hyperlink("https://www.diodes.com/assets/Datasheets/SBR10A45SP5.pdf")</f>
        <v>https://www.diodes.com/assets/Datasheets/SBR10A45SP5.pdf</v>
      </c>
      <c r="C42" t="str">
        <f>Hyperlink("https://www.diodes.com/part/view/SBR10A45SP5Q","SBR10A45SP5Q")</f>
        <v>SBR10A45SP5Q</v>
      </c>
      <c r="D42" t="s">
        <v>79</v>
      </c>
      <c r="F42" t="s">
        <v>20</v>
      </c>
      <c r="G42" t="s">
        <v>33</v>
      </c>
      <c r="H42" t="s">
        <v>22</v>
      </c>
      <c r="I42">
        <v>10</v>
      </c>
      <c r="J42">
        <v>45</v>
      </c>
      <c r="K42">
        <v>180</v>
      </c>
      <c r="L42">
        <v>0.53</v>
      </c>
      <c r="M42">
        <v>10</v>
      </c>
      <c r="N42">
        <v>400</v>
      </c>
      <c r="O42">
        <v>45</v>
      </c>
      <c r="Q42">
        <v>45</v>
      </c>
      <c r="R42" t="s">
        <v>77</v>
      </c>
    </row>
    <row r="43" spans="1:18">
      <c r="A43" t="s">
        <v>84</v>
      </c>
      <c r="B43" s="2" t="str">
        <f>Hyperlink("https://www.diodes.com/assets/Datasheets/SBR10B45P5.pdf")</f>
        <v>https://www.diodes.com/assets/Datasheets/SBR10B45P5.pdf</v>
      </c>
      <c r="C43" t="str">
        <f>Hyperlink("https://www.diodes.com/part/view/SBR10B45P5","SBR10B45P5")</f>
        <v>SBR10B45P5</v>
      </c>
      <c r="D43" t="s">
        <v>85</v>
      </c>
      <c r="F43" t="s">
        <v>42</v>
      </c>
      <c r="G43" t="s">
        <v>21</v>
      </c>
      <c r="H43" t="s">
        <v>22</v>
      </c>
      <c r="I43">
        <v>10</v>
      </c>
      <c r="J43">
        <v>45</v>
      </c>
      <c r="K43">
        <v>140</v>
      </c>
      <c r="L43">
        <v>0.55</v>
      </c>
      <c r="M43">
        <v>10</v>
      </c>
      <c r="N43">
        <v>380</v>
      </c>
      <c r="O43">
        <v>45</v>
      </c>
      <c r="R43" t="s">
        <v>77</v>
      </c>
    </row>
    <row r="44" spans="1:18">
      <c r="A44" t="s">
        <v>86</v>
      </c>
      <c r="B44" s="2" t="str">
        <f>Hyperlink("https://www.diodes.com/assets/Datasheets/SBR10E45P5.pdf")</f>
        <v>https://www.diodes.com/assets/Datasheets/SBR10E45P5.pdf</v>
      </c>
      <c r="C44" t="str">
        <f>Hyperlink("https://www.diodes.com/part/view/SBR10E45P5","SBR10E45P5")</f>
        <v>SBR10E45P5</v>
      </c>
      <c r="D44" t="s">
        <v>19</v>
      </c>
      <c r="F44" t="s">
        <v>42</v>
      </c>
      <c r="G44" t="s">
        <v>21</v>
      </c>
      <c r="H44" t="s">
        <v>22</v>
      </c>
      <c r="I44">
        <v>10</v>
      </c>
      <c r="J44">
        <v>45</v>
      </c>
      <c r="K44">
        <v>275</v>
      </c>
      <c r="L44">
        <v>0.47</v>
      </c>
      <c r="M44">
        <v>10</v>
      </c>
      <c r="N44">
        <v>280</v>
      </c>
      <c r="O44">
        <v>45</v>
      </c>
      <c r="R44" t="s">
        <v>77</v>
      </c>
    </row>
    <row r="45" spans="1:18">
      <c r="A45" t="s">
        <v>87</v>
      </c>
      <c r="B45" s="2" t="str">
        <f>Hyperlink("https://www.diodes.com/assets/Datasheets/SBR10H300D1.pdf")</f>
        <v>https://www.diodes.com/assets/Datasheets/SBR10H300D1.pdf</v>
      </c>
      <c r="C45" t="str">
        <f>Hyperlink("https://www.diodes.com/part/view/SBR10H300D1","SBR10H300D1")</f>
        <v>SBR10H300D1</v>
      </c>
      <c r="D45" t="s">
        <v>88</v>
      </c>
      <c r="F45" t="s">
        <v>20</v>
      </c>
      <c r="G45" t="s">
        <v>21</v>
      </c>
      <c r="H45" t="s">
        <v>22</v>
      </c>
      <c r="I45">
        <v>10</v>
      </c>
      <c r="J45">
        <v>300</v>
      </c>
      <c r="K45">
        <v>110</v>
      </c>
      <c r="L45">
        <v>0.92</v>
      </c>
      <c r="M45">
        <v>10</v>
      </c>
      <c r="N45">
        <v>10</v>
      </c>
      <c r="O45">
        <v>300</v>
      </c>
      <c r="R45" t="s">
        <v>89</v>
      </c>
    </row>
    <row r="46" spans="1:18">
      <c r="A46" t="s">
        <v>90</v>
      </c>
      <c r="B46" s="2" t="str">
        <f>Hyperlink("https://www.diodes.com/assets/Datasheets/SBR10M100P5Q.pdf")</f>
        <v>https://www.diodes.com/assets/Datasheets/SBR10M100P5Q.pdf</v>
      </c>
      <c r="C46" t="str">
        <f>Hyperlink("https://www.diodes.com/part/view/SBR10M100P5Q","SBR10M100P5Q")</f>
        <v>SBR10M100P5Q</v>
      </c>
      <c r="D46" t="s">
        <v>91</v>
      </c>
      <c r="E46" t="s">
        <v>32</v>
      </c>
      <c r="F46" t="s">
        <v>20</v>
      </c>
      <c r="G46" t="s">
        <v>33</v>
      </c>
      <c r="H46" t="s">
        <v>22</v>
      </c>
      <c r="I46">
        <v>10</v>
      </c>
      <c r="J46">
        <v>100</v>
      </c>
      <c r="K46">
        <v>220</v>
      </c>
      <c r="L46">
        <v>0.88</v>
      </c>
      <c r="M46">
        <v>10</v>
      </c>
      <c r="N46">
        <v>2</v>
      </c>
      <c r="O46">
        <v>100</v>
      </c>
      <c r="P46" t="s">
        <v>32</v>
      </c>
      <c r="Q46">
        <v>245</v>
      </c>
      <c r="R46" t="s">
        <v>77</v>
      </c>
    </row>
    <row r="47" spans="1:18">
      <c r="A47" t="s">
        <v>92</v>
      </c>
      <c r="B47" s="2" t="str">
        <f>Hyperlink("https://www.diodes.com/assets/Datasheets/SBR10U100CT-SBR10U100CTFP.pdf")</f>
        <v>https://www.diodes.com/assets/Datasheets/SBR10U100CT-SBR10U100CTFP.pdf</v>
      </c>
      <c r="C47" t="str">
        <f>Hyperlink("https://www.diodes.com/part/view/SBR10U100CT","SBR10U100CT")</f>
        <v>SBR10U100CT</v>
      </c>
      <c r="D47" t="s">
        <v>19</v>
      </c>
      <c r="E47">
        <v>135</v>
      </c>
      <c r="F47" t="s">
        <v>20</v>
      </c>
      <c r="G47" t="s">
        <v>21</v>
      </c>
      <c r="H47" t="s">
        <v>35</v>
      </c>
      <c r="I47">
        <v>10</v>
      </c>
      <c r="J47">
        <v>100</v>
      </c>
      <c r="K47">
        <v>150</v>
      </c>
      <c r="L47">
        <v>0.82</v>
      </c>
      <c r="M47">
        <v>10</v>
      </c>
      <c r="N47">
        <v>200</v>
      </c>
      <c r="O47">
        <v>100</v>
      </c>
      <c r="R47" t="s">
        <v>50</v>
      </c>
    </row>
    <row r="48" spans="1:18">
      <c r="A48" t="s">
        <v>93</v>
      </c>
      <c r="B48" s="2" t="str">
        <f>Hyperlink("https://www.diodes.com/assets/Datasheets/SBR10U100CT-SBR10U100CTFP.pdf")</f>
        <v>https://www.diodes.com/assets/Datasheets/SBR10U100CT-SBR10U100CTFP.pdf</v>
      </c>
      <c r="C48" t="str">
        <f>Hyperlink("https://www.diodes.com/part/view/SBR10U100CTFP","SBR10U100CTFP")</f>
        <v>SBR10U100CTFP</v>
      </c>
      <c r="D48" t="s">
        <v>19</v>
      </c>
      <c r="E48">
        <v>135</v>
      </c>
      <c r="F48" t="s">
        <v>20</v>
      </c>
      <c r="G48" t="s">
        <v>21</v>
      </c>
      <c r="H48" t="s">
        <v>35</v>
      </c>
      <c r="I48">
        <v>10</v>
      </c>
      <c r="J48">
        <v>100</v>
      </c>
      <c r="K48">
        <v>150</v>
      </c>
      <c r="L48">
        <v>0.82</v>
      </c>
      <c r="M48">
        <v>10</v>
      </c>
      <c r="N48">
        <v>200</v>
      </c>
      <c r="O48">
        <v>100</v>
      </c>
      <c r="R48" t="s">
        <v>54</v>
      </c>
    </row>
    <row r="49" spans="1:18">
      <c r="A49" t="s">
        <v>94</v>
      </c>
      <c r="B49" s="2" t="str">
        <f>Hyperlink("https://www.diodes.com/assets/Datasheets/SBR10U150.pdf")</f>
        <v>https://www.diodes.com/assets/Datasheets/SBR10U150.pdf</v>
      </c>
      <c r="C49" t="str">
        <f>Hyperlink("https://www.diodes.com/part/view/SBR10U150CT","SBR10U150CT")</f>
        <v>SBR10U150CT</v>
      </c>
      <c r="D49" t="s">
        <v>19</v>
      </c>
      <c r="E49">
        <v>135</v>
      </c>
      <c r="F49" t="s">
        <v>20</v>
      </c>
      <c r="G49" t="s">
        <v>21</v>
      </c>
      <c r="H49" t="s">
        <v>35</v>
      </c>
      <c r="I49">
        <v>10</v>
      </c>
      <c r="J49">
        <v>150</v>
      </c>
      <c r="K49">
        <v>150</v>
      </c>
      <c r="L49">
        <v>0.79</v>
      </c>
      <c r="M49">
        <v>5</v>
      </c>
      <c r="N49">
        <v>200</v>
      </c>
      <c r="O49">
        <v>150</v>
      </c>
      <c r="R49" t="s">
        <v>50</v>
      </c>
    </row>
    <row r="50" spans="1:18">
      <c r="A50" t="s">
        <v>95</v>
      </c>
      <c r="B50" s="2" t="str">
        <f>Hyperlink("https://www.diodes.com/assets/Datasheets/SBR10U150.pdf")</f>
        <v>https://www.diodes.com/assets/Datasheets/SBR10U150.pdf</v>
      </c>
      <c r="C50" t="str">
        <f>Hyperlink("https://www.diodes.com/part/view/SBR10U150CTFP","SBR10U150CTFP")</f>
        <v>SBR10U150CTFP</v>
      </c>
      <c r="D50" t="s">
        <v>19</v>
      </c>
      <c r="E50">
        <v>135</v>
      </c>
      <c r="F50" t="s">
        <v>20</v>
      </c>
      <c r="G50" t="s">
        <v>21</v>
      </c>
      <c r="H50" t="s">
        <v>35</v>
      </c>
      <c r="I50">
        <v>10</v>
      </c>
      <c r="J50">
        <v>150</v>
      </c>
      <c r="K50">
        <v>150</v>
      </c>
      <c r="L50">
        <v>0.88</v>
      </c>
      <c r="M50">
        <v>10</v>
      </c>
      <c r="N50">
        <v>200</v>
      </c>
      <c r="O50">
        <v>150</v>
      </c>
      <c r="R50" t="s">
        <v>54</v>
      </c>
    </row>
    <row r="51" spans="1:18">
      <c r="A51" t="s">
        <v>96</v>
      </c>
      <c r="B51" s="2" t="str">
        <f>Hyperlink("https://www.diodes.com/assets/Datasheets/SBR10U200CT_CTFP_CTB.pdf")</f>
        <v>https://www.diodes.com/assets/Datasheets/SBR10U200CT_CTFP_CTB.pdf</v>
      </c>
      <c r="C51" t="str">
        <f>Hyperlink("https://www.diodes.com/part/view/SBR10U200CT","SBR10U200CT")</f>
        <v>SBR10U200CT</v>
      </c>
      <c r="D51" t="s">
        <v>19</v>
      </c>
      <c r="E51">
        <v>125</v>
      </c>
      <c r="F51" t="s">
        <v>20</v>
      </c>
      <c r="G51" t="s">
        <v>21</v>
      </c>
      <c r="H51" t="s">
        <v>35</v>
      </c>
      <c r="I51">
        <v>10</v>
      </c>
      <c r="J51">
        <v>200</v>
      </c>
      <c r="K51">
        <v>150</v>
      </c>
      <c r="L51">
        <v>0.82</v>
      </c>
      <c r="M51">
        <v>5</v>
      </c>
      <c r="N51">
        <v>200</v>
      </c>
      <c r="O51">
        <v>200</v>
      </c>
      <c r="R51" t="s">
        <v>50</v>
      </c>
    </row>
    <row r="52" spans="1:18">
      <c r="A52" t="s">
        <v>97</v>
      </c>
      <c r="B52" s="2" t="str">
        <f>Hyperlink("https://www.diodes.com/assets/Datasheets/SBR10U200CT_CTFP_CTB.pdf")</f>
        <v>https://www.diodes.com/assets/Datasheets/SBR10U200CT_CTFP_CTB.pdf</v>
      </c>
      <c r="C52" t="str">
        <f>Hyperlink("https://www.diodes.com/part/view/SBR10U200CTB","SBR10U200CTB")</f>
        <v>SBR10U200CTB</v>
      </c>
      <c r="D52" t="s">
        <v>19</v>
      </c>
      <c r="E52">
        <v>125</v>
      </c>
      <c r="F52" t="s">
        <v>20</v>
      </c>
      <c r="G52" t="s">
        <v>21</v>
      </c>
      <c r="H52" t="s">
        <v>35</v>
      </c>
      <c r="I52">
        <v>10</v>
      </c>
      <c r="J52">
        <v>200</v>
      </c>
      <c r="K52">
        <v>150</v>
      </c>
      <c r="L52">
        <v>0.88</v>
      </c>
      <c r="M52">
        <v>10</v>
      </c>
      <c r="N52">
        <v>200</v>
      </c>
      <c r="O52">
        <v>200</v>
      </c>
      <c r="R52" t="s">
        <v>52</v>
      </c>
    </row>
    <row r="53" spans="1:18">
      <c r="A53" t="s">
        <v>98</v>
      </c>
      <c r="B53" s="2" t="str">
        <f>Hyperlink("https://www.diodes.com/assets/Datasheets/SBR10U200CT_CTFP_CTB.pdf")</f>
        <v>https://www.diodes.com/assets/Datasheets/SBR10U200CT_CTFP_CTB.pdf</v>
      </c>
      <c r="C53" t="str">
        <f>Hyperlink("https://www.diodes.com/part/view/SBR10U200CTFP","SBR10U200CTFP")</f>
        <v>SBR10U200CTFP</v>
      </c>
      <c r="D53" t="s">
        <v>19</v>
      </c>
      <c r="E53">
        <v>125</v>
      </c>
      <c r="F53" t="s">
        <v>20</v>
      </c>
      <c r="G53" t="s">
        <v>21</v>
      </c>
      <c r="H53" t="s">
        <v>35</v>
      </c>
      <c r="I53">
        <v>10</v>
      </c>
      <c r="J53">
        <v>200</v>
      </c>
      <c r="K53">
        <v>150</v>
      </c>
      <c r="L53">
        <v>0.88</v>
      </c>
      <c r="M53">
        <v>10</v>
      </c>
      <c r="N53">
        <v>200</v>
      </c>
      <c r="O53">
        <v>200</v>
      </c>
      <c r="R53" t="s">
        <v>54</v>
      </c>
    </row>
    <row r="54" spans="1:18">
      <c r="A54" t="s">
        <v>99</v>
      </c>
      <c r="B54" s="2" t="str">
        <f>Hyperlink("https://www.diodes.com/assets/Datasheets/SBR10U200P5.pdf")</f>
        <v>https://www.diodes.com/assets/Datasheets/SBR10U200P5.pdf</v>
      </c>
      <c r="C54" t="str">
        <f>Hyperlink("https://www.diodes.com/part/view/SBR10U200P5","SBR10U200P5")</f>
        <v>SBR10U200P5</v>
      </c>
      <c r="D54" t="s">
        <v>19</v>
      </c>
      <c r="F54" t="s">
        <v>20</v>
      </c>
      <c r="G54" t="s">
        <v>21</v>
      </c>
      <c r="H54" t="s">
        <v>22</v>
      </c>
      <c r="I54">
        <v>10</v>
      </c>
      <c r="J54">
        <v>200</v>
      </c>
      <c r="K54">
        <v>180</v>
      </c>
      <c r="L54">
        <v>0.88</v>
      </c>
      <c r="M54">
        <v>10</v>
      </c>
      <c r="N54">
        <v>100</v>
      </c>
      <c r="O54">
        <v>200</v>
      </c>
      <c r="R54" t="s">
        <v>77</v>
      </c>
    </row>
    <row r="55" spans="1:18">
      <c r="A55" t="s">
        <v>100</v>
      </c>
      <c r="B55" s="2" t="str">
        <f>Hyperlink("https://www.diodes.com/assets/Datasheets/SBR10U200P5Q.pdf")</f>
        <v>https://www.diodes.com/assets/Datasheets/SBR10U200P5Q.pdf</v>
      </c>
      <c r="C55" t="str">
        <f>Hyperlink("https://www.diodes.com/part/view/SBR10U200P5Q","SBR10U200P5Q")</f>
        <v>SBR10U200P5Q</v>
      </c>
      <c r="D55" t="s">
        <v>79</v>
      </c>
      <c r="E55" t="s">
        <v>32</v>
      </c>
      <c r="F55" t="s">
        <v>20</v>
      </c>
      <c r="G55" t="s">
        <v>33</v>
      </c>
      <c r="H55" t="s">
        <v>22</v>
      </c>
      <c r="I55">
        <v>10</v>
      </c>
      <c r="J55">
        <v>200</v>
      </c>
      <c r="K55">
        <v>180</v>
      </c>
      <c r="L55">
        <v>0.88</v>
      </c>
      <c r="M55">
        <v>10</v>
      </c>
      <c r="N55">
        <v>100</v>
      </c>
      <c r="O55">
        <v>200</v>
      </c>
      <c r="P55" t="s">
        <v>32</v>
      </c>
      <c r="Q55">
        <v>200</v>
      </c>
      <c r="R55" t="s">
        <v>77</v>
      </c>
    </row>
    <row r="56" spans="1:18">
      <c r="A56" t="s">
        <v>101</v>
      </c>
      <c r="B56" s="2" t="str">
        <f>Hyperlink("https://www.diodes.com/assets/Datasheets/SBR10U300.pdf")</f>
        <v>https://www.diodes.com/assets/Datasheets/SBR10U300.pdf</v>
      </c>
      <c r="C56" t="str">
        <f>Hyperlink("https://www.diodes.com/part/view/SBR10U300CT","SBR10U300CT")</f>
        <v>SBR10U300CT</v>
      </c>
      <c r="D56" t="s">
        <v>19</v>
      </c>
      <c r="E56">
        <v>150</v>
      </c>
      <c r="F56" t="s">
        <v>20</v>
      </c>
      <c r="G56" t="s">
        <v>21</v>
      </c>
      <c r="H56" t="s">
        <v>35</v>
      </c>
      <c r="I56">
        <v>10</v>
      </c>
      <c r="J56">
        <v>300</v>
      </c>
      <c r="K56">
        <v>150</v>
      </c>
      <c r="L56">
        <v>0.86</v>
      </c>
      <c r="M56">
        <v>5</v>
      </c>
      <c r="N56">
        <v>200</v>
      </c>
      <c r="O56">
        <v>300</v>
      </c>
      <c r="R56" t="s">
        <v>50</v>
      </c>
    </row>
    <row r="57" spans="1:18">
      <c r="A57" t="s">
        <v>102</v>
      </c>
      <c r="B57" s="2" t="str">
        <f>Hyperlink("https://www.diodes.com/assets/Datasheets/SBR10U300.pdf")</f>
        <v>https://www.diodes.com/assets/Datasheets/SBR10U300.pdf</v>
      </c>
      <c r="C57" t="str">
        <f>Hyperlink("https://www.diodes.com/part/view/SBR10U300CTFP","SBR10U300CTFP")</f>
        <v>SBR10U300CTFP</v>
      </c>
      <c r="D57" t="s">
        <v>19</v>
      </c>
      <c r="E57">
        <v>150</v>
      </c>
      <c r="F57" t="s">
        <v>20</v>
      </c>
      <c r="G57" t="s">
        <v>21</v>
      </c>
      <c r="H57" t="s">
        <v>35</v>
      </c>
      <c r="I57">
        <v>10</v>
      </c>
      <c r="J57">
        <v>300</v>
      </c>
      <c r="K57">
        <v>150</v>
      </c>
      <c r="L57">
        <v>0.92</v>
      </c>
      <c r="M57">
        <v>10</v>
      </c>
      <c r="N57">
        <v>200</v>
      </c>
      <c r="O57">
        <v>300</v>
      </c>
      <c r="R57" t="s">
        <v>54</v>
      </c>
    </row>
    <row r="58" spans="1:18">
      <c r="A58" t="s">
        <v>103</v>
      </c>
      <c r="B58" s="2" t="str">
        <f>Hyperlink("https://www.diodes.com/assets/Datasheets/SBR10U40.pdf")</f>
        <v>https://www.diodes.com/assets/Datasheets/SBR10U40.pdf</v>
      </c>
      <c r="C58" t="str">
        <f>Hyperlink("https://www.diodes.com/part/view/SBR10U40CT","SBR10U40CT")</f>
        <v>SBR10U40CT</v>
      </c>
      <c r="D58" t="s">
        <v>19</v>
      </c>
      <c r="E58">
        <v>115</v>
      </c>
      <c r="F58" t="s">
        <v>20</v>
      </c>
      <c r="G58" t="s">
        <v>21</v>
      </c>
      <c r="H58" t="s">
        <v>35</v>
      </c>
      <c r="I58">
        <v>10</v>
      </c>
      <c r="J58">
        <v>40</v>
      </c>
      <c r="K58">
        <v>150</v>
      </c>
      <c r="L58">
        <v>0.52</v>
      </c>
      <c r="M58">
        <v>10</v>
      </c>
      <c r="N58">
        <v>500</v>
      </c>
      <c r="O58">
        <v>40</v>
      </c>
      <c r="R58" t="s">
        <v>50</v>
      </c>
    </row>
    <row r="59" spans="1:18">
      <c r="A59" t="s">
        <v>104</v>
      </c>
      <c r="B59" s="2" t="str">
        <f>Hyperlink("https://www.diodes.com/assets/Datasheets/SBR10U40.pdf")</f>
        <v>https://www.diodes.com/assets/Datasheets/SBR10U40.pdf</v>
      </c>
      <c r="C59" t="str">
        <f>Hyperlink("https://www.diodes.com/part/view/SBR10U40CTFP","SBR10U40CTFP")</f>
        <v>SBR10U40CTFP</v>
      </c>
      <c r="D59" t="s">
        <v>19</v>
      </c>
      <c r="E59">
        <v>115</v>
      </c>
      <c r="F59" t="s">
        <v>20</v>
      </c>
      <c r="G59" t="s">
        <v>21</v>
      </c>
      <c r="H59" t="s">
        <v>35</v>
      </c>
      <c r="I59">
        <v>10</v>
      </c>
      <c r="J59">
        <v>40</v>
      </c>
      <c r="K59">
        <v>150</v>
      </c>
      <c r="L59">
        <v>0.44</v>
      </c>
      <c r="M59">
        <v>5</v>
      </c>
      <c r="N59">
        <v>500</v>
      </c>
      <c r="O59">
        <v>40</v>
      </c>
      <c r="R59" t="s">
        <v>54</v>
      </c>
    </row>
    <row r="60" spans="1:18">
      <c r="A60" t="s">
        <v>105</v>
      </c>
      <c r="B60" s="2" t="str">
        <f>Hyperlink("https://www.diodes.com/assets/Datasheets/SBR10U45D1.pdf")</f>
        <v>https://www.diodes.com/assets/Datasheets/SBR10U45D1.pdf</v>
      </c>
      <c r="C60" t="str">
        <f>Hyperlink("https://www.diodes.com/part/view/SBR10U45D1","SBR10U45D1")</f>
        <v>SBR10U45D1</v>
      </c>
      <c r="D60" t="s">
        <v>19</v>
      </c>
      <c r="F60" t="s">
        <v>20</v>
      </c>
      <c r="G60" t="s">
        <v>21</v>
      </c>
      <c r="H60" t="s">
        <v>22</v>
      </c>
      <c r="I60">
        <v>10</v>
      </c>
      <c r="J60">
        <v>45</v>
      </c>
      <c r="K60">
        <v>125</v>
      </c>
      <c r="L60">
        <v>0.58</v>
      </c>
      <c r="M60">
        <v>10</v>
      </c>
      <c r="N60">
        <v>500</v>
      </c>
      <c r="O60">
        <v>45</v>
      </c>
      <c r="R60" t="s">
        <v>56</v>
      </c>
    </row>
    <row r="61" spans="1:18">
      <c r="A61" t="s">
        <v>106</v>
      </c>
      <c r="B61" s="2" t="str">
        <f>Hyperlink("https://www.diodes.com/assets/Datasheets/SBR10U45SD1.pdf")</f>
        <v>https://www.diodes.com/assets/Datasheets/SBR10U45SD1.pdf</v>
      </c>
      <c r="C61" t="str">
        <f>Hyperlink("https://www.diodes.com/part/view/SBR10U45SD1","SBR10U45SD1")</f>
        <v>SBR10U45SD1</v>
      </c>
      <c r="D61" t="s">
        <v>19</v>
      </c>
      <c r="F61" t="s">
        <v>20</v>
      </c>
      <c r="G61" t="s">
        <v>21</v>
      </c>
      <c r="H61" t="s">
        <v>22</v>
      </c>
      <c r="I61">
        <v>10</v>
      </c>
      <c r="J61">
        <v>45</v>
      </c>
      <c r="K61">
        <v>200</v>
      </c>
      <c r="L61">
        <v>0.47</v>
      </c>
      <c r="M61">
        <v>10</v>
      </c>
      <c r="N61">
        <v>300</v>
      </c>
      <c r="O61">
        <v>45</v>
      </c>
      <c r="Q61">
        <v>4000</v>
      </c>
      <c r="R61" t="s">
        <v>75</v>
      </c>
    </row>
    <row r="62" spans="1:18">
      <c r="A62" t="s">
        <v>107</v>
      </c>
      <c r="B62" s="2" t="str">
        <f>Hyperlink("https://www.diodes.com/assets/Datasheets/SBR10U45SP5.pdf")</f>
        <v>https://www.diodes.com/assets/Datasheets/SBR10U45SP5.pdf</v>
      </c>
      <c r="C62" t="str">
        <f>Hyperlink("https://www.diodes.com/part/view/SBR10U45SP5","SBR10U45SP5")</f>
        <v>SBR10U45SP5</v>
      </c>
      <c r="D62" t="s">
        <v>19</v>
      </c>
      <c r="E62">
        <v>38</v>
      </c>
      <c r="F62" t="s">
        <v>20</v>
      </c>
      <c r="G62" t="s">
        <v>21</v>
      </c>
      <c r="H62" t="s">
        <v>22</v>
      </c>
      <c r="I62">
        <v>10</v>
      </c>
      <c r="J62">
        <v>45</v>
      </c>
      <c r="K62">
        <v>275</v>
      </c>
      <c r="L62">
        <v>0.47</v>
      </c>
      <c r="M62">
        <v>10</v>
      </c>
      <c r="N62">
        <v>300</v>
      </c>
      <c r="O62">
        <v>45</v>
      </c>
      <c r="Q62">
        <v>4000</v>
      </c>
      <c r="R62" t="s">
        <v>77</v>
      </c>
    </row>
    <row r="63" spans="1:18">
      <c r="A63" t="s">
        <v>108</v>
      </c>
      <c r="B63" s="2" t="str">
        <f>Hyperlink("https://www.diodes.com/assets/Datasheets/SBR10U45SP5Q.pdf")</f>
        <v>https://www.diodes.com/assets/Datasheets/SBR10U45SP5Q.pdf</v>
      </c>
      <c r="C63" t="str">
        <f>Hyperlink("https://www.diodes.com/part/view/SBR10U45SP5Q","SBR10U45SP5Q")</f>
        <v>SBR10U45SP5Q</v>
      </c>
      <c r="D63" t="s">
        <v>19</v>
      </c>
      <c r="E63">
        <v>150</v>
      </c>
      <c r="F63" t="s">
        <v>20</v>
      </c>
      <c r="G63" t="s">
        <v>33</v>
      </c>
      <c r="H63" t="s">
        <v>22</v>
      </c>
      <c r="I63">
        <v>10</v>
      </c>
      <c r="J63">
        <v>45</v>
      </c>
      <c r="K63">
        <v>275</v>
      </c>
      <c r="L63">
        <v>0.47</v>
      </c>
      <c r="M63">
        <v>10</v>
      </c>
      <c r="N63">
        <v>300</v>
      </c>
      <c r="O63">
        <v>45</v>
      </c>
      <c r="P63" t="s">
        <v>32</v>
      </c>
      <c r="Q63">
        <v>600</v>
      </c>
      <c r="R63" t="s">
        <v>77</v>
      </c>
    </row>
    <row r="64" spans="1:18">
      <c r="A64" t="s">
        <v>109</v>
      </c>
      <c r="B64" s="2" t="str">
        <f>Hyperlink("https://www.diodes.com/assets/Datasheets/SBR10U60.pdf")</f>
        <v>https://www.diodes.com/assets/Datasheets/SBR10U60.pdf</v>
      </c>
      <c r="C64" t="str">
        <f>Hyperlink("https://www.diodes.com/part/view/SBR10U60CT","SBR10U60CT")</f>
        <v>SBR10U60CT</v>
      </c>
      <c r="D64" t="s">
        <v>19</v>
      </c>
      <c r="E64">
        <v>110</v>
      </c>
      <c r="F64" t="s">
        <v>20</v>
      </c>
      <c r="G64" t="s">
        <v>21</v>
      </c>
      <c r="H64" t="s">
        <v>35</v>
      </c>
      <c r="I64">
        <v>10</v>
      </c>
      <c r="J64">
        <v>60</v>
      </c>
      <c r="K64">
        <v>150</v>
      </c>
      <c r="L64">
        <v>0.48</v>
      </c>
      <c r="M64">
        <v>5</v>
      </c>
      <c r="N64">
        <v>500</v>
      </c>
      <c r="O64">
        <v>60</v>
      </c>
      <c r="R64" t="s">
        <v>50</v>
      </c>
    </row>
    <row r="65" spans="1:18">
      <c r="A65" t="s">
        <v>110</v>
      </c>
      <c r="B65" s="2" t="str">
        <f>Hyperlink("https://www.diodes.com/assets/Datasheets/SBR10U60.pdf")</f>
        <v>https://www.diodes.com/assets/Datasheets/SBR10U60.pdf</v>
      </c>
      <c r="C65" t="str">
        <f>Hyperlink("https://www.diodes.com/part/view/SBR10U60CTFP","SBR10U60CTFP")</f>
        <v>SBR10U60CTFP</v>
      </c>
      <c r="D65" t="s">
        <v>19</v>
      </c>
      <c r="E65">
        <v>110</v>
      </c>
      <c r="F65" t="s">
        <v>20</v>
      </c>
      <c r="G65" t="s">
        <v>21</v>
      </c>
      <c r="H65" t="s">
        <v>35</v>
      </c>
      <c r="I65">
        <v>10</v>
      </c>
      <c r="J65">
        <v>60</v>
      </c>
      <c r="K65">
        <v>150</v>
      </c>
      <c r="L65">
        <v>0.48</v>
      </c>
      <c r="M65">
        <v>10</v>
      </c>
      <c r="N65">
        <v>500</v>
      </c>
      <c r="O65">
        <v>60</v>
      </c>
      <c r="R65" t="s">
        <v>54</v>
      </c>
    </row>
    <row r="66" spans="1:18">
      <c r="A66" t="s">
        <v>111</v>
      </c>
      <c r="B66" s="2" t="str">
        <f>Hyperlink("https://www.diodes.com/assets/Datasheets/SBR12A45SD1.pdf")</f>
        <v>https://www.diodes.com/assets/Datasheets/SBR12A45SD1.pdf</v>
      </c>
      <c r="C66" t="str">
        <f>Hyperlink("https://www.diodes.com/part/view/SBR12A45SD1","SBR12A45SD1")</f>
        <v>SBR12A45SD1</v>
      </c>
      <c r="D66" t="s">
        <v>19</v>
      </c>
      <c r="F66" t="s">
        <v>20</v>
      </c>
      <c r="G66" t="s">
        <v>21</v>
      </c>
      <c r="H66" t="s">
        <v>22</v>
      </c>
      <c r="I66">
        <v>12</v>
      </c>
      <c r="J66">
        <v>45</v>
      </c>
      <c r="K66">
        <v>200</v>
      </c>
      <c r="L66">
        <v>0.48</v>
      </c>
      <c r="M66">
        <v>12</v>
      </c>
      <c r="N66">
        <v>300</v>
      </c>
      <c r="O66">
        <v>45</v>
      </c>
      <c r="R66" t="s">
        <v>75</v>
      </c>
    </row>
    <row r="67" spans="1:18">
      <c r="A67" t="s">
        <v>112</v>
      </c>
      <c r="B67" s="2" t="str">
        <f>Hyperlink("https://www.diodes.com/assets/Datasheets/SBR12A45SP5.pdf")</f>
        <v>https://www.diodes.com/assets/Datasheets/SBR12A45SP5.pdf</v>
      </c>
      <c r="C67" t="str">
        <f>Hyperlink("https://www.diodes.com/part/view/SBR12A45SP5","SBR12A45SP5")</f>
        <v>SBR12A45SP5</v>
      </c>
      <c r="D67" t="s">
        <v>19</v>
      </c>
      <c r="F67" t="s">
        <v>20</v>
      </c>
      <c r="G67" t="s">
        <v>21</v>
      </c>
      <c r="H67" t="s">
        <v>22</v>
      </c>
      <c r="I67">
        <v>12</v>
      </c>
      <c r="J67">
        <v>45</v>
      </c>
      <c r="K67">
        <v>280</v>
      </c>
      <c r="L67">
        <v>0.66</v>
      </c>
      <c r="M67">
        <v>12</v>
      </c>
      <c r="N67">
        <v>300</v>
      </c>
      <c r="O67">
        <v>45</v>
      </c>
      <c r="Q67">
        <v>1000</v>
      </c>
      <c r="R67" t="s">
        <v>77</v>
      </c>
    </row>
    <row r="68" spans="1:18">
      <c r="A68" t="s">
        <v>113</v>
      </c>
      <c r="B68" s="2" t="str">
        <f>Hyperlink("https://www.diodes.com/assets/Datasheets/SBR12M120P5.pdf")</f>
        <v>https://www.diodes.com/assets/Datasheets/SBR12M120P5.pdf</v>
      </c>
      <c r="C68" t="str">
        <f>Hyperlink("https://www.diodes.com/part/view/SBR12M120P5-13","SBR12M120P5-13")</f>
        <v>SBR12M120P5-13</v>
      </c>
      <c r="D68" t="s">
        <v>114</v>
      </c>
      <c r="F68" t="s">
        <v>42</v>
      </c>
      <c r="G68" t="s">
        <v>21</v>
      </c>
      <c r="H68" t="s">
        <v>22</v>
      </c>
      <c r="I68">
        <v>12</v>
      </c>
      <c r="J68">
        <v>120</v>
      </c>
      <c r="K68">
        <v>300</v>
      </c>
      <c r="L68">
        <v>0.83</v>
      </c>
      <c r="M68">
        <v>12</v>
      </c>
      <c r="N68">
        <v>200</v>
      </c>
      <c r="O68">
        <v>120</v>
      </c>
      <c r="R68" t="s">
        <v>77</v>
      </c>
    </row>
    <row r="69" spans="1:18">
      <c r="A69" t="s">
        <v>115</v>
      </c>
      <c r="B69" s="2" t="str">
        <f>Hyperlink("https://www.diodes.com/assets/Datasheets/SBR12M120P5.pdf")</f>
        <v>https://www.diodes.com/assets/Datasheets/SBR12M120P5.pdf</v>
      </c>
      <c r="C69" t="str">
        <f>Hyperlink("https://www.diodes.com/part/view/SBR12M120P5-13D","SBR12M120P5-13D")</f>
        <v>SBR12M120P5-13D</v>
      </c>
      <c r="D69" t="s">
        <v>114</v>
      </c>
      <c r="F69" t="s">
        <v>42</v>
      </c>
      <c r="G69" t="s">
        <v>21</v>
      </c>
      <c r="H69" t="s">
        <v>22</v>
      </c>
      <c r="I69">
        <v>12</v>
      </c>
      <c r="J69">
        <v>120</v>
      </c>
      <c r="K69">
        <v>300</v>
      </c>
      <c r="L69">
        <v>0.83</v>
      </c>
      <c r="M69">
        <v>12</v>
      </c>
      <c r="N69">
        <v>200</v>
      </c>
      <c r="O69">
        <v>120</v>
      </c>
      <c r="R69" t="s">
        <v>77</v>
      </c>
    </row>
    <row r="70" spans="1:18">
      <c r="A70" t="s">
        <v>116</v>
      </c>
      <c r="B70" s="2" t="str">
        <f>Hyperlink("https://www.diodes.com/assets/Datasheets/SBR12U100P5.pdf")</f>
        <v>https://www.diodes.com/assets/Datasheets/SBR12U100P5.pdf</v>
      </c>
      <c r="C70" t="str">
        <f>Hyperlink("https://www.diodes.com/part/view/SBR12U100P5","SBR12U100P5")</f>
        <v>SBR12U100P5</v>
      </c>
      <c r="D70" t="s">
        <v>19</v>
      </c>
      <c r="F70" t="s">
        <v>20</v>
      </c>
      <c r="G70" t="s">
        <v>21</v>
      </c>
      <c r="H70" t="s">
        <v>22</v>
      </c>
      <c r="I70">
        <v>12</v>
      </c>
      <c r="J70">
        <v>100</v>
      </c>
      <c r="K70">
        <v>250</v>
      </c>
      <c r="L70">
        <v>0.71</v>
      </c>
      <c r="M70">
        <v>12</v>
      </c>
      <c r="N70">
        <v>250</v>
      </c>
      <c r="O70">
        <v>100</v>
      </c>
      <c r="R70" t="s">
        <v>77</v>
      </c>
    </row>
    <row r="71" spans="1:18">
      <c r="A71" t="s">
        <v>117</v>
      </c>
      <c r="B71" s="2" t="str">
        <f>Hyperlink("https://www.diodes.com/assets/Datasheets/SBR12U100P5Q.pdf")</f>
        <v>https://www.diodes.com/assets/Datasheets/SBR12U100P5Q.pdf</v>
      </c>
      <c r="C71" t="str">
        <f>Hyperlink("https://www.diodes.com/part/view/SBR12U100P5Q","SBR12U100P5Q")</f>
        <v>SBR12U100P5Q</v>
      </c>
      <c r="D71" t="s">
        <v>118</v>
      </c>
      <c r="E71" t="s">
        <v>32</v>
      </c>
      <c r="F71" t="s">
        <v>20</v>
      </c>
      <c r="G71" t="s">
        <v>33</v>
      </c>
      <c r="H71" t="s">
        <v>22</v>
      </c>
      <c r="I71">
        <v>12</v>
      </c>
      <c r="J71">
        <v>100</v>
      </c>
      <c r="K71">
        <v>250</v>
      </c>
      <c r="L71">
        <v>0.78</v>
      </c>
      <c r="M71">
        <v>12</v>
      </c>
      <c r="N71">
        <v>250</v>
      </c>
      <c r="O71">
        <v>100</v>
      </c>
      <c r="P71" t="s">
        <v>32</v>
      </c>
      <c r="Q71">
        <v>300</v>
      </c>
      <c r="R71" t="s">
        <v>77</v>
      </c>
    </row>
    <row r="72" spans="1:18">
      <c r="A72" t="s">
        <v>119</v>
      </c>
      <c r="B72" s="2" t="str">
        <f>Hyperlink("https://www.diodes.com/assets/Datasheets/SBR12U120P5.pdf")</f>
        <v>https://www.diodes.com/assets/Datasheets/SBR12U120P5.pdf</v>
      </c>
      <c r="C72" t="str">
        <f>Hyperlink("https://www.diodes.com/part/view/SBR12U120P5","SBR12U120P5")</f>
        <v>SBR12U120P5</v>
      </c>
      <c r="D72" t="s">
        <v>19</v>
      </c>
      <c r="F72" t="s">
        <v>20</v>
      </c>
      <c r="G72" t="s">
        <v>21</v>
      </c>
      <c r="H72" t="s">
        <v>22</v>
      </c>
      <c r="I72">
        <v>12</v>
      </c>
      <c r="J72">
        <v>120</v>
      </c>
      <c r="K72">
        <v>250</v>
      </c>
      <c r="L72">
        <v>0.8</v>
      </c>
      <c r="M72">
        <v>12</v>
      </c>
      <c r="N72">
        <v>250</v>
      </c>
      <c r="O72">
        <v>100</v>
      </c>
      <c r="R72" t="s">
        <v>77</v>
      </c>
    </row>
    <row r="73" spans="1:18">
      <c r="A73" t="s">
        <v>120</v>
      </c>
      <c r="B73" s="2" t="str">
        <f>Hyperlink("https://www.diodes.com/assets/Datasheets/SBR12U45LH1.pdf")</f>
        <v>https://www.diodes.com/assets/Datasheets/SBR12U45LH1.pdf</v>
      </c>
      <c r="C73" t="str">
        <f>Hyperlink("https://www.diodes.com/part/view/SBR12U45LH1","SBR12U45LH1")</f>
        <v>SBR12U45LH1</v>
      </c>
      <c r="D73" t="s">
        <v>121</v>
      </c>
      <c r="F73" t="s">
        <v>20</v>
      </c>
      <c r="G73" t="s">
        <v>21</v>
      </c>
      <c r="H73" t="s">
        <v>22</v>
      </c>
      <c r="I73">
        <v>12</v>
      </c>
      <c r="J73">
        <v>45</v>
      </c>
      <c r="K73">
        <v>300</v>
      </c>
      <c r="L73">
        <v>0.5</v>
      </c>
      <c r="M73">
        <v>12</v>
      </c>
      <c r="N73">
        <v>300</v>
      </c>
      <c r="O73">
        <v>45</v>
      </c>
      <c r="R73" t="s">
        <v>122</v>
      </c>
    </row>
    <row r="74" spans="1:18">
      <c r="A74" t="s">
        <v>123</v>
      </c>
      <c r="B74" s="2" t="str">
        <f>Hyperlink("https://www.diodes.com/assets/Datasheets/SBR130S3.pdf")</f>
        <v>https://www.diodes.com/assets/Datasheets/SBR130S3.pdf</v>
      </c>
      <c r="C74" t="str">
        <f>Hyperlink("https://www.diodes.com/part/view/SBR130S3","SBR130S3")</f>
        <v>SBR130S3</v>
      </c>
      <c r="D74" t="s">
        <v>19</v>
      </c>
      <c r="F74" t="s">
        <v>20</v>
      </c>
      <c r="G74" t="s">
        <v>21</v>
      </c>
      <c r="H74" t="s">
        <v>22</v>
      </c>
      <c r="I74">
        <v>1</v>
      </c>
      <c r="J74">
        <v>30</v>
      </c>
      <c r="K74">
        <v>18</v>
      </c>
      <c r="L74">
        <v>0.41</v>
      </c>
      <c r="M74">
        <v>1</v>
      </c>
      <c r="N74">
        <v>100</v>
      </c>
      <c r="O74">
        <v>30</v>
      </c>
      <c r="Q74">
        <v>300</v>
      </c>
      <c r="R74" t="s">
        <v>124</v>
      </c>
    </row>
    <row r="75" spans="1:18">
      <c r="A75" t="s">
        <v>125</v>
      </c>
      <c r="B75" s="2" t="str">
        <f>Hyperlink("https://www.diodes.com/assets/Datasheets/SBR130SV.pdf")</f>
        <v>https://www.diodes.com/assets/Datasheets/SBR130SV.pdf</v>
      </c>
      <c r="C75" t="str">
        <f>Hyperlink("https://www.diodes.com/part/view/SBR130SV","SBR130SV")</f>
        <v>SBR130SV</v>
      </c>
      <c r="D75" t="s">
        <v>19</v>
      </c>
      <c r="F75" t="s">
        <v>20</v>
      </c>
      <c r="G75" t="s">
        <v>21</v>
      </c>
      <c r="H75" t="s">
        <v>22</v>
      </c>
      <c r="I75">
        <v>1</v>
      </c>
      <c r="J75">
        <v>30</v>
      </c>
      <c r="K75">
        <v>2.5</v>
      </c>
      <c r="L75">
        <v>0.56</v>
      </c>
      <c r="M75">
        <v>1</v>
      </c>
      <c r="N75">
        <v>100</v>
      </c>
      <c r="O75">
        <v>30</v>
      </c>
      <c r="R75" t="s">
        <v>126</v>
      </c>
    </row>
    <row r="76" spans="1:18">
      <c r="A76" t="s">
        <v>127</v>
      </c>
      <c r="B76" s="2" t="str">
        <f>Hyperlink("https://www.diodes.com/assets/Datasheets/SBR140LP.pdf")</f>
        <v>https://www.diodes.com/assets/Datasheets/SBR140LP.pdf</v>
      </c>
      <c r="C76" t="str">
        <f>Hyperlink("https://www.diodes.com/part/view/SBR140LP","SBR140LP")</f>
        <v>SBR140LP</v>
      </c>
      <c r="D76" t="s">
        <v>19</v>
      </c>
      <c r="F76" t="s">
        <v>20</v>
      </c>
      <c r="G76" t="s">
        <v>21</v>
      </c>
      <c r="H76" t="s">
        <v>22</v>
      </c>
      <c r="I76">
        <v>1</v>
      </c>
      <c r="J76">
        <v>40</v>
      </c>
      <c r="K76">
        <v>5</v>
      </c>
      <c r="L76">
        <v>0.55</v>
      </c>
      <c r="M76">
        <v>1</v>
      </c>
      <c r="N76">
        <v>500</v>
      </c>
      <c r="O76">
        <v>40</v>
      </c>
      <c r="R76" t="s">
        <v>128</v>
      </c>
    </row>
    <row r="77" spans="1:18">
      <c r="A77" t="s">
        <v>129</v>
      </c>
      <c r="B77" s="2" t="str">
        <f>Hyperlink("https://www.diodes.com/assets/Datasheets/SBR140S1F.pdf")</f>
        <v>https://www.diodes.com/assets/Datasheets/SBR140S1F.pdf</v>
      </c>
      <c r="C77" t="str">
        <f>Hyperlink("https://www.diodes.com/part/view/SBR140S1F","SBR140S1F")</f>
        <v>SBR140S1F</v>
      </c>
      <c r="D77" t="s">
        <v>19</v>
      </c>
      <c r="F77" t="s">
        <v>20</v>
      </c>
      <c r="G77" t="s">
        <v>21</v>
      </c>
      <c r="H77" t="s">
        <v>22</v>
      </c>
      <c r="I77">
        <v>1</v>
      </c>
      <c r="J77">
        <v>40</v>
      </c>
      <c r="K77">
        <v>30</v>
      </c>
      <c r="L77">
        <v>0.51</v>
      </c>
      <c r="M77">
        <v>1</v>
      </c>
      <c r="N77">
        <v>100</v>
      </c>
      <c r="O77">
        <v>40</v>
      </c>
      <c r="R77" t="s">
        <v>130</v>
      </c>
    </row>
    <row r="78" spans="1:18">
      <c r="A78" t="s">
        <v>131</v>
      </c>
      <c r="B78" s="2" t="str">
        <f>Hyperlink("https://www.diodes.com/assets/Datasheets/SBR140S1FQ.pdf")</f>
        <v>https://www.diodes.com/assets/Datasheets/SBR140S1FQ.pdf</v>
      </c>
      <c r="C78" t="str">
        <f>Hyperlink("https://www.diodes.com/part/view/SBR140S1FQ","SBR140S1FQ")</f>
        <v>SBR140S1FQ</v>
      </c>
      <c r="D78" t="s">
        <v>132</v>
      </c>
      <c r="F78" t="s">
        <v>20</v>
      </c>
      <c r="G78" t="s">
        <v>33</v>
      </c>
      <c r="H78" t="s">
        <v>22</v>
      </c>
      <c r="I78">
        <v>1</v>
      </c>
      <c r="J78">
        <v>40</v>
      </c>
      <c r="K78">
        <v>30</v>
      </c>
      <c r="L78">
        <v>0.51</v>
      </c>
      <c r="M78">
        <v>1</v>
      </c>
      <c r="N78">
        <v>100</v>
      </c>
      <c r="O78">
        <v>40</v>
      </c>
      <c r="Q78">
        <v>110</v>
      </c>
      <c r="R78" t="s">
        <v>130</v>
      </c>
    </row>
    <row r="79" spans="1:18">
      <c r="A79" t="s">
        <v>133</v>
      </c>
      <c r="B79" s="2" t="str">
        <f>Hyperlink("https://www.diodes.com/assets/Datasheets/SBR15300D1.pdf")</f>
        <v>https://www.diodes.com/assets/Datasheets/SBR15300D1.pdf</v>
      </c>
      <c r="C79" t="str">
        <f>Hyperlink("https://www.diodes.com/part/view/SBR15300D1","SBR15300D1")</f>
        <v>SBR15300D1</v>
      </c>
      <c r="D79" t="s">
        <v>134</v>
      </c>
      <c r="F79" t="s">
        <v>20</v>
      </c>
      <c r="G79" t="s">
        <v>21</v>
      </c>
      <c r="H79" t="s">
        <v>22</v>
      </c>
      <c r="I79">
        <v>15</v>
      </c>
      <c r="J79">
        <v>300</v>
      </c>
      <c r="K79">
        <v>110</v>
      </c>
      <c r="L79">
        <v>1.01</v>
      </c>
      <c r="M79">
        <v>15</v>
      </c>
      <c r="N79">
        <v>10</v>
      </c>
      <c r="O79">
        <v>300</v>
      </c>
      <c r="R79" t="s">
        <v>89</v>
      </c>
    </row>
    <row r="80" spans="1:18">
      <c r="A80" t="s">
        <v>135</v>
      </c>
      <c r="B80" s="2" t="str">
        <f>Hyperlink("https://www.diodes.com/assets/Datasheets/SBR15A30SP5.pdf")</f>
        <v>https://www.diodes.com/assets/Datasheets/SBR15A30SP5.pdf</v>
      </c>
      <c r="C80" t="str">
        <f>Hyperlink("https://www.diodes.com/part/view/SBR15A30SP5","SBR15A30SP5")</f>
        <v>SBR15A30SP5</v>
      </c>
      <c r="D80" t="s">
        <v>19</v>
      </c>
      <c r="F80" t="s">
        <v>20</v>
      </c>
      <c r="G80" t="s">
        <v>21</v>
      </c>
      <c r="H80" t="s">
        <v>22</v>
      </c>
      <c r="I80">
        <v>15</v>
      </c>
      <c r="J80">
        <v>30</v>
      </c>
      <c r="K80">
        <v>136</v>
      </c>
      <c r="L80">
        <v>0.59</v>
      </c>
      <c r="M80">
        <v>15</v>
      </c>
      <c r="N80">
        <v>100</v>
      </c>
      <c r="O80">
        <v>30</v>
      </c>
      <c r="R80" t="s">
        <v>77</v>
      </c>
    </row>
    <row r="81" spans="1:18">
      <c r="A81" t="s">
        <v>136</v>
      </c>
      <c r="B81" s="2" t="str">
        <f>Hyperlink("https://www.diodes.com/assets/Datasheets/SBR15U100CTL.pdf")</f>
        <v>https://www.diodes.com/assets/Datasheets/SBR15U100CTL.pdf</v>
      </c>
      <c r="C81" t="str">
        <f>Hyperlink("https://www.diodes.com/part/view/SBR15U100CTL","SBR15U100CTL")</f>
        <v>SBR15U100CTL</v>
      </c>
      <c r="D81" t="s">
        <v>19</v>
      </c>
      <c r="F81" t="s">
        <v>20</v>
      </c>
      <c r="G81" t="s">
        <v>21</v>
      </c>
      <c r="H81" t="s">
        <v>35</v>
      </c>
      <c r="I81">
        <v>15</v>
      </c>
      <c r="J81">
        <v>100</v>
      </c>
      <c r="K81">
        <v>100</v>
      </c>
      <c r="L81">
        <v>0.8</v>
      </c>
      <c r="M81">
        <v>15</v>
      </c>
      <c r="N81">
        <v>80</v>
      </c>
      <c r="O81">
        <v>100</v>
      </c>
      <c r="R81" t="s">
        <v>56</v>
      </c>
    </row>
    <row r="82" spans="1:18">
      <c r="A82" t="s">
        <v>137</v>
      </c>
      <c r="B82" s="2" t="str">
        <f>Hyperlink("https://www.diodes.com/assets/Datasheets/SBR15U100CTLQ.pdf")</f>
        <v>https://www.diodes.com/assets/Datasheets/SBR15U100CTLQ.pdf</v>
      </c>
      <c r="C82" t="str">
        <f>Hyperlink("https://www.diodes.com/part/view/SBR15U100CTLQ","SBR15U100CTLQ")</f>
        <v>SBR15U100CTLQ</v>
      </c>
      <c r="D82" t="s">
        <v>19</v>
      </c>
      <c r="E82">
        <v>150</v>
      </c>
      <c r="F82" t="s">
        <v>20</v>
      </c>
      <c r="G82" t="s">
        <v>33</v>
      </c>
      <c r="H82" t="s">
        <v>35</v>
      </c>
      <c r="I82">
        <v>15</v>
      </c>
      <c r="J82">
        <v>100</v>
      </c>
      <c r="K82">
        <v>100</v>
      </c>
      <c r="L82">
        <v>0.8</v>
      </c>
      <c r="M82">
        <v>7.5</v>
      </c>
      <c r="N82">
        <v>100</v>
      </c>
      <c r="O82">
        <v>100</v>
      </c>
      <c r="P82" t="s">
        <v>32</v>
      </c>
      <c r="Q82">
        <v>150</v>
      </c>
      <c r="R82" t="s">
        <v>56</v>
      </c>
    </row>
    <row r="83" spans="1:18">
      <c r="A83" t="s">
        <v>138</v>
      </c>
      <c r="B83" s="2" t="str">
        <f>Hyperlink("https://www.diodes.com/assets/Datasheets/SBR15U30SP5.pdf")</f>
        <v>https://www.diodes.com/assets/Datasheets/SBR15U30SP5.pdf</v>
      </c>
      <c r="C83" t="str">
        <f>Hyperlink("https://www.diodes.com/part/view/SBR15U30SP5","SBR15U30SP5")</f>
        <v>SBR15U30SP5</v>
      </c>
      <c r="D83" t="s">
        <v>19</v>
      </c>
      <c r="F83" t="s">
        <v>20</v>
      </c>
      <c r="G83" t="s">
        <v>21</v>
      </c>
      <c r="H83" t="s">
        <v>22</v>
      </c>
      <c r="I83">
        <v>15</v>
      </c>
      <c r="J83">
        <v>30</v>
      </c>
      <c r="K83">
        <v>250</v>
      </c>
      <c r="L83">
        <v>0.49</v>
      </c>
      <c r="M83">
        <v>15</v>
      </c>
      <c r="N83">
        <v>500</v>
      </c>
      <c r="O83">
        <v>30</v>
      </c>
      <c r="R83" t="s">
        <v>77</v>
      </c>
    </row>
    <row r="84" spans="1:18">
      <c r="A84" t="s">
        <v>139</v>
      </c>
      <c r="B84" s="2" t="str">
        <f>Hyperlink("https://www.diodes.com/assets/Datasheets/SBR15U30SP5Q.pdf")</f>
        <v>https://www.diodes.com/assets/Datasheets/SBR15U30SP5Q.pdf</v>
      </c>
      <c r="C84" t="str">
        <f>Hyperlink("https://www.diodes.com/part/view/SBR15U30SP5Q","SBR15U30SP5Q")</f>
        <v>SBR15U30SP5Q</v>
      </c>
      <c r="D84" t="s">
        <v>140</v>
      </c>
      <c r="E84">
        <v>55</v>
      </c>
      <c r="F84" t="s">
        <v>20</v>
      </c>
      <c r="G84" t="s">
        <v>33</v>
      </c>
      <c r="H84" t="s">
        <v>22</v>
      </c>
      <c r="I84">
        <v>15</v>
      </c>
      <c r="J84">
        <v>30</v>
      </c>
      <c r="K84">
        <v>280</v>
      </c>
      <c r="L84">
        <v>0.49</v>
      </c>
      <c r="M84">
        <v>15</v>
      </c>
      <c r="N84">
        <v>300</v>
      </c>
      <c r="O84">
        <v>30</v>
      </c>
      <c r="P84" t="s">
        <v>32</v>
      </c>
      <c r="Q84" t="s">
        <v>32</v>
      </c>
      <c r="R84" t="s">
        <v>77</v>
      </c>
    </row>
    <row r="85" spans="1:18">
      <c r="A85" t="s">
        <v>141</v>
      </c>
      <c r="B85" s="2" t="str">
        <f>Hyperlink("https://www.diodes.com/assets/Datasheets/SBR15U50SP5.pdf")</f>
        <v>https://www.diodes.com/assets/Datasheets/SBR15U50SP5.pdf</v>
      </c>
      <c r="C85" t="str">
        <f>Hyperlink("https://www.diodes.com/part/view/SBR15U50SP5","SBR15U50SP5")</f>
        <v>SBR15U50SP5</v>
      </c>
      <c r="D85" t="s">
        <v>19</v>
      </c>
      <c r="F85" t="s">
        <v>20</v>
      </c>
      <c r="G85" t="s">
        <v>21</v>
      </c>
      <c r="H85" t="s">
        <v>22</v>
      </c>
      <c r="I85">
        <v>15</v>
      </c>
      <c r="J85">
        <v>50</v>
      </c>
      <c r="K85">
        <v>256</v>
      </c>
      <c r="L85">
        <v>0.52</v>
      </c>
      <c r="M85">
        <v>15</v>
      </c>
      <c r="N85">
        <v>500</v>
      </c>
      <c r="O85">
        <v>50</v>
      </c>
      <c r="P85">
        <v>50</v>
      </c>
      <c r="Q85">
        <v>400</v>
      </c>
      <c r="R85" t="s">
        <v>77</v>
      </c>
    </row>
    <row r="86" spans="1:18">
      <c r="A86" t="s">
        <v>142</v>
      </c>
      <c r="B86" s="2" t="str">
        <f>Hyperlink("https://www.diodes.com/assets/Datasheets/SBR160S23.pdf")</f>
        <v>https://www.diodes.com/assets/Datasheets/SBR160S23.pdf</v>
      </c>
      <c r="C86" t="str">
        <f>Hyperlink("https://www.diodes.com/part/view/SBR160S23","SBR160S23")</f>
        <v>SBR160S23</v>
      </c>
      <c r="D86" t="s">
        <v>19</v>
      </c>
      <c r="F86" t="s">
        <v>20</v>
      </c>
      <c r="G86" t="s">
        <v>21</v>
      </c>
      <c r="H86" t="s">
        <v>22</v>
      </c>
      <c r="I86">
        <v>1</v>
      </c>
      <c r="J86">
        <v>60</v>
      </c>
      <c r="K86">
        <v>15</v>
      </c>
      <c r="L86">
        <v>0.6</v>
      </c>
      <c r="M86">
        <v>1</v>
      </c>
      <c r="N86">
        <v>100</v>
      </c>
      <c r="O86">
        <v>45</v>
      </c>
      <c r="R86" t="s">
        <v>143</v>
      </c>
    </row>
    <row r="87" spans="1:18">
      <c r="A87" t="s">
        <v>144</v>
      </c>
      <c r="B87" s="2" t="str">
        <f>Hyperlink("https://www.diodes.com/assets/Datasheets/SBR1A20T5.pdf")</f>
        <v>https://www.diodes.com/assets/Datasheets/SBR1A20T5.pdf</v>
      </c>
      <c r="C87" t="str">
        <f>Hyperlink("https://www.diodes.com/part/view/SBR1A20T5","SBR1A20T5")</f>
        <v>SBR1A20T5</v>
      </c>
      <c r="D87" t="s">
        <v>145</v>
      </c>
      <c r="F87" t="s">
        <v>20</v>
      </c>
      <c r="G87" t="s">
        <v>21</v>
      </c>
      <c r="H87" t="s">
        <v>22</v>
      </c>
      <c r="I87">
        <v>1</v>
      </c>
      <c r="J87">
        <v>20</v>
      </c>
      <c r="K87">
        <v>10</v>
      </c>
      <c r="L87">
        <v>0.52</v>
      </c>
      <c r="M87">
        <v>1</v>
      </c>
      <c r="N87">
        <v>200</v>
      </c>
      <c r="O87">
        <v>20</v>
      </c>
      <c r="P87">
        <v>15</v>
      </c>
      <c r="Q87">
        <v>19</v>
      </c>
      <c r="R87" t="s">
        <v>25</v>
      </c>
    </row>
    <row r="88" spans="1:18">
      <c r="A88" t="s">
        <v>146</v>
      </c>
      <c r="B88" s="2" t="str">
        <f>Hyperlink("https://www.diodes.com/assets/Datasheets/SBR1A30T5.pdf")</f>
        <v>https://www.diodes.com/assets/Datasheets/SBR1A30T5.pdf</v>
      </c>
      <c r="C88" t="str">
        <f>Hyperlink("https://www.diodes.com/part/view/SBR1A30T5","SBR1A30T5")</f>
        <v>SBR1A30T5</v>
      </c>
      <c r="D88" t="s">
        <v>19</v>
      </c>
      <c r="F88" t="s">
        <v>20</v>
      </c>
      <c r="G88" t="s">
        <v>21</v>
      </c>
      <c r="H88" t="s">
        <v>22</v>
      </c>
      <c r="I88">
        <v>1</v>
      </c>
      <c r="J88">
        <v>30</v>
      </c>
      <c r="K88">
        <v>10</v>
      </c>
      <c r="L88">
        <v>0.57</v>
      </c>
      <c r="M88">
        <v>1</v>
      </c>
      <c r="N88">
        <v>200</v>
      </c>
      <c r="O88">
        <v>30</v>
      </c>
      <c r="P88">
        <v>15</v>
      </c>
      <c r="Q88">
        <v>12</v>
      </c>
      <c r="R88" t="s">
        <v>25</v>
      </c>
    </row>
    <row r="89" spans="1:18">
      <c r="A89" t="s">
        <v>147</v>
      </c>
      <c r="B89" s="2" t="str">
        <f>Hyperlink("https://www.diodes.com/assets/Datasheets/SBR1A400P1.pdf")</f>
        <v>https://www.diodes.com/assets/Datasheets/SBR1A400P1.pdf</v>
      </c>
      <c r="C89" t="str">
        <f>Hyperlink("https://www.diodes.com/part/view/SBR1A400P1","SBR1A400P1")</f>
        <v>SBR1A400P1</v>
      </c>
      <c r="D89" t="s">
        <v>19</v>
      </c>
      <c r="F89" t="s">
        <v>42</v>
      </c>
      <c r="G89" t="s">
        <v>21</v>
      </c>
      <c r="H89" t="s">
        <v>22</v>
      </c>
      <c r="I89">
        <v>1</v>
      </c>
      <c r="J89">
        <v>400</v>
      </c>
      <c r="K89">
        <v>40</v>
      </c>
      <c r="L89">
        <v>1.1</v>
      </c>
      <c r="M89">
        <v>1</v>
      </c>
      <c r="N89">
        <v>50</v>
      </c>
      <c r="O89">
        <v>400</v>
      </c>
      <c r="P89">
        <v>85</v>
      </c>
      <c r="R89" t="s">
        <v>148</v>
      </c>
    </row>
    <row r="90" spans="1:18">
      <c r="A90" t="s">
        <v>149</v>
      </c>
      <c r="B90" s="2" t="str">
        <f>Hyperlink("https://www.diodes.com/assets/Datasheets/SBR1A40S1.pdf")</f>
        <v>https://www.diodes.com/assets/Datasheets/SBR1A40S1.pdf</v>
      </c>
      <c r="C90" t="str">
        <f>Hyperlink("https://www.diodes.com/part/view/SBR1A40S1","SBR1A40S1")</f>
        <v>SBR1A40S1</v>
      </c>
      <c r="D90" t="s">
        <v>19</v>
      </c>
      <c r="F90" t="s">
        <v>20</v>
      </c>
      <c r="G90" t="s">
        <v>21</v>
      </c>
      <c r="H90" t="s">
        <v>22</v>
      </c>
      <c r="I90">
        <v>1</v>
      </c>
      <c r="J90">
        <v>40</v>
      </c>
      <c r="K90">
        <v>20</v>
      </c>
      <c r="L90">
        <v>0.55</v>
      </c>
      <c r="M90">
        <v>1</v>
      </c>
      <c r="N90">
        <v>500</v>
      </c>
      <c r="O90">
        <v>40</v>
      </c>
      <c r="R90" t="s">
        <v>38</v>
      </c>
    </row>
    <row r="91" spans="1:18">
      <c r="A91" t="s">
        <v>150</v>
      </c>
      <c r="B91" s="2" t="str">
        <f>Hyperlink("https://www.diodes.com/assets/Datasheets/SBR1A40S3.pdf")</f>
        <v>https://www.diodes.com/assets/Datasheets/SBR1A40S3.pdf</v>
      </c>
      <c r="C91" t="str">
        <f>Hyperlink("https://www.diodes.com/part/view/SBR1A40S3","SBR1A40S3")</f>
        <v>SBR1A40S3</v>
      </c>
      <c r="D91" t="s">
        <v>19</v>
      </c>
      <c r="F91" t="s">
        <v>20</v>
      </c>
      <c r="G91" t="s">
        <v>21</v>
      </c>
      <c r="H91" t="s">
        <v>22</v>
      </c>
      <c r="I91">
        <v>1</v>
      </c>
      <c r="J91">
        <v>40</v>
      </c>
      <c r="K91">
        <v>20</v>
      </c>
      <c r="L91">
        <v>0.55</v>
      </c>
      <c r="M91">
        <v>1</v>
      </c>
      <c r="N91">
        <v>500</v>
      </c>
      <c r="O91">
        <v>40</v>
      </c>
      <c r="R91" t="s">
        <v>124</v>
      </c>
    </row>
    <row r="92" spans="1:18">
      <c r="A92" t="s">
        <v>151</v>
      </c>
      <c r="B92" s="2" t="str">
        <f>Hyperlink("https://www.diodes.com/assets/Datasheets/SBR1A40S3Q.pdf")</f>
        <v>https://www.diodes.com/assets/Datasheets/SBR1A40S3Q.pdf</v>
      </c>
      <c r="C92" t="str">
        <f>Hyperlink("https://www.diodes.com/part/view/SBR1A40S3Q","SBR1A40S3Q")</f>
        <v>SBR1A40S3Q</v>
      </c>
      <c r="D92" t="s">
        <v>91</v>
      </c>
      <c r="E92" t="s">
        <v>32</v>
      </c>
      <c r="F92" t="s">
        <v>20</v>
      </c>
      <c r="G92" t="s">
        <v>33</v>
      </c>
      <c r="H92" t="s">
        <v>22</v>
      </c>
      <c r="I92">
        <v>1</v>
      </c>
      <c r="J92">
        <v>40</v>
      </c>
      <c r="K92">
        <v>20</v>
      </c>
      <c r="L92">
        <v>0.55</v>
      </c>
      <c r="M92">
        <v>1</v>
      </c>
      <c r="N92">
        <v>500</v>
      </c>
      <c r="O92">
        <v>40</v>
      </c>
      <c r="P92" t="s">
        <v>32</v>
      </c>
      <c r="Q92" t="s">
        <v>32</v>
      </c>
      <c r="R92" t="s">
        <v>124</v>
      </c>
    </row>
    <row r="93" spans="1:18">
      <c r="A93" t="s">
        <v>152</v>
      </c>
      <c r="B93" s="2" t="str">
        <f>Hyperlink("https://www.diodes.com/assets/Datasheets/SBR1A40SA.pdf")</f>
        <v>https://www.diodes.com/assets/Datasheets/SBR1A40SA.pdf</v>
      </c>
      <c r="C93" t="str">
        <f>Hyperlink("https://www.diodes.com/part/view/SBR1A40SA","SBR1A40SA")</f>
        <v>SBR1A40SA</v>
      </c>
      <c r="D93" t="s">
        <v>19</v>
      </c>
      <c r="F93" t="s">
        <v>20</v>
      </c>
      <c r="G93" t="s">
        <v>21</v>
      </c>
      <c r="H93" t="s">
        <v>22</v>
      </c>
      <c r="I93">
        <v>1</v>
      </c>
      <c r="J93">
        <v>40</v>
      </c>
      <c r="K93">
        <v>25</v>
      </c>
      <c r="L93">
        <v>0.5</v>
      </c>
      <c r="M93">
        <v>1</v>
      </c>
      <c r="N93">
        <v>500</v>
      </c>
      <c r="O93">
        <v>40</v>
      </c>
      <c r="R93" t="s">
        <v>153</v>
      </c>
    </row>
    <row r="94" spans="1:18">
      <c r="A94" t="s">
        <v>154</v>
      </c>
      <c r="B94" s="2" t="str">
        <f>Hyperlink("https://www.diodes.com/assets/Datasheets/SBR1M100BLP.pdf")</f>
        <v>https://www.diodes.com/assets/Datasheets/SBR1M100BLP.pdf</v>
      </c>
      <c r="C94" t="str">
        <f>Hyperlink("https://www.diodes.com/part/view/SBR1M100BLP","SBR1M100BLP")</f>
        <v>SBR1M100BLP</v>
      </c>
      <c r="D94" t="s">
        <v>155</v>
      </c>
      <c r="F94" t="s">
        <v>42</v>
      </c>
      <c r="G94" t="s">
        <v>21</v>
      </c>
      <c r="H94" t="s">
        <v>43</v>
      </c>
      <c r="I94">
        <v>1</v>
      </c>
      <c r="J94">
        <v>100</v>
      </c>
      <c r="K94">
        <v>8</v>
      </c>
      <c r="L94">
        <v>0.82</v>
      </c>
      <c r="M94">
        <v>1</v>
      </c>
      <c r="N94">
        <v>25</v>
      </c>
      <c r="O94">
        <v>100</v>
      </c>
      <c r="R94" t="s">
        <v>44</v>
      </c>
    </row>
    <row r="95" spans="1:18">
      <c r="A95" t="s">
        <v>156</v>
      </c>
      <c r="B95" s="2" t="str">
        <f>Hyperlink("https://www.diodes.com/assets/Datasheets/SBR1U150SA.pdf")</f>
        <v>https://www.diodes.com/assets/Datasheets/SBR1U150SA.pdf</v>
      </c>
      <c r="C95" t="str">
        <f>Hyperlink("https://www.diodes.com/part/view/SBR1U150SA","SBR1U150SA")</f>
        <v>SBR1U150SA</v>
      </c>
      <c r="D95" t="s">
        <v>19</v>
      </c>
      <c r="E95">
        <v>115</v>
      </c>
      <c r="F95" t="s">
        <v>20</v>
      </c>
      <c r="G95" t="s">
        <v>21</v>
      </c>
      <c r="H95" t="s">
        <v>22</v>
      </c>
      <c r="I95">
        <v>1</v>
      </c>
      <c r="J95">
        <v>150</v>
      </c>
      <c r="K95">
        <v>42</v>
      </c>
      <c r="L95">
        <v>0.7</v>
      </c>
      <c r="M95">
        <v>1</v>
      </c>
      <c r="N95">
        <v>100</v>
      </c>
      <c r="O95">
        <v>150</v>
      </c>
      <c r="Q95">
        <v>1000</v>
      </c>
      <c r="R95" t="s">
        <v>153</v>
      </c>
    </row>
    <row r="96" spans="1:18">
      <c r="A96" t="s">
        <v>157</v>
      </c>
      <c r="B96" s="2" t="str">
        <f>Hyperlink("https://www.diodes.com/assets/Datasheets/SBR1U150SAQ.pdf")</f>
        <v>https://www.diodes.com/assets/Datasheets/SBR1U150SAQ.pdf</v>
      </c>
      <c r="C96" t="str">
        <f>Hyperlink("https://www.diodes.com/part/view/SBR1U150SAQ","SBR1U150SAQ")</f>
        <v>SBR1U150SAQ</v>
      </c>
      <c r="D96" t="s">
        <v>31</v>
      </c>
      <c r="E96" t="s">
        <v>32</v>
      </c>
      <c r="F96" t="s">
        <v>20</v>
      </c>
      <c r="G96" t="s">
        <v>33</v>
      </c>
      <c r="H96" t="s">
        <v>22</v>
      </c>
      <c r="I96">
        <v>1</v>
      </c>
      <c r="J96">
        <v>150</v>
      </c>
      <c r="K96">
        <v>42</v>
      </c>
      <c r="L96">
        <v>0.7</v>
      </c>
      <c r="M96">
        <v>1</v>
      </c>
      <c r="N96">
        <v>100</v>
      </c>
      <c r="O96" t="s">
        <v>32</v>
      </c>
      <c r="P96" t="s">
        <v>32</v>
      </c>
      <c r="Q96" t="s">
        <v>32</v>
      </c>
      <c r="R96" t="s">
        <v>153</v>
      </c>
    </row>
    <row r="97" spans="1:18">
      <c r="A97" t="s">
        <v>158</v>
      </c>
      <c r="B97" s="2" t="str">
        <f>Hyperlink("https://www.diodes.com/assets/Datasheets/SBR1U200P1.pdf")</f>
        <v>https://www.diodes.com/assets/Datasheets/SBR1U200P1.pdf</v>
      </c>
      <c r="C97" t="str">
        <f>Hyperlink("https://www.diodes.com/part/view/SBR1U200P1","SBR1U200P1")</f>
        <v>SBR1U200P1</v>
      </c>
      <c r="D97" t="s">
        <v>19</v>
      </c>
      <c r="F97" t="s">
        <v>20</v>
      </c>
      <c r="G97" t="s">
        <v>21</v>
      </c>
      <c r="H97" t="s">
        <v>22</v>
      </c>
      <c r="I97">
        <v>1</v>
      </c>
      <c r="J97">
        <v>200</v>
      </c>
      <c r="K97">
        <v>40</v>
      </c>
      <c r="L97">
        <v>0.82</v>
      </c>
      <c r="M97">
        <v>1</v>
      </c>
      <c r="N97">
        <v>50</v>
      </c>
      <c r="O97">
        <v>200</v>
      </c>
      <c r="P97">
        <v>25</v>
      </c>
      <c r="R97" t="s">
        <v>148</v>
      </c>
    </row>
    <row r="98" spans="1:18">
      <c r="A98" t="s">
        <v>159</v>
      </c>
      <c r="B98" s="2" t="str">
        <f>Hyperlink("https://www.diodes.com/assets/Datasheets/SBR1U200P1Q.pdf")</f>
        <v>https://www.diodes.com/assets/Datasheets/SBR1U200P1Q.pdf</v>
      </c>
      <c r="C98" t="str">
        <f>Hyperlink("https://www.diodes.com/part/view/SBR1U200P1Q","SBR1U200P1Q")</f>
        <v>SBR1U200P1Q</v>
      </c>
      <c r="E98" t="s">
        <v>32</v>
      </c>
      <c r="F98" t="s">
        <v>20</v>
      </c>
      <c r="G98" t="s">
        <v>33</v>
      </c>
      <c r="H98" t="s">
        <v>22</v>
      </c>
      <c r="I98">
        <v>1</v>
      </c>
      <c r="J98">
        <v>200</v>
      </c>
      <c r="K98">
        <v>40</v>
      </c>
      <c r="L98">
        <v>0.82</v>
      </c>
      <c r="M98">
        <v>1</v>
      </c>
      <c r="N98">
        <v>50</v>
      </c>
      <c r="O98">
        <v>200</v>
      </c>
      <c r="P98">
        <v>25</v>
      </c>
      <c r="Q98" t="s">
        <v>32</v>
      </c>
      <c r="R98" t="s">
        <v>148</v>
      </c>
    </row>
    <row r="99" spans="1:18">
      <c r="A99" t="s">
        <v>160</v>
      </c>
      <c r="B99" s="2" t="str">
        <f>Hyperlink("https://www.diodes.com/assets/Datasheets/SBR1U30SV.pdf")</f>
        <v>https://www.diodes.com/assets/Datasheets/SBR1U30SV.pdf</v>
      </c>
      <c r="C99" t="str">
        <f>Hyperlink("https://www.diodes.com/part/view/SBR1U30SV","SBR1U30SV")</f>
        <v>SBR1U30SV</v>
      </c>
      <c r="D99" t="s">
        <v>19</v>
      </c>
      <c r="F99" t="s">
        <v>20</v>
      </c>
      <c r="G99" t="s">
        <v>21</v>
      </c>
      <c r="H99" t="s">
        <v>22</v>
      </c>
      <c r="I99">
        <v>1</v>
      </c>
      <c r="J99">
        <v>30</v>
      </c>
      <c r="K99">
        <v>2.5</v>
      </c>
      <c r="L99">
        <v>0.51</v>
      </c>
      <c r="M99">
        <v>1</v>
      </c>
      <c r="N99">
        <v>150</v>
      </c>
      <c r="O99">
        <v>30</v>
      </c>
      <c r="R99" t="s">
        <v>126</v>
      </c>
    </row>
    <row r="100" spans="1:18">
      <c r="A100" t="s">
        <v>161</v>
      </c>
      <c r="B100" s="2" t="str">
        <f>Hyperlink("https://www.diodes.com/assets/Datasheets/SBR1U400P1.pdf")</f>
        <v>https://www.diodes.com/assets/Datasheets/SBR1U400P1.pdf</v>
      </c>
      <c r="C100" t="str">
        <f>Hyperlink("https://www.diodes.com/part/view/SBR1U400P1","SBR1U400P1")</f>
        <v>SBR1U400P1</v>
      </c>
      <c r="D100" t="s">
        <v>19</v>
      </c>
      <c r="F100" t="s">
        <v>20</v>
      </c>
      <c r="G100" t="s">
        <v>21</v>
      </c>
      <c r="H100" t="s">
        <v>22</v>
      </c>
      <c r="I100">
        <v>1</v>
      </c>
      <c r="J100">
        <v>400</v>
      </c>
      <c r="K100">
        <v>40</v>
      </c>
      <c r="L100">
        <v>0.9</v>
      </c>
      <c r="M100">
        <v>1</v>
      </c>
      <c r="N100">
        <v>50</v>
      </c>
      <c r="O100">
        <v>400</v>
      </c>
      <c r="R100" t="s">
        <v>148</v>
      </c>
    </row>
    <row r="101" spans="1:18">
      <c r="A101" t="s">
        <v>162</v>
      </c>
      <c r="B101" s="2" t="str">
        <f>Hyperlink("https://www.diodes.com/assets/Datasheets/SBR1U40LP.pdf")</f>
        <v>https://www.diodes.com/assets/Datasheets/SBR1U40LP.pdf</v>
      </c>
      <c r="C101" t="str">
        <f>Hyperlink("https://www.diodes.com/part/view/SBR1U40LP","SBR1U40LP")</f>
        <v>SBR1U40LP</v>
      </c>
      <c r="D101" t="s">
        <v>19</v>
      </c>
      <c r="E101">
        <v>75</v>
      </c>
      <c r="F101" t="s">
        <v>20</v>
      </c>
      <c r="G101" t="s">
        <v>21</v>
      </c>
      <c r="H101" t="s">
        <v>22</v>
      </c>
      <c r="I101">
        <v>1</v>
      </c>
      <c r="J101">
        <v>40</v>
      </c>
      <c r="K101">
        <v>5</v>
      </c>
      <c r="L101">
        <v>0.49</v>
      </c>
      <c r="M101">
        <v>1</v>
      </c>
      <c r="N101">
        <v>50</v>
      </c>
      <c r="O101">
        <v>40</v>
      </c>
      <c r="R101" t="s">
        <v>128</v>
      </c>
    </row>
    <row r="102" spans="1:18">
      <c r="A102" t="s">
        <v>163</v>
      </c>
      <c r="B102" s="2" t="str">
        <f>Hyperlink("https://www.diodes.com/assets/Datasheets/SBR20100.pdf")</f>
        <v>https://www.diodes.com/assets/Datasheets/SBR20100.pdf</v>
      </c>
      <c r="C102" t="str">
        <f>Hyperlink("https://www.diodes.com/part/view/SBR20100CT","SBR20100CT")</f>
        <v>SBR20100CT</v>
      </c>
      <c r="D102" t="s">
        <v>19</v>
      </c>
      <c r="E102">
        <v>135</v>
      </c>
      <c r="F102" t="s">
        <v>20</v>
      </c>
      <c r="G102" t="s">
        <v>21</v>
      </c>
      <c r="H102" t="s">
        <v>35</v>
      </c>
      <c r="I102">
        <v>20</v>
      </c>
      <c r="J102">
        <v>100</v>
      </c>
      <c r="K102">
        <v>150</v>
      </c>
      <c r="L102">
        <v>0.82</v>
      </c>
      <c r="M102">
        <v>10</v>
      </c>
      <c r="N102">
        <v>100</v>
      </c>
      <c r="O102">
        <v>100</v>
      </c>
      <c r="R102" t="s">
        <v>50</v>
      </c>
    </row>
    <row r="103" spans="1:18">
      <c r="A103" t="s">
        <v>164</v>
      </c>
      <c r="B103" s="2" t="str">
        <f>Hyperlink("https://www.diodes.com/assets/Datasheets/SBR20100CTE.pdf")</f>
        <v>https://www.diodes.com/assets/Datasheets/SBR20100CTE.pdf</v>
      </c>
      <c r="C103" t="str">
        <f>Hyperlink("https://www.diodes.com/part/view/SBR20100CTE","SBR20100CTE")</f>
        <v>SBR20100CTE</v>
      </c>
      <c r="D103" t="s">
        <v>19</v>
      </c>
      <c r="F103" t="s">
        <v>20</v>
      </c>
      <c r="G103" t="s">
        <v>21</v>
      </c>
      <c r="H103" t="s">
        <v>35</v>
      </c>
      <c r="I103">
        <v>20</v>
      </c>
      <c r="J103">
        <v>100</v>
      </c>
      <c r="K103">
        <v>180</v>
      </c>
      <c r="L103">
        <v>0.82</v>
      </c>
      <c r="M103">
        <v>10</v>
      </c>
      <c r="N103">
        <v>100</v>
      </c>
      <c r="O103">
        <v>100</v>
      </c>
      <c r="R103" t="s">
        <v>60</v>
      </c>
    </row>
    <row r="104" spans="1:18">
      <c r="A104" t="s">
        <v>165</v>
      </c>
      <c r="B104" s="2" t="str">
        <f>Hyperlink("https://www.diodes.com/assets/Datasheets/SBR20100.pdf")</f>
        <v>https://www.diodes.com/assets/Datasheets/SBR20100.pdf</v>
      </c>
      <c r="C104" t="str">
        <f>Hyperlink("https://www.diodes.com/part/view/SBR20100CTFP","SBR20100CTFP")</f>
        <v>SBR20100CTFP</v>
      </c>
      <c r="D104" t="s">
        <v>19</v>
      </c>
      <c r="E104">
        <v>135</v>
      </c>
      <c r="F104" t="s">
        <v>20</v>
      </c>
      <c r="G104" t="s">
        <v>21</v>
      </c>
      <c r="H104" t="s">
        <v>35</v>
      </c>
      <c r="I104">
        <v>20</v>
      </c>
      <c r="J104">
        <v>100</v>
      </c>
      <c r="K104">
        <v>150</v>
      </c>
      <c r="L104">
        <v>0.82</v>
      </c>
      <c r="M104">
        <v>20</v>
      </c>
      <c r="N104">
        <v>100</v>
      </c>
      <c r="O104">
        <v>100</v>
      </c>
      <c r="R104" t="s">
        <v>54</v>
      </c>
    </row>
    <row r="105" spans="1:18">
      <c r="A105" t="s">
        <v>166</v>
      </c>
      <c r="B105" s="2" t="str">
        <f>Hyperlink("https://www.diodes.com/assets/Datasheets/SBR20150CT.pdf")</f>
        <v>https://www.diodes.com/assets/Datasheets/SBR20150CT.pdf</v>
      </c>
      <c r="C105" t="str">
        <f>Hyperlink("https://www.diodes.com/part/view/SBR20150CT","SBR20150CT")</f>
        <v>SBR20150CT</v>
      </c>
      <c r="D105" t="s">
        <v>19</v>
      </c>
      <c r="E105">
        <v>135</v>
      </c>
      <c r="F105" t="s">
        <v>20</v>
      </c>
      <c r="G105" t="s">
        <v>21</v>
      </c>
      <c r="H105" t="s">
        <v>35</v>
      </c>
      <c r="I105">
        <v>20</v>
      </c>
      <c r="J105">
        <v>150</v>
      </c>
      <c r="K105">
        <v>150</v>
      </c>
      <c r="L105">
        <v>0.88</v>
      </c>
      <c r="M105">
        <v>10</v>
      </c>
      <c r="N105">
        <v>100</v>
      </c>
      <c r="O105">
        <v>150</v>
      </c>
      <c r="R105" t="s">
        <v>50</v>
      </c>
    </row>
    <row r="106" spans="1:18">
      <c r="A106" t="s">
        <v>167</v>
      </c>
      <c r="B106" s="2" t="str">
        <f>Hyperlink("https://www.diodes.com/assets/Datasheets/SBR20150CT.pdf")</f>
        <v>https://www.diodes.com/assets/Datasheets/SBR20150CT.pdf</v>
      </c>
      <c r="C106" t="str">
        <f>Hyperlink("https://www.diodes.com/part/view/SBR20150CTFP","SBR20150CTFP")</f>
        <v>SBR20150CTFP</v>
      </c>
      <c r="D106" t="s">
        <v>19</v>
      </c>
      <c r="E106">
        <v>135</v>
      </c>
      <c r="F106" t="s">
        <v>20</v>
      </c>
      <c r="G106" t="s">
        <v>21</v>
      </c>
      <c r="H106" t="s">
        <v>35</v>
      </c>
      <c r="I106">
        <v>20</v>
      </c>
      <c r="J106">
        <v>150</v>
      </c>
      <c r="K106">
        <v>150</v>
      </c>
      <c r="L106">
        <v>0.88</v>
      </c>
      <c r="M106">
        <v>20</v>
      </c>
      <c r="N106">
        <v>100</v>
      </c>
      <c r="O106">
        <v>150</v>
      </c>
      <c r="R106" t="s">
        <v>54</v>
      </c>
    </row>
    <row r="107" spans="1:18">
      <c r="A107" t="s">
        <v>168</v>
      </c>
      <c r="B107" s="2" t="str">
        <f>Hyperlink("https://www.diodes.com/assets/Datasheets/SBR2045.pdf")</f>
        <v>https://www.diodes.com/assets/Datasheets/SBR2045.pdf</v>
      </c>
      <c r="C107" t="str">
        <f>Hyperlink("https://www.diodes.com/part/view/SBR2045CT","SBR2045CT")</f>
        <v>SBR2045CT</v>
      </c>
      <c r="D107" t="s">
        <v>19</v>
      </c>
      <c r="E107">
        <v>115</v>
      </c>
      <c r="F107" t="s">
        <v>20</v>
      </c>
      <c r="G107" t="s">
        <v>21</v>
      </c>
      <c r="H107" t="s">
        <v>35</v>
      </c>
      <c r="I107">
        <v>20</v>
      </c>
      <c r="J107">
        <v>45</v>
      </c>
      <c r="K107">
        <v>120</v>
      </c>
      <c r="L107">
        <v>0.54</v>
      </c>
      <c r="M107">
        <v>10</v>
      </c>
      <c r="N107">
        <v>500</v>
      </c>
      <c r="O107">
        <v>45</v>
      </c>
      <c r="R107" t="s">
        <v>50</v>
      </c>
    </row>
    <row r="108" spans="1:18">
      <c r="A108" t="s">
        <v>169</v>
      </c>
      <c r="B108" s="2" t="str">
        <f>Hyperlink("https://www.diodes.com/assets/Datasheets/SBR2045.pdf")</f>
        <v>https://www.diodes.com/assets/Datasheets/SBR2045.pdf</v>
      </c>
      <c r="C108" t="str">
        <f>Hyperlink("https://www.diodes.com/part/view/SBR2045CTFP","SBR2045CTFP")</f>
        <v>SBR2045CTFP</v>
      </c>
      <c r="D108" t="s">
        <v>19</v>
      </c>
      <c r="E108">
        <v>115</v>
      </c>
      <c r="F108" t="s">
        <v>20</v>
      </c>
      <c r="G108" t="s">
        <v>21</v>
      </c>
      <c r="H108" t="s">
        <v>35</v>
      </c>
      <c r="I108">
        <v>20</v>
      </c>
      <c r="J108">
        <v>45</v>
      </c>
      <c r="K108">
        <v>120</v>
      </c>
      <c r="L108">
        <v>0.54</v>
      </c>
      <c r="M108">
        <v>20</v>
      </c>
      <c r="N108">
        <v>500</v>
      </c>
      <c r="O108">
        <v>45</v>
      </c>
      <c r="R108" t="s">
        <v>54</v>
      </c>
    </row>
    <row r="109" spans="1:18">
      <c r="A109" t="s">
        <v>170</v>
      </c>
      <c r="B109" s="2" t="str">
        <f>Hyperlink("https://www.diodes.com/assets/Datasheets/SBR2060.pdf")</f>
        <v>https://www.diodes.com/assets/Datasheets/SBR2060.pdf</v>
      </c>
      <c r="C109" t="str">
        <f>Hyperlink("https://www.diodes.com/part/view/SBR2060CT","SBR2060CT")</f>
        <v>SBR2060CT</v>
      </c>
      <c r="D109" t="s">
        <v>19</v>
      </c>
      <c r="E109">
        <v>110</v>
      </c>
      <c r="F109" t="s">
        <v>20</v>
      </c>
      <c r="G109" t="s">
        <v>21</v>
      </c>
      <c r="H109" t="s">
        <v>35</v>
      </c>
      <c r="I109">
        <v>20</v>
      </c>
      <c r="J109">
        <v>60</v>
      </c>
      <c r="K109">
        <v>150</v>
      </c>
      <c r="L109">
        <v>0.7</v>
      </c>
      <c r="M109">
        <v>10</v>
      </c>
      <c r="N109">
        <v>500</v>
      </c>
      <c r="O109">
        <v>60</v>
      </c>
      <c r="R109" t="s">
        <v>50</v>
      </c>
    </row>
    <row r="110" spans="1:18">
      <c r="A110" t="s">
        <v>171</v>
      </c>
      <c r="B110" s="2" t="str">
        <f>Hyperlink("https://www.diodes.com/assets/Datasheets/SBR2060.pdf")</f>
        <v>https://www.diodes.com/assets/Datasheets/SBR2060.pdf</v>
      </c>
      <c r="C110" t="str">
        <f>Hyperlink("https://www.diodes.com/part/view/SBR2060CTFP","SBR2060CTFP")</f>
        <v>SBR2060CTFP</v>
      </c>
      <c r="D110" t="s">
        <v>19</v>
      </c>
      <c r="E110">
        <v>110</v>
      </c>
      <c r="F110" t="s">
        <v>20</v>
      </c>
      <c r="G110" t="s">
        <v>21</v>
      </c>
      <c r="H110" t="s">
        <v>35</v>
      </c>
      <c r="I110">
        <v>20</v>
      </c>
      <c r="J110">
        <v>60</v>
      </c>
      <c r="K110">
        <v>150</v>
      </c>
      <c r="L110">
        <v>0.7</v>
      </c>
      <c r="M110">
        <v>20</v>
      </c>
      <c r="N110">
        <v>500</v>
      </c>
      <c r="O110">
        <v>60</v>
      </c>
      <c r="R110" t="s">
        <v>54</v>
      </c>
    </row>
    <row r="111" spans="1:18">
      <c r="A111" t="s">
        <v>172</v>
      </c>
      <c r="B111" s="2" t="str">
        <f>Hyperlink("https://www.diodes.com/assets/Datasheets/SBR2065D1.pdf")</f>
        <v>https://www.diodes.com/assets/Datasheets/SBR2065D1.pdf</v>
      </c>
      <c r="C111" t="str">
        <f>Hyperlink("https://www.diodes.com/part/view/SBR2065D1","SBR2065D1")</f>
        <v>SBR2065D1</v>
      </c>
      <c r="D111" t="s">
        <v>173</v>
      </c>
      <c r="F111" t="s">
        <v>20</v>
      </c>
      <c r="G111" t="s">
        <v>21</v>
      </c>
      <c r="H111" t="s">
        <v>22</v>
      </c>
      <c r="I111">
        <v>20</v>
      </c>
      <c r="J111">
        <v>65</v>
      </c>
      <c r="K111">
        <v>140</v>
      </c>
      <c r="L111">
        <v>0.63</v>
      </c>
      <c r="M111">
        <v>20</v>
      </c>
      <c r="N111">
        <v>400</v>
      </c>
      <c r="O111">
        <v>65</v>
      </c>
      <c r="R111" t="s">
        <v>56</v>
      </c>
    </row>
    <row r="112" spans="1:18">
      <c r="A112" t="s">
        <v>174</v>
      </c>
      <c r="B112" s="2" t="str">
        <f>Hyperlink("https://www.diodes.com/assets/Datasheets/SBR20A100.pdf")</f>
        <v>https://www.diodes.com/assets/Datasheets/SBR20A100.pdf</v>
      </c>
      <c r="C112" t="str">
        <f>Hyperlink("https://www.diodes.com/part/view/SBR20A100CT","SBR20A100CT")</f>
        <v>SBR20A100CT</v>
      </c>
      <c r="D112" t="s">
        <v>19</v>
      </c>
      <c r="E112">
        <v>150</v>
      </c>
      <c r="F112" t="s">
        <v>20</v>
      </c>
      <c r="G112" t="s">
        <v>21</v>
      </c>
      <c r="H112" t="s">
        <v>35</v>
      </c>
      <c r="I112">
        <v>20</v>
      </c>
      <c r="J112">
        <v>100</v>
      </c>
      <c r="K112">
        <v>250</v>
      </c>
      <c r="L112">
        <v>0.75</v>
      </c>
      <c r="M112">
        <v>10</v>
      </c>
      <c r="N112">
        <v>100</v>
      </c>
      <c r="O112">
        <v>100</v>
      </c>
      <c r="R112" t="s">
        <v>50</v>
      </c>
    </row>
    <row r="113" spans="1:18">
      <c r="A113" t="s">
        <v>175</v>
      </c>
      <c r="B113" s="2" t="str">
        <f>Hyperlink("https://www.diodes.com/assets/Datasheets/SBR20A100CTB.pdf")</f>
        <v>https://www.diodes.com/assets/Datasheets/SBR20A100CTB.pdf</v>
      </c>
      <c r="C113" t="str">
        <f>Hyperlink("https://www.diodes.com/part/view/SBR20A100CTB","SBR20A100CTB")</f>
        <v>SBR20A100CTB</v>
      </c>
      <c r="D113" t="s">
        <v>19</v>
      </c>
      <c r="F113" t="s">
        <v>20</v>
      </c>
      <c r="G113" t="s">
        <v>21</v>
      </c>
      <c r="H113" t="s">
        <v>35</v>
      </c>
      <c r="I113">
        <v>20</v>
      </c>
      <c r="J113">
        <v>100</v>
      </c>
      <c r="K113">
        <v>250</v>
      </c>
      <c r="L113">
        <v>0.75</v>
      </c>
      <c r="M113">
        <v>10</v>
      </c>
      <c r="N113">
        <v>100</v>
      </c>
      <c r="O113">
        <v>100</v>
      </c>
      <c r="R113" t="s">
        <v>52</v>
      </c>
    </row>
    <row r="114" spans="1:18">
      <c r="A114" t="s">
        <v>176</v>
      </c>
      <c r="B114" s="2" t="str">
        <f>Hyperlink("https://www.diodes.com/assets/Datasheets/SBR20A100CTE.pdf")</f>
        <v>https://www.diodes.com/assets/Datasheets/SBR20A100CTE.pdf</v>
      </c>
      <c r="C114" t="str">
        <f>Hyperlink("https://www.diodes.com/part/view/SBR20A100CTE","SBR20A100CTE")</f>
        <v>SBR20A100CTE</v>
      </c>
      <c r="D114" t="s">
        <v>19</v>
      </c>
      <c r="F114" t="s">
        <v>20</v>
      </c>
      <c r="G114" t="s">
        <v>21</v>
      </c>
      <c r="H114" t="s">
        <v>35</v>
      </c>
      <c r="I114">
        <v>20</v>
      </c>
      <c r="J114">
        <v>100</v>
      </c>
      <c r="K114">
        <v>250</v>
      </c>
      <c r="L114">
        <v>0.75</v>
      </c>
      <c r="M114">
        <v>10</v>
      </c>
      <c r="N114">
        <v>100</v>
      </c>
      <c r="O114">
        <v>100</v>
      </c>
      <c r="R114" t="s">
        <v>60</v>
      </c>
    </row>
    <row r="115" spans="1:18">
      <c r="A115" t="s">
        <v>177</v>
      </c>
      <c r="B115" s="2" t="str">
        <f>Hyperlink("https://www.diodes.com/assets/Datasheets/SBR20A100.pdf")</f>
        <v>https://www.diodes.com/assets/Datasheets/SBR20A100.pdf</v>
      </c>
      <c r="C115" t="str">
        <f>Hyperlink("https://www.diodes.com/part/view/SBR20A100CTFP","SBR20A100CTFP")</f>
        <v>SBR20A100CTFP</v>
      </c>
      <c r="D115" t="s">
        <v>19</v>
      </c>
      <c r="E115">
        <v>150</v>
      </c>
      <c r="F115" t="s">
        <v>20</v>
      </c>
      <c r="G115" t="s">
        <v>21</v>
      </c>
      <c r="H115" t="s">
        <v>35</v>
      </c>
      <c r="I115">
        <v>20</v>
      </c>
      <c r="J115">
        <v>100</v>
      </c>
      <c r="K115">
        <v>250</v>
      </c>
      <c r="L115">
        <v>0.75</v>
      </c>
      <c r="M115">
        <v>20</v>
      </c>
      <c r="N115">
        <v>100</v>
      </c>
      <c r="O115">
        <v>100</v>
      </c>
      <c r="R115" t="s">
        <v>54</v>
      </c>
    </row>
    <row r="116" spans="1:18">
      <c r="A116" t="s">
        <v>178</v>
      </c>
      <c r="B116" s="2" t="str">
        <f>Hyperlink("https://www.diodes.com/assets/Datasheets/SBR20A120.pdf")</f>
        <v>https://www.diodes.com/assets/Datasheets/SBR20A120.pdf</v>
      </c>
      <c r="C116" t="str">
        <f>Hyperlink("https://www.diodes.com/part/view/SBR20A120CT","SBR20A120CT")</f>
        <v>SBR20A120CT</v>
      </c>
      <c r="D116" t="s">
        <v>19</v>
      </c>
      <c r="E116">
        <v>150</v>
      </c>
      <c r="F116" t="s">
        <v>20</v>
      </c>
      <c r="G116" t="s">
        <v>21</v>
      </c>
      <c r="H116" t="s">
        <v>35</v>
      </c>
      <c r="I116">
        <v>20</v>
      </c>
      <c r="J116">
        <v>120</v>
      </c>
      <c r="K116">
        <v>180</v>
      </c>
      <c r="L116">
        <v>0.79</v>
      </c>
      <c r="M116">
        <v>10</v>
      </c>
      <c r="N116">
        <v>100</v>
      </c>
      <c r="O116">
        <v>120</v>
      </c>
      <c r="R116" t="s">
        <v>50</v>
      </c>
    </row>
    <row r="117" spans="1:18">
      <c r="A117" t="s">
        <v>179</v>
      </c>
      <c r="B117" s="2" t="str">
        <f>Hyperlink("https://www.diodes.com/assets/Datasheets/SBR20A120CTE.pdf")</f>
        <v>https://www.diodes.com/assets/Datasheets/SBR20A120CTE.pdf</v>
      </c>
      <c r="C117" t="str">
        <f>Hyperlink("https://www.diodes.com/part/view/SBR20A120CTE","SBR20A120CTE")</f>
        <v>SBR20A120CTE</v>
      </c>
      <c r="D117" t="s">
        <v>19</v>
      </c>
      <c r="F117" t="s">
        <v>20</v>
      </c>
      <c r="G117" t="s">
        <v>21</v>
      </c>
      <c r="H117" t="s">
        <v>35</v>
      </c>
      <c r="I117">
        <v>20</v>
      </c>
      <c r="J117">
        <v>120</v>
      </c>
      <c r="K117">
        <v>180</v>
      </c>
      <c r="L117">
        <v>0.79</v>
      </c>
      <c r="M117">
        <v>10</v>
      </c>
      <c r="N117">
        <v>100</v>
      </c>
      <c r="O117">
        <v>120</v>
      </c>
      <c r="R117" t="s">
        <v>60</v>
      </c>
    </row>
    <row r="118" spans="1:18">
      <c r="A118" t="s">
        <v>180</v>
      </c>
      <c r="B118" s="2" t="str">
        <f>Hyperlink("https://www.diodes.com/assets/Datasheets/SBR20A120.pdf")</f>
        <v>https://www.diodes.com/assets/Datasheets/SBR20A120.pdf</v>
      </c>
      <c r="C118" t="str">
        <f>Hyperlink("https://www.diodes.com/part/view/SBR20A120CTFP","SBR20A120CTFP")</f>
        <v>SBR20A120CTFP</v>
      </c>
      <c r="D118" t="s">
        <v>19</v>
      </c>
      <c r="E118">
        <v>150</v>
      </c>
      <c r="F118" t="s">
        <v>20</v>
      </c>
      <c r="G118" t="s">
        <v>21</v>
      </c>
      <c r="H118" t="s">
        <v>35</v>
      </c>
      <c r="I118">
        <v>20</v>
      </c>
      <c r="J118">
        <v>120</v>
      </c>
      <c r="K118">
        <v>180</v>
      </c>
      <c r="L118">
        <v>0.79</v>
      </c>
      <c r="M118">
        <v>20</v>
      </c>
      <c r="N118">
        <v>100</v>
      </c>
      <c r="O118">
        <v>120</v>
      </c>
      <c r="R118" t="s">
        <v>54</v>
      </c>
    </row>
    <row r="119" spans="1:18">
      <c r="A119" t="s">
        <v>181</v>
      </c>
      <c r="B119" s="2" t="str">
        <f>Hyperlink("https://www.diodes.com/assets/Datasheets/SBR20A150.pdf")</f>
        <v>https://www.diodes.com/assets/Datasheets/SBR20A150.pdf</v>
      </c>
      <c r="C119" t="str">
        <f>Hyperlink("https://www.diodes.com/part/view/SBR20A150CT","SBR20A150CT")</f>
        <v>SBR20A150CT</v>
      </c>
      <c r="D119" t="s">
        <v>19</v>
      </c>
      <c r="E119">
        <v>150</v>
      </c>
      <c r="F119" t="s">
        <v>20</v>
      </c>
      <c r="G119" t="s">
        <v>21</v>
      </c>
      <c r="H119" t="s">
        <v>35</v>
      </c>
      <c r="I119">
        <v>20</v>
      </c>
      <c r="J119">
        <v>150</v>
      </c>
      <c r="K119">
        <v>180</v>
      </c>
      <c r="L119">
        <v>0.82</v>
      </c>
      <c r="M119">
        <v>10</v>
      </c>
      <c r="N119">
        <v>100</v>
      </c>
      <c r="O119">
        <v>150</v>
      </c>
      <c r="R119" t="s">
        <v>50</v>
      </c>
    </row>
    <row r="120" spans="1:18">
      <c r="A120" t="s">
        <v>182</v>
      </c>
      <c r="B120" s="2" t="str">
        <f>Hyperlink("https://www.diodes.com/assets/Datasheets/SBR20A150.pdf")</f>
        <v>https://www.diodes.com/assets/Datasheets/SBR20A150.pdf</v>
      </c>
      <c r="C120" t="str">
        <f>Hyperlink("https://www.diodes.com/part/view/SBR20A150CTFP","SBR20A150CTFP")</f>
        <v>SBR20A150CTFP</v>
      </c>
      <c r="D120" t="s">
        <v>19</v>
      </c>
      <c r="E120">
        <v>150</v>
      </c>
      <c r="F120" t="s">
        <v>20</v>
      </c>
      <c r="G120" t="s">
        <v>21</v>
      </c>
      <c r="H120" t="s">
        <v>35</v>
      </c>
      <c r="I120">
        <v>20</v>
      </c>
      <c r="J120">
        <v>150</v>
      </c>
      <c r="K120">
        <v>180</v>
      </c>
      <c r="L120">
        <v>0.82</v>
      </c>
      <c r="M120">
        <v>20</v>
      </c>
      <c r="N120">
        <v>100</v>
      </c>
      <c r="O120">
        <v>150</v>
      </c>
      <c r="R120" t="s">
        <v>54</v>
      </c>
    </row>
    <row r="121" spans="1:18">
      <c r="A121" t="s">
        <v>183</v>
      </c>
      <c r="B121" s="2" t="str">
        <f>Hyperlink("https://www.diodes.com/assets/Datasheets/SBR20A200.pdf")</f>
        <v>https://www.diodes.com/assets/Datasheets/SBR20A200.pdf</v>
      </c>
      <c r="C121" t="str">
        <f>Hyperlink("https://www.diodes.com/part/view/SBR20A200CT","SBR20A200CT")</f>
        <v>SBR20A200CT</v>
      </c>
      <c r="D121" t="s">
        <v>19</v>
      </c>
      <c r="E121">
        <v>150</v>
      </c>
      <c r="F121" t="s">
        <v>20</v>
      </c>
      <c r="G121" t="s">
        <v>21</v>
      </c>
      <c r="H121" t="s">
        <v>35</v>
      </c>
      <c r="I121">
        <v>20</v>
      </c>
      <c r="J121">
        <v>200</v>
      </c>
      <c r="K121">
        <v>180</v>
      </c>
      <c r="L121">
        <v>0.86</v>
      </c>
      <c r="M121">
        <v>10</v>
      </c>
      <c r="N121">
        <v>100</v>
      </c>
      <c r="O121">
        <v>200</v>
      </c>
      <c r="R121" t="s">
        <v>50</v>
      </c>
    </row>
    <row r="122" spans="1:18">
      <c r="A122" t="s">
        <v>184</v>
      </c>
      <c r="B122" s="2" t="str">
        <f>Hyperlink("https://www.diodes.com/assets/Datasheets/SBR20A200CTB.pdf")</f>
        <v>https://www.diodes.com/assets/Datasheets/SBR20A200CTB.pdf</v>
      </c>
      <c r="C122" t="str">
        <f>Hyperlink("https://www.diodes.com/part/view/SBR20A200CTB","SBR20A200CTB")</f>
        <v>SBR20A200CTB</v>
      </c>
      <c r="D122" t="s">
        <v>19</v>
      </c>
      <c r="E122">
        <v>150</v>
      </c>
      <c r="F122" t="s">
        <v>20</v>
      </c>
      <c r="G122" t="s">
        <v>21</v>
      </c>
      <c r="H122" t="s">
        <v>35</v>
      </c>
      <c r="I122">
        <v>20</v>
      </c>
      <c r="J122">
        <v>200</v>
      </c>
      <c r="K122">
        <v>180</v>
      </c>
      <c r="L122">
        <v>0.84</v>
      </c>
      <c r="M122">
        <v>20</v>
      </c>
      <c r="N122">
        <v>100</v>
      </c>
      <c r="O122">
        <v>200</v>
      </c>
      <c r="R122" t="s">
        <v>52</v>
      </c>
    </row>
    <row r="123" spans="1:18">
      <c r="A123" t="s">
        <v>185</v>
      </c>
      <c r="B123" s="2" t="str">
        <f>Hyperlink("https://www.diodes.com/assets/Datasheets/SBR20A200.pdf")</f>
        <v>https://www.diodes.com/assets/Datasheets/SBR20A200.pdf</v>
      </c>
      <c r="C123" t="str">
        <f>Hyperlink("https://www.diodes.com/part/view/SBR20A200CTFP","SBR20A200CTFP")</f>
        <v>SBR20A200CTFP</v>
      </c>
      <c r="D123" t="s">
        <v>19</v>
      </c>
      <c r="E123">
        <v>150</v>
      </c>
      <c r="F123" t="s">
        <v>20</v>
      </c>
      <c r="G123" t="s">
        <v>21</v>
      </c>
      <c r="H123" t="s">
        <v>35</v>
      </c>
      <c r="I123">
        <v>20</v>
      </c>
      <c r="J123">
        <v>200</v>
      </c>
      <c r="K123">
        <v>180</v>
      </c>
      <c r="L123">
        <v>0.86</v>
      </c>
      <c r="M123">
        <v>20</v>
      </c>
      <c r="N123">
        <v>100</v>
      </c>
      <c r="O123">
        <v>200</v>
      </c>
      <c r="R123" t="s">
        <v>54</v>
      </c>
    </row>
    <row r="124" spans="1:18">
      <c r="A124" t="s">
        <v>186</v>
      </c>
      <c r="B124" s="2" t="str">
        <f>Hyperlink("https://www.diodes.com/assets/Datasheets/SBR20A300.pdf")</f>
        <v>https://www.diodes.com/assets/Datasheets/SBR20A300.pdf</v>
      </c>
      <c r="C124" t="str">
        <f>Hyperlink("https://www.diodes.com/part/view/SBR20A300CT","SBR20A300CT")</f>
        <v>SBR20A300CT</v>
      </c>
      <c r="D124" t="s">
        <v>19</v>
      </c>
      <c r="E124">
        <v>150</v>
      </c>
      <c r="F124" t="s">
        <v>20</v>
      </c>
      <c r="G124" t="s">
        <v>21</v>
      </c>
      <c r="H124" t="s">
        <v>35</v>
      </c>
      <c r="I124">
        <v>20</v>
      </c>
      <c r="J124">
        <v>300</v>
      </c>
      <c r="K124">
        <v>180</v>
      </c>
      <c r="L124">
        <v>0.92</v>
      </c>
      <c r="M124">
        <v>10</v>
      </c>
      <c r="N124">
        <v>100</v>
      </c>
      <c r="O124">
        <v>300</v>
      </c>
      <c r="R124" t="s">
        <v>50</v>
      </c>
    </row>
    <row r="125" spans="1:18">
      <c r="A125" t="s">
        <v>187</v>
      </c>
      <c r="B125" s="2" t="str">
        <f>Hyperlink("https://www.diodes.com/assets/Datasheets/SBR20A300.pdf")</f>
        <v>https://www.diodes.com/assets/Datasheets/SBR20A300.pdf</v>
      </c>
      <c r="C125" t="str">
        <f>Hyperlink("https://www.diodes.com/part/view/SBR20A300CTB","SBR20A300CTB")</f>
        <v>SBR20A300CTB</v>
      </c>
      <c r="D125" t="s">
        <v>19</v>
      </c>
      <c r="F125" t="s">
        <v>20</v>
      </c>
      <c r="G125" t="s">
        <v>21</v>
      </c>
      <c r="H125" t="s">
        <v>35</v>
      </c>
      <c r="I125">
        <v>20</v>
      </c>
      <c r="J125">
        <v>300</v>
      </c>
      <c r="K125">
        <v>180</v>
      </c>
      <c r="L125">
        <v>0.92</v>
      </c>
      <c r="M125">
        <v>20</v>
      </c>
      <c r="N125">
        <v>100</v>
      </c>
      <c r="O125">
        <v>300</v>
      </c>
      <c r="R125" t="s">
        <v>52</v>
      </c>
    </row>
    <row r="126" spans="1:18">
      <c r="A126" t="s">
        <v>188</v>
      </c>
      <c r="B126" s="2" t="str">
        <f>Hyperlink("https://www.diodes.com/assets/Datasheets/SBR20A300.pdf")</f>
        <v>https://www.diodes.com/assets/Datasheets/SBR20A300.pdf</v>
      </c>
      <c r="C126" t="str">
        <f>Hyperlink("https://www.diodes.com/part/view/SBR20A300CTFP","SBR20A300CTFP")</f>
        <v>SBR20A300CTFP</v>
      </c>
      <c r="D126" t="s">
        <v>19</v>
      </c>
      <c r="E126">
        <v>150</v>
      </c>
      <c r="F126" t="s">
        <v>20</v>
      </c>
      <c r="G126" t="s">
        <v>21</v>
      </c>
      <c r="H126" t="s">
        <v>35</v>
      </c>
      <c r="I126">
        <v>20</v>
      </c>
      <c r="J126">
        <v>300</v>
      </c>
      <c r="K126">
        <v>180</v>
      </c>
      <c r="L126">
        <v>0.92</v>
      </c>
      <c r="M126">
        <v>20</v>
      </c>
      <c r="N126">
        <v>100</v>
      </c>
      <c r="O126">
        <v>300</v>
      </c>
      <c r="R126" t="s">
        <v>54</v>
      </c>
    </row>
    <row r="127" spans="1:18">
      <c r="A127" t="s">
        <v>189</v>
      </c>
      <c r="B127" s="2" t="str">
        <f>Hyperlink("https://www.diodes.com/assets/Datasheets/SBR20A40.pdf")</f>
        <v>https://www.diodes.com/assets/Datasheets/SBR20A40.pdf</v>
      </c>
      <c r="C127" t="str">
        <f>Hyperlink("https://www.diodes.com/part/view/SBR20A40CT","SBR20A40CT")</f>
        <v>SBR20A40CT</v>
      </c>
      <c r="D127" t="s">
        <v>19</v>
      </c>
      <c r="E127">
        <v>110</v>
      </c>
      <c r="F127" t="s">
        <v>20</v>
      </c>
      <c r="G127" t="s">
        <v>21</v>
      </c>
      <c r="H127" t="s">
        <v>35</v>
      </c>
      <c r="I127">
        <v>20</v>
      </c>
      <c r="J127">
        <v>40</v>
      </c>
      <c r="K127">
        <v>180</v>
      </c>
      <c r="L127">
        <v>0.5</v>
      </c>
      <c r="M127">
        <v>10</v>
      </c>
      <c r="N127">
        <v>500</v>
      </c>
      <c r="O127">
        <v>40</v>
      </c>
      <c r="R127" t="s">
        <v>50</v>
      </c>
    </row>
    <row r="128" spans="1:18">
      <c r="A128" t="s">
        <v>190</v>
      </c>
      <c r="B128" s="2" t="str">
        <f>Hyperlink("https://www.diodes.com/assets/Datasheets/SBR20A40.pdf")</f>
        <v>https://www.diodes.com/assets/Datasheets/SBR20A40.pdf</v>
      </c>
      <c r="C128" t="str">
        <f>Hyperlink("https://www.diodes.com/part/view/SBR20A40CTFP","SBR20A40CTFP")</f>
        <v>SBR20A40CTFP</v>
      </c>
      <c r="D128" t="s">
        <v>19</v>
      </c>
      <c r="E128">
        <v>110</v>
      </c>
      <c r="F128" t="s">
        <v>20</v>
      </c>
      <c r="G128" t="s">
        <v>21</v>
      </c>
      <c r="H128" t="s">
        <v>35</v>
      </c>
      <c r="I128">
        <v>20</v>
      </c>
      <c r="J128">
        <v>40</v>
      </c>
      <c r="K128">
        <v>180</v>
      </c>
      <c r="L128">
        <v>0.5</v>
      </c>
      <c r="M128">
        <v>20</v>
      </c>
      <c r="N128">
        <v>500</v>
      </c>
      <c r="O128">
        <v>40</v>
      </c>
      <c r="R128" t="s">
        <v>54</v>
      </c>
    </row>
    <row r="129" spans="1:18">
      <c r="A129" t="s">
        <v>191</v>
      </c>
      <c r="B129" s="2" t="str">
        <f>Hyperlink("https://www.diodes.com/assets/Datasheets/SBR20A45.pdf")</f>
        <v>https://www.diodes.com/assets/Datasheets/SBR20A45.pdf</v>
      </c>
      <c r="C129" t="str">
        <f>Hyperlink("https://www.diodes.com/part/view/SBR20A45CT","SBR20A45CT")</f>
        <v>SBR20A45CT</v>
      </c>
      <c r="D129" t="s">
        <v>19</v>
      </c>
      <c r="E129">
        <v>110</v>
      </c>
      <c r="F129" t="s">
        <v>20</v>
      </c>
      <c r="G129" t="s">
        <v>21</v>
      </c>
      <c r="H129" t="s">
        <v>35</v>
      </c>
      <c r="I129">
        <v>20</v>
      </c>
      <c r="J129">
        <v>45</v>
      </c>
      <c r="K129">
        <v>180</v>
      </c>
      <c r="L129">
        <v>0.5</v>
      </c>
      <c r="M129">
        <v>10</v>
      </c>
      <c r="N129">
        <v>500</v>
      </c>
      <c r="O129">
        <v>45</v>
      </c>
      <c r="R129" t="s">
        <v>50</v>
      </c>
    </row>
    <row r="130" spans="1:18">
      <c r="A130" t="s">
        <v>192</v>
      </c>
      <c r="B130" s="2" t="str">
        <f>Hyperlink("https://www.diodes.com/assets/Datasheets/SBR20A45.pdf")</f>
        <v>https://www.diodes.com/assets/Datasheets/SBR20A45.pdf</v>
      </c>
      <c r="C130" t="str">
        <f>Hyperlink("https://www.diodes.com/part/view/SBR20A45CTFP","SBR20A45CTFP")</f>
        <v>SBR20A45CTFP</v>
      </c>
      <c r="D130" t="s">
        <v>19</v>
      </c>
      <c r="E130">
        <v>110</v>
      </c>
      <c r="F130" t="s">
        <v>20</v>
      </c>
      <c r="G130" t="s">
        <v>21</v>
      </c>
      <c r="H130" t="s">
        <v>35</v>
      </c>
      <c r="I130">
        <v>20</v>
      </c>
      <c r="J130">
        <v>45</v>
      </c>
      <c r="K130">
        <v>180</v>
      </c>
      <c r="L130">
        <v>0.5</v>
      </c>
      <c r="M130">
        <v>20</v>
      </c>
      <c r="N130">
        <v>500</v>
      </c>
      <c r="O130">
        <v>45</v>
      </c>
      <c r="R130" t="s">
        <v>54</v>
      </c>
    </row>
    <row r="131" spans="1:18">
      <c r="A131" t="s">
        <v>193</v>
      </c>
      <c r="B131" s="2" t="str">
        <f>Hyperlink("https://www.diodes.com/assets/Datasheets/SBR20A45D1.pdf")</f>
        <v>https://www.diodes.com/assets/Datasheets/SBR20A45D1.pdf</v>
      </c>
      <c r="C131" t="str">
        <f>Hyperlink("https://www.diodes.com/part/view/SBR20A45D1","SBR20A45D1")</f>
        <v>SBR20A45D1</v>
      </c>
      <c r="D131" t="s">
        <v>19</v>
      </c>
      <c r="F131" t="s">
        <v>42</v>
      </c>
      <c r="G131" t="s">
        <v>21</v>
      </c>
      <c r="H131" t="s">
        <v>22</v>
      </c>
      <c r="I131">
        <v>20</v>
      </c>
      <c r="J131">
        <v>45</v>
      </c>
      <c r="K131">
        <v>140</v>
      </c>
      <c r="L131">
        <v>0.59</v>
      </c>
      <c r="M131">
        <v>20</v>
      </c>
      <c r="N131">
        <v>500</v>
      </c>
      <c r="O131">
        <v>45</v>
      </c>
      <c r="R131" t="s">
        <v>56</v>
      </c>
    </row>
    <row r="132" spans="1:18">
      <c r="A132" t="s">
        <v>194</v>
      </c>
      <c r="B132" s="2" t="str">
        <f>Hyperlink("https://www.diodes.com/assets/Datasheets/SBR20A60CT_CTB_CTFP.pdf")</f>
        <v>https://www.diodes.com/assets/Datasheets/SBR20A60CT_CTB_CTFP.pdf</v>
      </c>
      <c r="C132" t="str">
        <f>Hyperlink("https://www.diodes.com/part/view/SBR20A60CT","SBR20A60CT")</f>
        <v>SBR20A60CT</v>
      </c>
      <c r="D132" t="s">
        <v>19</v>
      </c>
      <c r="E132">
        <v>110</v>
      </c>
      <c r="F132" t="s">
        <v>20</v>
      </c>
      <c r="G132" t="s">
        <v>21</v>
      </c>
      <c r="H132" t="s">
        <v>35</v>
      </c>
      <c r="I132">
        <v>20</v>
      </c>
      <c r="J132">
        <v>60</v>
      </c>
      <c r="K132">
        <v>180</v>
      </c>
      <c r="L132">
        <v>0.65</v>
      </c>
      <c r="M132">
        <v>20</v>
      </c>
      <c r="N132">
        <v>500</v>
      </c>
      <c r="O132">
        <v>60</v>
      </c>
      <c r="R132" t="s">
        <v>50</v>
      </c>
    </row>
    <row r="133" spans="1:18">
      <c r="A133" t="s">
        <v>195</v>
      </c>
      <c r="B133" s="2" t="str">
        <f>Hyperlink("https://www.diodes.com/assets/Datasheets/SBR20A60CT_CTB_CTFP.pdf")</f>
        <v>https://www.diodes.com/assets/Datasheets/SBR20A60CT_CTB_CTFP.pdf</v>
      </c>
      <c r="C133" t="str">
        <f>Hyperlink("https://www.diodes.com/part/view/SBR20A60CTB","SBR20A60CTB")</f>
        <v>SBR20A60CTB</v>
      </c>
      <c r="D133" t="s">
        <v>19</v>
      </c>
      <c r="E133">
        <v>110</v>
      </c>
      <c r="F133" t="s">
        <v>20</v>
      </c>
      <c r="G133" t="s">
        <v>21</v>
      </c>
      <c r="H133" t="s">
        <v>35</v>
      </c>
      <c r="I133">
        <v>20</v>
      </c>
      <c r="J133">
        <v>60</v>
      </c>
      <c r="K133">
        <v>180</v>
      </c>
      <c r="L133">
        <v>0.65</v>
      </c>
      <c r="M133">
        <v>20</v>
      </c>
      <c r="N133">
        <v>500</v>
      </c>
      <c r="O133">
        <v>60</v>
      </c>
      <c r="R133" t="s">
        <v>52</v>
      </c>
    </row>
    <row r="134" spans="1:18">
      <c r="A134" t="s">
        <v>196</v>
      </c>
      <c r="B134" s="2" t="str">
        <f>Hyperlink("https://www.diodes.com/assets/Datasheets/SBR20A60CTBQ.pdf")</f>
        <v>https://www.diodes.com/assets/Datasheets/SBR20A60CTBQ.pdf</v>
      </c>
      <c r="C134" t="str">
        <f>Hyperlink("https://www.diodes.com/part/view/SBR20A60CTBQ","SBR20A60CTBQ")</f>
        <v>SBR20A60CTBQ</v>
      </c>
      <c r="D134" t="s">
        <v>19</v>
      </c>
      <c r="E134">
        <v>150</v>
      </c>
      <c r="F134" t="s">
        <v>20</v>
      </c>
      <c r="G134" t="s">
        <v>33</v>
      </c>
      <c r="H134" t="s">
        <v>35</v>
      </c>
      <c r="I134">
        <v>20</v>
      </c>
      <c r="J134">
        <v>60</v>
      </c>
      <c r="K134">
        <v>180</v>
      </c>
      <c r="L134">
        <v>0.79</v>
      </c>
      <c r="M134">
        <v>20</v>
      </c>
      <c r="N134">
        <v>500</v>
      </c>
      <c r="O134">
        <v>60</v>
      </c>
      <c r="P134" t="s">
        <v>32</v>
      </c>
      <c r="Q134" t="s">
        <v>32</v>
      </c>
      <c r="R134" t="s">
        <v>52</v>
      </c>
    </row>
    <row r="135" spans="1:18">
      <c r="A135" t="s">
        <v>197</v>
      </c>
      <c r="B135" s="2" t="str">
        <f>Hyperlink("https://www.diodes.com/assets/Datasheets/SBR20A60CT_CTB_CTFP.pdf")</f>
        <v>https://www.diodes.com/assets/Datasheets/SBR20A60CT_CTB_CTFP.pdf</v>
      </c>
      <c r="C135" t="str">
        <f>Hyperlink("https://www.diodes.com/part/view/SBR20A60CTFP","SBR20A60CTFP")</f>
        <v>SBR20A60CTFP</v>
      </c>
      <c r="D135" t="s">
        <v>19</v>
      </c>
      <c r="E135">
        <v>110</v>
      </c>
      <c r="F135" t="s">
        <v>20</v>
      </c>
      <c r="G135" t="s">
        <v>21</v>
      </c>
      <c r="H135" t="s">
        <v>35</v>
      </c>
      <c r="I135">
        <v>20</v>
      </c>
      <c r="J135">
        <v>60</v>
      </c>
      <c r="K135">
        <v>180</v>
      </c>
      <c r="L135">
        <v>0.65</v>
      </c>
      <c r="M135">
        <v>20</v>
      </c>
      <c r="N135">
        <v>500</v>
      </c>
      <c r="O135">
        <v>60</v>
      </c>
      <c r="R135" t="s">
        <v>54</v>
      </c>
    </row>
    <row r="136" spans="1:18">
      <c r="A136" t="s">
        <v>198</v>
      </c>
      <c r="B136" s="2" t="e">
        <v>#N/A</v>
      </c>
      <c r="C136" t="str">
        <f>Hyperlink("https://www.diodes.com/part/view/SBR20B100CT","SBR20B100CT")</f>
        <v>SBR20B100CT</v>
      </c>
      <c r="D136" t="s">
        <v>173</v>
      </c>
      <c r="F136" t="s">
        <v>42</v>
      </c>
      <c r="G136" t="s">
        <v>21</v>
      </c>
      <c r="H136" t="s">
        <v>35</v>
      </c>
      <c r="I136">
        <v>20</v>
      </c>
      <c r="J136">
        <v>100</v>
      </c>
      <c r="K136">
        <v>220</v>
      </c>
      <c r="L136">
        <v>0.82</v>
      </c>
      <c r="M136">
        <v>10</v>
      </c>
      <c r="N136">
        <v>95</v>
      </c>
      <c r="O136">
        <v>100</v>
      </c>
      <c r="R136" t="s">
        <v>50</v>
      </c>
    </row>
    <row r="137" spans="1:18">
      <c r="A137" t="s">
        <v>199</v>
      </c>
      <c r="B137" s="2" t="str">
        <f>Hyperlink("https://www.diodes.com/assets/Datasheets/SBR20E100CT.pdf")</f>
        <v>https://www.diodes.com/assets/Datasheets/SBR20E100CT.pdf</v>
      </c>
      <c r="C137" t="str">
        <f>Hyperlink("https://www.diodes.com/part/view/SBR20E100CT","SBR20E100CT")</f>
        <v>SBR20E100CT</v>
      </c>
      <c r="D137" t="s">
        <v>173</v>
      </c>
      <c r="F137" t="s">
        <v>42</v>
      </c>
      <c r="G137" t="s">
        <v>21</v>
      </c>
      <c r="H137" t="s">
        <v>35</v>
      </c>
      <c r="I137">
        <v>20</v>
      </c>
      <c r="J137">
        <v>100</v>
      </c>
      <c r="K137">
        <v>250</v>
      </c>
      <c r="L137">
        <v>0.75</v>
      </c>
      <c r="M137">
        <v>10</v>
      </c>
      <c r="N137">
        <v>100</v>
      </c>
      <c r="O137">
        <v>100</v>
      </c>
      <c r="R137" t="s">
        <v>50</v>
      </c>
    </row>
    <row r="138" spans="1:18">
      <c r="A138" t="s">
        <v>200</v>
      </c>
      <c r="B138" s="2" t="e">
        <v>#N/A</v>
      </c>
      <c r="C138" t="str">
        <f>Hyperlink("https://www.diodes.com/part/view/SBR20E120CT","SBR20E120CT")</f>
        <v>SBR20E120CT</v>
      </c>
      <c r="D138" t="s">
        <v>19</v>
      </c>
      <c r="F138" t="s">
        <v>42</v>
      </c>
      <c r="G138" t="s">
        <v>21</v>
      </c>
      <c r="H138" t="s">
        <v>35</v>
      </c>
      <c r="I138">
        <v>20</v>
      </c>
      <c r="J138">
        <v>120</v>
      </c>
      <c r="K138">
        <v>180</v>
      </c>
      <c r="L138">
        <v>0.79</v>
      </c>
      <c r="M138">
        <v>10</v>
      </c>
      <c r="N138">
        <v>90</v>
      </c>
      <c r="O138">
        <v>120</v>
      </c>
      <c r="R138" t="s">
        <v>50</v>
      </c>
    </row>
    <row r="139" spans="1:18">
      <c r="A139" t="s">
        <v>201</v>
      </c>
      <c r="B139" s="2" t="str">
        <f>Hyperlink("https://www.diodes.com/assets/Datasheets/SBR20M150D1Q.pdf")</f>
        <v>https://www.diodes.com/assets/Datasheets/SBR20M150D1Q.pdf</v>
      </c>
      <c r="C139" t="str">
        <f>Hyperlink("https://www.diodes.com/part/view/SBR20M150D1Q","SBR20M150D1Q")</f>
        <v>SBR20M150D1Q</v>
      </c>
      <c r="D139" t="s">
        <v>202</v>
      </c>
      <c r="F139" t="s">
        <v>20</v>
      </c>
      <c r="G139" t="s">
        <v>33</v>
      </c>
      <c r="H139" t="s">
        <v>22</v>
      </c>
      <c r="I139">
        <v>20</v>
      </c>
      <c r="J139">
        <v>150</v>
      </c>
      <c r="K139">
        <v>160</v>
      </c>
      <c r="L139">
        <v>0.9</v>
      </c>
      <c r="M139">
        <v>20</v>
      </c>
      <c r="N139">
        <v>50</v>
      </c>
      <c r="O139">
        <v>150</v>
      </c>
      <c r="Q139">
        <v>670</v>
      </c>
      <c r="R139" t="s">
        <v>56</v>
      </c>
    </row>
    <row r="140" spans="1:18">
      <c r="A140" t="s">
        <v>203</v>
      </c>
      <c r="B140" s="2" t="str">
        <f>Hyperlink("https://www.diodes.com/assets/Datasheets/SBR20M45D1.pdf")</f>
        <v>https://www.diodes.com/assets/Datasheets/SBR20M45D1.pdf</v>
      </c>
      <c r="C140" t="str">
        <f>Hyperlink("https://www.diodes.com/part/view/SBR20M45D1","SBR20M45D1")</f>
        <v>SBR20M45D1</v>
      </c>
      <c r="D140" t="s">
        <v>173</v>
      </c>
      <c r="F140" t="s">
        <v>20</v>
      </c>
      <c r="G140" t="s">
        <v>21</v>
      </c>
      <c r="H140" t="s">
        <v>22</v>
      </c>
      <c r="I140">
        <v>20</v>
      </c>
      <c r="J140">
        <v>45</v>
      </c>
      <c r="K140">
        <v>140</v>
      </c>
      <c r="L140">
        <v>0.61</v>
      </c>
      <c r="M140">
        <v>20</v>
      </c>
      <c r="N140">
        <v>100</v>
      </c>
      <c r="O140">
        <v>45</v>
      </c>
      <c r="R140" t="s">
        <v>56</v>
      </c>
    </row>
    <row r="141" spans="1:18">
      <c r="A141" t="s">
        <v>204</v>
      </c>
      <c r="B141" s="2" t="str">
        <f>Hyperlink("https://www.diodes.com/assets/Datasheets/SBR20M45D1Q.pdf")</f>
        <v>https://www.diodes.com/assets/Datasheets/SBR20M45D1Q.pdf</v>
      </c>
      <c r="C141" t="str">
        <f>Hyperlink("https://www.diodes.com/part/view/SBR20M45D1Q","SBR20M45D1Q")</f>
        <v>SBR20M45D1Q</v>
      </c>
      <c r="D141" t="s">
        <v>173</v>
      </c>
      <c r="E141" t="s">
        <v>32</v>
      </c>
      <c r="F141" t="s">
        <v>20</v>
      </c>
      <c r="G141" t="s">
        <v>33</v>
      </c>
      <c r="H141" t="s">
        <v>22</v>
      </c>
      <c r="I141">
        <v>20</v>
      </c>
      <c r="J141">
        <v>45</v>
      </c>
      <c r="K141">
        <v>140</v>
      </c>
      <c r="L141">
        <v>0.61</v>
      </c>
      <c r="M141">
        <v>20</v>
      </c>
      <c r="N141">
        <v>100</v>
      </c>
      <c r="O141">
        <v>45</v>
      </c>
      <c r="P141" t="s">
        <v>32</v>
      </c>
      <c r="Q141" t="s">
        <v>32</v>
      </c>
      <c r="R141" t="s">
        <v>56</v>
      </c>
    </row>
    <row r="142" spans="1:18">
      <c r="A142" t="s">
        <v>205</v>
      </c>
      <c r="B142" s="2" t="str">
        <f>Hyperlink("https://www.diodes.com/assets/Datasheets/SBR20U100.pdf")</f>
        <v>https://www.diodes.com/assets/Datasheets/SBR20U100.pdf</v>
      </c>
      <c r="C142" t="str">
        <f>Hyperlink("https://www.diodes.com/part/view/SBR20U100CT","SBR20U100CT")</f>
        <v>SBR20U100CT</v>
      </c>
      <c r="D142" t="s">
        <v>19</v>
      </c>
      <c r="E142">
        <v>132</v>
      </c>
      <c r="F142" t="s">
        <v>20</v>
      </c>
      <c r="G142" t="s">
        <v>21</v>
      </c>
      <c r="H142" t="s">
        <v>35</v>
      </c>
      <c r="I142">
        <v>20</v>
      </c>
      <c r="J142">
        <v>100</v>
      </c>
      <c r="K142">
        <v>200</v>
      </c>
      <c r="L142">
        <v>0.7</v>
      </c>
      <c r="M142">
        <v>10</v>
      </c>
      <c r="N142">
        <v>500</v>
      </c>
      <c r="O142">
        <v>100</v>
      </c>
      <c r="R142" t="s">
        <v>50</v>
      </c>
    </row>
    <row r="143" spans="1:18">
      <c r="A143" t="s">
        <v>206</v>
      </c>
      <c r="B143" s="2" t="str">
        <f>Hyperlink("https://www.diodes.com/assets/Datasheets/SBR20U100CTE.pdf")</f>
        <v>https://www.diodes.com/assets/Datasheets/SBR20U100CTE.pdf</v>
      </c>
      <c r="C143" t="str">
        <f>Hyperlink("https://www.diodes.com/part/view/SBR20U100CTE","SBR20U100CTE")</f>
        <v>SBR20U100CTE</v>
      </c>
      <c r="D143" t="s">
        <v>19</v>
      </c>
      <c r="F143" t="s">
        <v>20</v>
      </c>
      <c r="G143" t="s">
        <v>21</v>
      </c>
      <c r="H143" t="s">
        <v>35</v>
      </c>
      <c r="I143">
        <v>20</v>
      </c>
      <c r="J143">
        <v>100</v>
      </c>
      <c r="K143">
        <v>200</v>
      </c>
      <c r="L143">
        <v>0.7</v>
      </c>
      <c r="M143">
        <v>10</v>
      </c>
      <c r="N143">
        <v>500</v>
      </c>
      <c r="O143">
        <v>100</v>
      </c>
      <c r="R143" t="s">
        <v>60</v>
      </c>
    </row>
    <row r="144" spans="1:18">
      <c r="A144" t="s">
        <v>207</v>
      </c>
      <c r="B144" s="2" t="str">
        <f>Hyperlink("https://www.diodes.com/assets/Datasheets/SBR20U100.pdf")</f>
        <v>https://www.diodes.com/assets/Datasheets/SBR20U100.pdf</v>
      </c>
      <c r="C144" t="str">
        <f>Hyperlink("https://www.diodes.com/part/view/SBR20U100CTFP","SBR20U100CTFP")</f>
        <v>SBR20U100CTFP</v>
      </c>
      <c r="D144" t="s">
        <v>19</v>
      </c>
      <c r="E144">
        <v>132</v>
      </c>
      <c r="F144" t="s">
        <v>20</v>
      </c>
      <c r="G144" t="s">
        <v>21</v>
      </c>
      <c r="H144" t="s">
        <v>35</v>
      </c>
      <c r="I144">
        <v>20</v>
      </c>
      <c r="J144">
        <v>100</v>
      </c>
      <c r="K144">
        <v>200</v>
      </c>
      <c r="L144">
        <v>0.7</v>
      </c>
      <c r="M144">
        <v>20</v>
      </c>
      <c r="N144">
        <v>500</v>
      </c>
      <c r="O144">
        <v>100</v>
      </c>
      <c r="R144" t="s">
        <v>54</v>
      </c>
    </row>
    <row r="145" spans="1:18">
      <c r="A145" t="s">
        <v>208</v>
      </c>
      <c r="B145" s="2" t="str">
        <f>Hyperlink("https://www.diodes.com/assets/Datasheets/SBR20U150CT.pdf")</f>
        <v>https://www.diodes.com/assets/Datasheets/SBR20U150CT.pdf</v>
      </c>
      <c r="C145" t="str">
        <f>Hyperlink("https://www.diodes.com/part/view/SBR20U150CT","SBR20U150CT")</f>
        <v>SBR20U150CT</v>
      </c>
      <c r="D145" t="s">
        <v>19</v>
      </c>
      <c r="E145">
        <v>132</v>
      </c>
      <c r="F145" t="s">
        <v>20</v>
      </c>
      <c r="G145" t="s">
        <v>21</v>
      </c>
      <c r="H145" t="s">
        <v>35</v>
      </c>
      <c r="I145">
        <v>20</v>
      </c>
      <c r="J145">
        <v>150</v>
      </c>
      <c r="K145">
        <v>200</v>
      </c>
      <c r="L145">
        <v>0.78</v>
      </c>
      <c r="M145">
        <v>10</v>
      </c>
      <c r="N145">
        <v>500</v>
      </c>
      <c r="O145">
        <v>150</v>
      </c>
      <c r="R145" t="s">
        <v>50</v>
      </c>
    </row>
    <row r="146" spans="1:18">
      <c r="A146" t="s">
        <v>209</v>
      </c>
      <c r="B146" s="2" t="str">
        <f>Hyperlink("https://www.diodes.com/assets/Datasheets/SBR20U150CT.pdf")</f>
        <v>https://www.diodes.com/assets/Datasheets/SBR20U150CT.pdf</v>
      </c>
      <c r="C146" t="str">
        <f>Hyperlink("https://www.diodes.com/part/view/SBR20U150CTFP","SBR20U150CTFP")</f>
        <v>SBR20U150CTFP</v>
      </c>
      <c r="D146" t="s">
        <v>19</v>
      </c>
      <c r="E146">
        <v>132</v>
      </c>
      <c r="F146" t="s">
        <v>20</v>
      </c>
      <c r="G146" t="s">
        <v>21</v>
      </c>
      <c r="H146" t="s">
        <v>35</v>
      </c>
      <c r="I146">
        <v>20</v>
      </c>
      <c r="J146">
        <v>150</v>
      </c>
      <c r="K146">
        <v>200</v>
      </c>
      <c r="L146">
        <v>0.78</v>
      </c>
      <c r="M146">
        <v>20</v>
      </c>
      <c r="N146">
        <v>500</v>
      </c>
      <c r="O146">
        <v>150</v>
      </c>
      <c r="R146" t="s">
        <v>54</v>
      </c>
    </row>
    <row r="147" spans="1:18">
      <c r="A147" t="s">
        <v>210</v>
      </c>
      <c r="B147" s="2" t="str">
        <f>Hyperlink("https://www.diodes.com/assets/Datasheets/SBR20U40.pdf")</f>
        <v>https://www.diodes.com/assets/Datasheets/SBR20U40.pdf</v>
      </c>
      <c r="C147" t="str">
        <f>Hyperlink("https://www.diodes.com/part/view/SBR20U40CT","SBR20U40CT")</f>
        <v>SBR20U40CT</v>
      </c>
      <c r="D147" t="s">
        <v>19</v>
      </c>
      <c r="E147">
        <v>110</v>
      </c>
      <c r="F147" t="s">
        <v>20</v>
      </c>
      <c r="G147" t="s">
        <v>21</v>
      </c>
      <c r="H147" t="s">
        <v>35</v>
      </c>
      <c r="I147">
        <v>20</v>
      </c>
      <c r="J147">
        <v>40</v>
      </c>
      <c r="K147">
        <v>200</v>
      </c>
      <c r="L147">
        <v>0.47</v>
      </c>
      <c r="M147">
        <v>10</v>
      </c>
      <c r="N147">
        <v>500</v>
      </c>
      <c r="O147">
        <v>40</v>
      </c>
      <c r="R147" t="s">
        <v>50</v>
      </c>
    </row>
    <row r="148" spans="1:18">
      <c r="A148" t="s">
        <v>211</v>
      </c>
      <c r="B148" s="2" t="str">
        <f>Hyperlink("https://www.diodes.com/assets/Datasheets/SBR20U40.pdf")</f>
        <v>https://www.diodes.com/assets/Datasheets/SBR20U40.pdf</v>
      </c>
      <c r="C148" t="str">
        <f>Hyperlink("https://www.diodes.com/part/view/SBR20U40CTFP","SBR20U40CTFP")</f>
        <v>SBR20U40CTFP</v>
      </c>
      <c r="D148" t="s">
        <v>19</v>
      </c>
      <c r="E148">
        <v>110</v>
      </c>
      <c r="F148" t="s">
        <v>20</v>
      </c>
      <c r="G148" t="s">
        <v>21</v>
      </c>
      <c r="H148" t="s">
        <v>35</v>
      </c>
      <c r="I148">
        <v>20</v>
      </c>
      <c r="J148">
        <v>40</v>
      </c>
      <c r="K148">
        <v>200</v>
      </c>
      <c r="L148">
        <v>0.47</v>
      </c>
      <c r="M148">
        <v>20</v>
      </c>
      <c r="N148">
        <v>500</v>
      </c>
      <c r="O148">
        <v>40</v>
      </c>
      <c r="R148" t="s">
        <v>54</v>
      </c>
    </row>
    <row r="149" spans="1:18">
      <c r="A149" t="s">
        <v>212</v>
      </c>
      <c r="B149" s="2" t="str">
        <f>Hyperlink("https://www.diodes.com/assets/Datasheets/SBR20U50SLP.pdf")</f>
        <v>https://www.diodes.com/assets/Datasheets/SBR20U50SLP.pdf</v>
      </c>
      <c r="C149" t="str">
        <f>Hyperlink("https://www.diodes.com/part/view/SBR20U50SLP","SBR20U50SLP")</f>
        <v>SBR20U50SLP</v>
      </c>
      <c r="D149" t="s">
        <v>19</v>
      </c>
      <c r="F149" t="s">
        <v>20</v>
      </c>
      <c r="G149" t="s">
        <v>21</v>
      </c>
      <c r="H149" t="s">
        <v>22</v>
      </c>
      <c r="I149">
        <v>20</v>
      </c>
      <c r="J149">
        <v>50</v>
      </c>
      <c r="K149">
        <v>100</v>
      </c>
      <c r="L149">
        <v>0.52</v>
      </c>
      <c r="M149">
        <v>20</v>
      </c>
      <c r="N149">
        <v>100</v>
      </c>
      <c r="O149">
        <v>50</v>
      </c>
      <c r="Q149">
        <v>400</v>
      </c>
      <c r="R149" t="s">
        <v>213</v>
      </c>
    </row>
    <row r="150" spans="1:18">
      <c r="A150" t="s">
        <v>214</v>
      </c>
      <c r="B150" s="2" t="str">
        <f>Hyperlink("https://www.diodes.com/assets/Datasheets/SBR20U60.pdf")</f>
        <v>https://www.diodes.com/assets/Datasheets/SBR20U60.pdf</v>
      </c>
      <c r="C150" t="str">
        <f>Hyperlink("https://www.diodes.com/part/view/SBR20U60CT","SBR20U60CT")</f>
        <v>SBR20U60CT</v>
      </c>
      <c r="D150" t="s">
        <v>19</v>
      </c>
      <c r="E150">
        <v>110</v>
      </c>
      <c r="F150" t="s">
        <v>20</v>
      </c>
      <c r="G150" t="s">
        <v>21</v>
      </c>
      <c r="H150" t="s">
        <v>35</v>
      </c>
      <c r="I150">
        <v>20</v>
      </c>
      <c r="J150">
        <v>60</v>
      </c>
      <c r="K150">
        <v>200</v>
      </c>
      <c r="L150">
        <v>0.57</v>
      </c>
      <c r="M150">
        <v>10</v>
      </c>
      <c r="N150">
        <v>500</v>
      </c>
      <c r="O150">
        <v>60</v>
      </c>
      <c r="R150" t="s">
        <v>50</v>
      </c>
    </row>
    <row r="151" spans="1:18">
      <c r="A151" t="s">
        <v>215</v>
      </c>
      <c r="B151" s="2" t="str">
        <f>Hyperlink("https://www.diodes.com/assets/Datasheets/SBR20U60.pdf")</f>
        <v>https://www.diodes.com/assets/Datasheets/SBR20U60.pdf</v>
      </c>
      <c r="C151" t="str">
        <f>Hyperlink("https://www.diodes.com/part/view/SBR20U60CTFP","SBR20U60CTFP")</f>
        <v>SBR20U60CTFP</v>
      </c>
      <c r="D151" t="s">
        <v>19</v>
      </c>
      <c r="E151">
        <v>110</v>
      </c>
      <c r="F151" t="s">
        <v>20</v>
      </c>
      <c r="G151" t="s">
        <v>21</v>
      </c>
      <c r="H151" t="s">
        <v>35</v>
      </c>
      <c r="I151">
        <v>20</v>
      </c>
      <c r="J151">
        <v>60</v>
      </c>
      <c r="K151">
        <v>200</v>
      </c>
      <c r="L151">
        <v>0.57</v>
      </c>
      <c r="M151">
        <v>20</v>
      </c>
      <c r="N151">
        <v>500</v>
      </c>
      <c r="O151">
        <v>60</v>
      </c>
      <c r="R151" t="s">
        <v>54</v>
      </c>
    </row>
    <row r="152" spans="1:18">
      <c r="A152" t="s">
        <v>216</v>
      </c>
      <c r="B152" s="2" t="str">
        <f>Hyperlink("https://www.diodes.com/assets/Datasheets/SBR2A30P1.pdf")</f>
        <v>https://www.diodes.com/assets/Datasheets/SBR2A30P1.pdf</v>
      </c>
      <c r="C152" t="str">
        <f>Hyperlink("https://www.diodes.com/part/view/SBR2A30P1","SBR2A30P1")</f>
        <v>SBR2A30P1</v>
      </c>
      <c r="D152" t="s">
        <v>19</v>
      </c>
      <c r="E152">
        <v>63</v>
      </c>
      <c r="F152" t="s">
        <v>20</v>
      </c>
      <c r="G152" t="s">
        <v>21</v>
      </c>
      <c r="H152" t="s">
        <v>22</v>
      </c>
      <c r="I152">
        <v>2</v>
      </c>
      <c r="J152">
        <v>30</v>
      </c>
      <c r="K152">
        <v>75</v>
      </c>
      <c r="L152">
        <v>0.45</v>
      </c>
      <c r="M152">
        <v>2</v>
      </c>
      <c r="N152">
        <v>200</v>
      </c>
      <c r="O152">
        <v>30</v>
      </c>
      <c r="R152" t="s">
        <v>148</v>
      </c>
    </row>
    <row r="153" spans="1:18">
      <c r="A153" t="s">
        <v>217</v>
      </c>
      <c r="B153" s="2" t="str">
        <f>Hyperlink("https://www.diodes.com/assets/Datasheets/SBR2A40P1.pdf")</f>
        <v>https://www.diodes.com/assets/Datasheets/SBR2A40P1.pdf</v>
      </c>
      <c r="C153" t="str">
        <f>Hyperlink("https://www.diodes.com/part/view/SBR2A40P1","SBR2A40P1")</f>
        <v>SBR2A40P1</v>
      </c>
      <c r="D153" t="s">
        <v>19</v>
      </c>
      <c r="E153">
        <v>50</v>
      </c>
      <c r="F153" t="s">
        <v>20</v>
      </c>
      <c r="G153" t="s">
        <v>21</v>
      </c>
      <c r="H153" t="s">
        <v>22</v>
      </c>
      <c r="I153">
        <v>2</v>
      </c>
      <c r="J153">
        <v>40</v>
      </c>
      <c r="K153">
        <v>75</v>
      </c>
      <c r="L153">
        <v>0.5</v>
      </c>
      <c r="M153">
        <v>2</v>
      </c>
      <c r="N153">
        <v>100</v>
      </c>
      <c r="O153">
        <v>40</v>
      </c>
      <c r="R153" t="s">
        <v>148</v>
      </c>
    </row>
    <row r="154" spans="1:18">
      <c r="A154" t="s">
        <v>218</v>
      </c>
      <c r="B154" s="2" t="str">
        <f>Hyperlink("https://www.diodes.com/assets/Datasheets/SBR2A40SA.pdf")</f>
        <v>https://www.diodes.com/assets/Datasheets/SBR2A40SA.pdf</v>
      </c>
      <c r="C154" t="str">
        <f>Hyperlink("https://www.diodes.com/part/view/SBR2A40SA","SBR2A40SA")</f>
        <v>SBR2A40SA</v>
      </c>
      <c r="D154" t="s">
        <v>19</v>
      </c>
      <c r="F154" t="s">
        <v>20</v>
      </c>
      <c r="G154" t="s">
        <v>21</v>
      </c>
      <c r="H154" t="s">
        <v>22</v>
      </c>
      <c r="I154">
        <v>2</v>
      </c>
      <c r="J154">
        <v>40</v>
      </c>
      <c r="K154">
        <v>25</v>
      </c>
      <c r="L154">
        <v>0.55</v>
      </c>
      <c r="M154">
        <v>2</v>
      </c>
      <c r="N154">
        <v>100</v>
      </c>
      <c r="O154">
        <v>40</v>
      </c>
      <c r="R154" t="s">
        <v>153</v>
      </c>
    </row>
    <row r="155" spans="1:18">
      <c r="A155" t="s">
        <v>219</v>
      </c>
      <c r="B155" s="2" t="str">
        <f>Hyperlink("https://www.diodes.com/assets/Datasheets/SBR2M100SAF.pdf")</f>
        <v>https://www.diodes.com/assets/Datasheets/SBR2M100SAF.pdf</v>
      </c>
      <c r="C155" t="str">
        <f>Hyperlink("https://www.diodes.com/part/view/SBR2M100SAF","SBR2M100SAF")</f>
        <v>SBR2M100SAF</v>
      </c>
      <c r="D155" t="s">
        <v>220</v>
      </c>
      <c r="F155" t="s">
        <v>20</v>
      </c>
      <c r="G155" t="s">
        <v>21</v>
      </c>
      <c r="H155" t="s">
        <v>22</v>
      </c>
      <c r="I155">
        <v>2</v>
      </c>
      <c r="J155">
        <v>100</v>
      </c>
      <c r="K155">
        <v>65</v>
      </c>
      <c r="L155">
        <v>0.78</v>
      </c>
      <c r="M155">
        <v>2</v>
      </c>
      <c r="N155">
        <v>1</v>
      </c>
      <c r="O155">
        <v>100</v>
      </c>
      <c r="R155" t="s">
        <v>221</v>
      </c>
    </row>
    <row r="156" spans="1:18">
      <c r="A156" t="s">
        <v>222</v>
      </c>
      <c r="B156" s="2" t="str">
        <f>Hyperlink("https://www.diodes.com/assets/Datasheets/SBR2M100SB.pdf")</f>
        <v>https://www.diodes.com/assets/Datasheets/SBR2M100SB.pdf</v>
      </c>
      <c r="C156" t="str">
        <f>Hyperlink("https://www.diodes.com/part/view/SBR2M100SB","SBR2M100SB")</f>
        <v>SBR2M100SB</v>
      </c>
      <c r="D156" t="s">
        <v>220</v>
      </c>
      <c r="F156" t="s">
        <v>20</v>
      </c>
      <c r="G156" t="s">
        <v>21</v>
      </c>
      <c r="H156" t="s">
        <v>22</v>
      </c>
      <c r="I156">
        <v>2</v>
      </c>
      <c r="J156">
        <v>100</v>
      </c>
      <c r="K156">
        <v>65</v>
      </c>
      <c r="L156">
        <v>0.78</v>
      </c>
      <c r="M156">
        <v>2</v>
      </c>
      <c r="N156">
        <v>1</v>
      </c>
      <c r="O156">
        <v>100</v>
      </c>
      <c r="R156" t="s">
        <v>223</v>
      </c>
    </row>
    <row r="157" spans="1:18">
      <c r="A157" t="s">
        <v>224</v>
      </c>
      <c r="B157" s="2" t="str">
        <f>Hyperlink("https://www.diodes.com/assets/Datasheets/SBR2M30P1.pdf")</f>
        <v>https://www.diodes.com/assets/Datasheets/SBR2M30P1.pdf</v>
      </c>
      <c r="C157" t="str">
        <f>Hyperlink("https://www.diodes.com/part/view/SBR2M30P1","SBR2M30P1")</f>
        <v>SBR2M30P1</v>
      </c>
      <c r="D157" t="s">
        <v>19</v>
      </c>
      <c r="E157">
        <v>75</v>
      </c>
      <c r="F157" t="s">
        <v>20</v>
      </c>
      <c r="G157" t="s">
        <v>21</v>
      </c>
      <c r="H157" t="s">
        <v>22</v>
      </c>
      <c r="I157">
        <v>2</v>
      </c>
      <c r="J157">
        <v>30</v>
      </c>
      <c r="K157">
        <v>75</v>
      </c>
      <c r="L157">
        <v>0.46</v>
      </c>
      <c r="M157">
        <v>2</v>
      </c>
      <c r="N157">
        <v>200</v>
      </c>
      <c r="O157">
        <v>30</v>
      </c>
      <c r="Q157">
        <v>600</v>
      </c>
      <c r="R157" t="s">
        <v>148</v>
      </c>
    </row>
    <row r="158" spans="1:18">
      <c r="A158" t="s">
        <v>225</v>
      </c>
      <c r="B158" s="2" t="str">
        <f>Hyperlink("https://www.diodes.com/assets/Datasheets/SBR2M60S1F.pdf")</f>
        <v>https://www.diodes.com/assets/Datasheets/SBR2M60S1F.pdf</v>
      </c>
      <c r="C158" t="str">
        <f>Hyperlink("https://www.diodes.com/part/view/SBR2M60S1F","SBR2M60S1F")</f>
        <v>SBR2M60S1F</v>
      </c>
      <c r="D158" t="s">
        <v>226</v>
      </c>
      <c r="F158" t="s">
        <v>20</v>
      </c>
      <c r="G158" t="s">
        <v>21</v>
      </c>
      <c r="H158" t="s">
        <v>22</v>
      </c>
      <c r="I158">
        <v>2</v>
      </c>
      <c r="J158">
        <v>60</v>
      </c>
      <c r="K158">
        <v>30</v>
      </c>
      <c r="L158">
        <v>0.7</v>
      </c>
      <c r="M158">
        <v>2</v>
      </c>
      <c r="N158">
        <v>0.8</v>
      </c>
      <c r="O158">
        <v>60</v>
      </c>
      <c r="R158" t="s">
        <v>130</v>
      </c>
    </row>
    <row r="159" spans="1:18">
      <c r="A159" t="s">
        <v>227</v>
      </c>
      <c r="B159" s="2" t="str">
        <f>Hyperlink("https://www.diodes.com/assets/Datasheets/SBR2M60S1FQ.pdf")</f>
        <v>https://www.diodes.com/assets/Datasheets/SBR2M60S1FQ.pdf</v>
      </c>
      <c r="C159" t="str">
        <f>Hyperlink("https://www.diodes.com/part/view/SBR2M60S1FQ","SBR2M60S1FQ")</f>
        <v>SBR2M60S1FQ</v>
      </c>
      <c r="D159" t="s">
        <v>19</v>
      </c>
      <c r="E159" t="s">
        <v>32</v>
      </c>
      <c r="F159" t="s">
        <v>20</v>
      </c>
      <c r="G159" t="s">
        <v>33</v>
      </c>
      <c r="H159" t="s">
        <v>22</v>
      </c>
      <c r="I159">
        <v>2</v>
      </c>
      <c r="J159">
        <v>60</v>
      </c>
      <c r="K159">
        <v>30</v>
      </c>
      <c r="L159">
        <v>0.7</v>
      </c>
      <c r="M159">
        <v>2</v>
      </c>
      <c r="N159">
        <v>0.8</v>
      </c>
      <c r="O159">
        <v>60</v>
      </c>
      <c r="P159" t="s">
        <v>32</v>
      </c>
      <c r="Q159" t="s">
        <v>32</v>
      </c>
      <c r="R159" t="s">
        <v>130</v>
      </c>
    </row>
    <row r="160" spans="1:18">
      <c r="A160" t="s">
        <v>228</v>
      </c>
      <c r="B160" s="2" t="str">
        <f>Hyperlink("https://www.diodes.com/assets/Datasheets/SBR2U100LP.pdf")</f>
        <v>https://www.diodes.com/assets/Datasheets/SBR2U100LP.pdf</v>
      </c>
      <c r="C160" t="str">
        <f>Hyperlink("https://www.diodes.com/part/view/SBR2U100LP","SBR2U100LP")</f>
        <v>SBR2U100LP</v>
      </c>
      <c r="D160" t="s">
        <v>229</v>
      </c>
      <c r="F160" t="s">
        <v>20</v>
      </c>
      <c r="G160" t="s">
        <v>21</v>
      </c>
      <c r="H160" t="s">
        <v>22</v>
      </c>
      <c r="I160">
        <v>1.5</v>
      </c>
      <c r="J160">
        <v>100</v>
      </c>
      <c r="K160">
        <v>18</v>
      </c>
      <c r="L160">
        <v>0.85</v>
      </c>
      <c r="M160">
        <v>1.5</v>
      </c>
      <c r="N160">
        <v>50</v>
      </c>
      <c r="O160">
        <v>100</v>
      </c>
      <c r="R160" t="s">
        <v>128</v>
      </c>
    </row>
    <row r="161" spans="1:18">
      <c r="A161" t="s">
        <v>230</v>
      </c>
      <c r="B161" s="2" t="str">
        <f>Hyperlink("https://www.diodes.com/assets/Datasheets/SBR2U150SA.pdf")</f>
        <v>https://www.diodes.com/assets/Datasheets/SBR2U150SA.pdf</v>
      </c>
      <c r="C161" t="str">
        <f>Hyperlink("https://www.diodes.com/part/view/SBR2U150SA","SBR2U150SA")</f>
        <v>SBR2U150SA</v>
      </c>
      <c r="D161" t="s">
        <v>19</v>
      </c>
      <c r="F161" t="s">
        <v>20</v>
      </c>
      <c r="G161" t="s">
        <v>21</v>
      </c>
      <c r="H161" t="s">
        <v>22</v>
      </c>
      <c r="I161">
        <v>2</v>
      </c>
      <c r="J161">
        <v>150</v>
      </c>
      <c r="K161">
        <v>42</v>
      </c>
      <c r="L161">
        <v>0.8</v>
      </c>
      <c r="M161">
        <v>2</v>
      </c>
      <c r="N161">
        <v>75</v>
      </c>
      <c r="O161">
        <v>150</v>
      </c>
      <c r="R161" t="s">
        <v>153</v>
      </c>
    </row>
    <row r="162" spans="1:18">
      <c r="A162" t="s">
        <v>231</v>
      </c>
      <c r="B162" s="2" t="str">
        <f>Hyperlink("https://www.diodes.com/assets/Datasheets/SBR2U30P1.pdf")</f>
        <v>https://www.diodes.com/assets/Datasheets/SBR2U30P1.pdf</v>
      </c>
      <c r="C162" t="str">
        <f>Hyperlink("https://www.diodes.com/part/view/SBR2U30P1","SBR2U30P1")</f>
        <v>SBR2U30P1</v>
      </c>
      <c r="D162" t="s">
        <v>19</v>
      </c>
      <c r="E162">
        <v>50</v>
      </c>
      <c r="F162" t="s">
        <v>20</v>
      </c>
      <c r="G162" t="s">
        <v>21</v>
      </c>
      <c r="H162" t="s">
        <v>22</v>
      </c>
      <c r="I162">
        <v>2</v>
      </c>
      <c r="J162">
        <v>30</v>
      </c>
      <c r="K162">
        <v>75</v>
      </c>
      <c r="L162">
        <v>0.4</v>
      </c>
      <c r="M162">
        <v>2</v>
      </c>
      <c r="N162">
        <v>400</v>
      </c>
      <c r="O162">
        <v>30</v>
      </c>
      <c r="Q162">
        <v>1000</v>
      </c>
      <c r="R162" t="s">
        <v>148</v>
      </c>
    </row>
    <row r="163" spans="1:18">
      <c r="A163" t="s">
        <v>232</v>
      </c>
      <c r="B163" s="2" t="str">
        <f>Hyperlink("https://www.diodes.com/assets/Datasheets/SBR2U30SA.pdf")</f>
        <v>https://www.diodes.com/assets/Datasheets/SBR2U30SA.pdf</v>
      </c>
      <c r="C163" t="str">
        <f>Hyperlink("https://www.diodes.com/part/view/SBR2U30SA","SBR2U30SA")</f>
        <v>SBR2U30SA</v>
      </c>
      <c r="D163" t="s">
        <v>19</v>
      </c>
      <c r="E163">
        <v>50</v>
      </c>
      <c r="F163" t="s">
        <v>20</v>
      </c>
      <c r="G163" t="s">
        <v>21</v>
      </c>
      <c r="H163" t="s">
        <v>22</v>
      </c>
      <c r="I163">
        <v>2</v>
      </c>
      <c r="J163">
        <v>30</v>
      </c>
      <c r="K163">
        <v>66</v>
      </c>
      <c r="L163">
        <v>0.39</v>
      </c>
      <c r="M163">
        <v>2</v>
      </c>
      <c r="N163">
        <v>400</v>
      </c>
      <c r="O163">
        <v>30</v>
      </c>
      <c r="R163" t="s">
        <v>153</v>
      </c>
    </row>
    <row r="164" spans="1:18">
      <c r="A164" t="s">
        <v>233</v>
      </c>
      <c r="B164" s="2" t="str">
        <f>Hyperlink("https://www.diodes.com/assets/Datasheets/SBR2U60S1F.pdf")</f>
        <v>https://www.diodes.com/assets/Datasheets/SBR2U60S1F.pdf</v>
      </c>
      <c r="C164" t="str">
        <f>Hyperlink("https://www.diodes.com/part/view/SBR2U60S1F","SBR2U60S1F")</f>
        <v>SBR2U60S1F</v>
      </c>
      <c r="D164" t="s">
        <v>234</v>
      </c>
      <c r="F164" t="s">
        <v>20</v>
      </c>
      <c r="G164" t="s">
        <v>21</v>
      </c>
      <c r="H164" t="s">
        <v>22</v>
      </c>
      <c r="I164">
        <v>2</v>
      </c>
      <c r="J164">
        <v>60</v>
      </c>
      <c r="K164">
        <v>35</v>
      </c>
      <c r="L164">
        <v>0.51</v>
      </c>
      <c r="M164">
        <v>2</v>
      </c>
      <c r="N164">
        <v>150</v>
      </c>
      <c r="O164">
        <v>60</v>
      </c>
      <c r="P164">
        <v>11</v>
      </c>
      <c r="Q164">
        <v>75</v>
      </c>
      <c r="R164" t="s">
        <v>130</v>
      </c>
    </row>
    <row r="165" spans="1:18">
      <c r="A165" t="s">
        <v>235</v>
      </c>
      <c r="B165" s="2" t="str">
        <f>Hyperlink("https://www.diodes.com/assets/Datasheets/SBR2U60S1FQ.pdf")</f>
        <v>https://www.diodes.com/assets/Datasheets/SBR2U60S1FQ.pdf</v>
      </c>
      <c r="C165" t="str">
        <f>Hyperlink("https://www.diodes.com/part/view/SBR2U60S1FQ","SBR2U60S1FQ")</f>
        <v>SBR2U60S1FQ</v>
      </c>
      <c r="D165" t="s">
        <v>236</v>
      </c>
      <c r="E165" t="s">
        <v>32</v>
      </c>
      <c r="F165" t="s">
        <v>20</v>
      </c>
      <c r="G165" t="s">
        <v>33</v>
      </c>
      <c r="H165" t="s">
        <v>22</v>
      </c>
      <c r="I165">
        <v>2</v>
      </c>
      <c r="J165">
        <v>60</v>
      </c>
      <c r="K165">
        <v>35</v>
      </c>
      <c r="L165">
        <v>0.51</v>
      </c>
      <c r="M165">
        <v>2</v>
      </c>
      <c r="N165">
        <v>150</v>
      </c>
      <c r="O165">
        <v>60</v>
      </c>
      <c r="P165" t="s">
        <v>32</v>
      </c>
      <c r="Q165">
        <v>75</v>
      </c>
      <c r="R165" t="s">
        <v>130</v>
      </c>
    </row>
    <row r="166" spans="1:18">
      <c r="A166" t="s">
        <v>237</v>
      </c>
      <c r="B166" s="2" t="str">
        <f>Hyperlink("https://www.diodes.com/assets/Datasheets/SBR30100.pdf")</f>
        <v>https://www.diodes.com/assets/Datasheets/SBR30100.pdf</v>
      </c>
      <c r="C166" t="str">
        <f>Hyperlink("https://www.diodes.com/part/view/SBR30100CT","SBR30100CT")</f>
        <v>SBR30100CT</v>
      </c>
      <c r="D166" t="s">
        <v>19</v>
      </c>
      <c r="F166" t="s">
        <v>20</v>
      </c>
      <c r="G166" t="s">
        <v>21</v>
      </c>
      <c r="H166" t="s">
        <v>35</v>
      </c>
      <c r="I166">
        <v>30</v>
      </c>
      <c r="J166">
        <v>100</v>
      </c>
      <c r="K166">
        <v>200</v>
      </c>
      <c r="L166">
        <v>0.85</v>
      </c>
      <c r="M166">
        <v>15</v>
      </c>
      <c r="N166">
        <v>100</v>
      </c>
      <c r="O166">
        <v>100</v>
      </c>
      <c r="R166" t="s">
        <v>50</v>
      </c>
    </row>
    <row r="167" spans="1:18">
      <c r="A167" t="s">
        <v>238</v>
      </c>
      <c r="B167" s="2" t="str">
        <f>Hyperlink("https://www.diodes.com/assets/Datasheets/SBR30100.pdf")</f>
        <v>https://www.diodes.com/assets/Datasheets/SBR30100.pdf</v>
      </c>
      <c r="C167" t="str">
        <f>Hyperlink("https://www.diodes.com/part/view/SBR30100CTFP","SBR30100CTFP")</f>
        <v>SBR30100CTFP</v>
      </c>
      <c r="D167" t="s">
        <v>19</v>
      </c>
      <c r="E167">
        <v>150</v>
      </c>
      <c r="F167" t="s">
        <v>20</v>
      </c>
      <c r="G167" t="s">
        <v>21</v>
      </c>
      <c r="H167" t="s">
        <v>35</v>
      </c>
      <c r="I167">
        <v>30</v>
      </c>
      <c r="J167">
        <v>100</v>
      </c>
      <c r="K167">
        <v>200</v>
      </c>
      <c r="L167">
        <v>0.85</v>
      </c>
      <c r="M167">
        <v>15</v>
      </c>
      <c r="N167">
        <v>100</v>
      </c>
      <c r="O167">
        <v>100</v>
      </c>
      <c r="R167" t="s">
        <v>54</v>
      </c>
    </row>
    <row r="168" spans="1:18">
      <c r="A168" t="s">
        <v>239</v>
      </c>
      <c r="B168" s="2" t="str">
        <f>Hyperlink("https://www.diodes.com/assets/Datasheets/SBR30150.pdf")</f>
        <v>https://www.diodes.com/assets/Datasheets/SBR30150.pdf</v>
      </c>
      <c r="C168" t="str">
        <f>Hyperlink("https://www.diodes.com/part/view/SBR30150CT","SBR30150CT")</f>
        <v>SBR30150CT</v>
      </c>
      <c r="D168" t="s">
        <v>19</v>
      </c>
      <c r="E168">
        <v>150</v>
      </c>
      <c r="F168" t="s">
        <v>20</v>
      </c>
      <c r="G168" t="s">
        <v>21</v>
      </c>
      <c r="H168" t="s">
        <v>35</v>
      </c>
      <c r="I168">
        <v>30</v>
      </c>
      <c r="J168">
        <v>150</v>
      </c>
      <c r="K168">
        <v>200</v>
      </c>
      <c r="L168">
        <v>0.92</v>
      </c>
      <c r="M168">
        <v>30</v>
      </c>
      <c r="N168">
        <v>100</v>
      </c>
      <c r="O168">
        <v>150</v>
      </c>
      <c r="R168" t="s">
        <v>50</v>
      </c>
    </row>
    <row r="169" spans="1:18">
      <c r="A169" t="s">
        <v>240</v>
      </c>
      <c r="B169" s="2" t="str">
        <f>Hyperlink("https://www.diodes.com/assets/Datasheets/SBR30150.pdf")</f>
        <v>https://www.diodes.com/assets/Datasheets/SBR30150.pdf</v>
      </c>
      <c r="C169" t="str">
        <f>Hyperlink("https://www.diodes.com/part/view/SBR30150CTFP","SBR30150CTFP")</f>
        <v>SBR30150CTFP</v>
      </c>
      <c r="D169" t="s">
        <v>19</v>
      </c>
      <c r="E169">
        <v>150</v>
      </c>
      <c r="F169" t="s">
        <v>20</v>
      </c>
      <c r="G169" t="s">
        <v>21</v>
      </c>
      <c r="H169" t="s">
        <v>35</v>
      </c>
      <c r="I169">
        <v>30</v>
      </c>
      <c r="J169">
        <v>150</v>
      </c>
      <c r="K169">
        <v>200</v>
      </c>
      <c r="L169">
        <v>0.92</v>
      </c>
      <c r="M169">
        <v>30</v>
      </c>
      <c r="N169">
        <v>100</v>
      </c>
      <c r="O169">
        <v>150</v>
      </c>
      <c r="R169" t="s">
        <v>54</v>
      </c>
    </row>
    <row r="170" spans="1:18">
      <c r="A170" t="s">
        <v>241</v>
      </c>
      <c r="B170" s="2" t="str">
        <f>Hyperlink("https://www.diodes.com/assets/Datasheets/SBR30200.pdf")</f>
        <v>https://www.diodes.com/assets/Datasheets/SBR30200.pdf</v>
      </c>
      <c r="C170" t="str">
        <f>Hyperlink("https://www.diodes.com/part/view/SBR30200CT","SBR30200CT")</f>
        <v>SBR30200CT</v>
      </c>
      <c r="D170" t="s">
        <v>19</v>
      </c>
      <c r="E170">
        <v>150</v>
      </c>
      <c r="F170" t="s">
        <v>20</v>
      </c>
      <c r="G170" t="s">
        <v>21</v>
      </c>
      <c r="H170" t="s">
        <v>35</v>
      </c>
      <c r="I170">
        <v>30</v>
      </c>
      <c r="J170">
        <v>200</v>
      </c>
      <c r="K170">
        <v>200</v>
      </c>
      <c r="L170">
        <v>0.98</v>
      </c>
      <c r="M170">
        <v>30</v>
      </c>
      <c r="N170">
        <v>100</v>
      </c>
      <c r="O170">
        <v>200</v>
      </c>
      <c r="R170" t="s">
        <v>50</v>
      </c>
    </row>
    <row r="171" spans="1:18">
      <c r="A171" t="s">
        <v>242</v>
      </c>
      <c r="B171" s="2" t="str">
        <f>Hyperlink("https://www.diodes.com/assets/Datasheets/SBR30200.pdf")</f>
        <v>https://www.diodes.com/assets/Datasheets/SBR30200.pdf</v>
      </c>
      <c r="C171" t="str">
        <f>Hyperlink("https://www.diodes.com/part/view/SBR30200CTFP","SBR30200CTFP")</f>
        <v>SBR30200CTFP</v>
      </c>
      <c r="D171" t="s">
        <v>19</v>
      </c>
      <c r="E171">
        <v>150</v>
      </c>
      <c r="F171" t="s">
        <v>20</v>
      </c>
      <c r="G171" t="s">
        <v>21</v>
      </c>
      <c r="H171" t="s">
        <v>35</v>
      </c>
      <c r="I171">
        <v>30</v>
      </c>
      <c r="J171">
        <v>200</v>
      </c>
      <c r="K171">
        <v>200</v>
      </c>
      <c r="L171">
        <v>0.98</v>
      </c>
      <c r="M171">
        <v>30</v>
      </c>
      <c r="N171">
        <v>100</v>
      </c>
      <c r="O171">
        <v>200</v>
      </c>
      <c r="R171" t="s">
        <v>54</v>
      </c>
    </row>
    <row r="172" spans="1:18">
      <c r="A172" t="s">
        <v>243</v>
      </c>
      <c r="B172" s="2" t="str">
        <f>Hyperlink("https://www.diodes.com/assets/Datasheets/SBR30300.pdf")</f>
        <v>https://www.diodes.com/assets/Datasheets/SBR30300.pdf</v>
      </c>
      <c r="C172" t="str">
        <f>Hyperlink("https://www.diodes.com/part/view/SBR30300CT","SBR30300CT")</f>
        <v>SBR30300CT</v>
      </c>
      <c r="D172" t="s">
        <v>19</v>
      </c>
      <c r="E172">
        <v>150</v>
      </c>
      <c r="F172" t="s">
        <v>20</v>
      </c>
      <c r="G172" t="s">
        <v>21</v>
      </c>
      <c r="H172" t="s">
        <v>35</v>
      </c>
      <c r="I172">
        <v>30</v>
      </c>
      <c r="J172">
        <v>300</v>
      </c>
      <c r="K172">
        <v>200</v>
      </c>
      <c r="L172">
        <v>1.03</v>
      </c>
      <c r="M172">
        <v>30</v>
      </c>
      <c r="N172">
        <v>100</v>
      </c>
      <c r="O172">
        <v>300</v>
      </c>
      <c r="R172" t="s">
        <v>50</v>
      </c>
    </row>
    <row r="173" spans="1:18">
      <c r="A173" t="s">
        <v>244</v>
      </c>
      <c r="B173" s="2" t="str">
        <f>Hyperlink("https://www.diodes.com/assets/Datasheets/SBR30300.pdf")</f>
        <v>https://www.diodes.com/assets/Datasheets/SBR30300.pdf</v>
      </c>
      <c r="C173" t="str">
        <f>Hyperlink("https://www.diodes.com/part/view/SBR30300CTFP","SBR30300CTFP")</f>
        <v>SBR30300CTFP</v>
      </c>
      <c r="D173" t="s">
        <v>19</v>
      </c>
      <c r="E173">
        <v>150</v>
      </c>
      <c r="F173" t="s">
        <v>20</v>
      </c>
      <c r="G173" t="s">
        <v>21</v>
      </c>
      <c r="H173" t="s">
        <v>35</v>
      </c>
      <c r="I173">
        <v>30</v>
      </c>
      <c r="J173">
        <v>300</v>
      </c>
      <c r="K173">
        <v>200</v>
      </c>
      <c r="L173">
        <v>1.03</v>
      </c>
      <c r="M173">
        <v>30</v>
      </c>
      <c r="N173">
        <v>100</v>
      </c>
      <c r="O173">
        <v>300</v>
      </c>
      <c r="R173" t="s">
        <v>54</v>
      </c>
    </row>
    <row r="174" spans="1:18">
      <c r="A174" t="s">
        <v>245</v>
      </c>
      <c r="B174" s="2" t="str">
        <f>Hyperlink("https://www.diodes.com/assets/Datasheets/SBR3040.pdf")</f>
        <v>https://www.diodes.com/assets/Datasheets/SBR3040.pdf</v>
      </c>
      <c r="C174" t="str">
        <f>Hyperlink("https://www.diodes.com/part/view/SBR3040CT","SBR3040CT")</f>
        <v>SBR3040CT</v>
      </c>
      <c r="D174" t="s">
        <v>19</v>
      </c>
      <c r="E174">
        <v>110</v>
      </c>
      <c r="F174" t="s">
        <v>20</v>
      </c>
      <c r="G174" t="s">
        <v>21</v>
      </c>
      <c r="H174" t="s">
        <v>35</v>
      </c>
      <c r="I174">
        <v>30</v>
      </c>
      <c r="J174">
        <v>40</v>
      </c>
      <c r="K174">
        <v>200</v>
      </c>
      <c r="L174">
        <v>0.55</v>
      </c>
      <c r="M174">
        <v>30</v>
      </c>
      <c r="N174">
        <v>500</v>
      </c>
      <c r="O174">
        <v>40</v>
      </c>
      <c r="R174" t="s">
        <v>50</v>
      </c>
    </row>
    <row r="175" spans="1:18">
      <c r="A175" t="s">
        <v>246</v>
      </c>
      <c r="B175" s="2" t="str">
        <f>Hyperlink("https://www.diodes.com/assets/Datasheets/SBR3040.pdf")</f>
        <v>https://www.diodes.com/assets/Datasheets/SBR3040.pdf</v>
      </c>
      <c r="C175" t="str">
        <f>Hyperlink("https://www.diodes.com/part/view/SBR3040CTFP","SBR3040CTFP")</f>
        <v>SBR3040CTFP</v>
      </c>
      <c r="D175" t="s">
        <v>19</v>
      </c>
      <c r="E175">
        <v>110</v>
      </c>
      <c r="F175" t="s">
        <v>20</v>
      </c>
      <c r="G175" t="s">
        <v>21</v>
      </c>
      <c r="H175" t="s">
        <v>35</v>
      </c>
      <c r="I175">
        <v>30</v>
      </c>
      <c r="J175">
        <v>40</v>
      </c>
      <c r="K175">
        <v>200</v>
      </c>
      <c r="L175">
        <v>0.55</v>
      </c>
      <c r="M175">
        <v>30</v>
      </c>
      <c r="N175">
        <v>500</v>
      </c>
      <c r="O175">
        <v>40</v>
      </c>
      <c r="R175" t="s">
        <v>54</v>
      </c>
    </row>
    <row r="176" spans="1:18">
      <c r="A176" t="s">
        <v>247</v>
      </c>
      <c r="B176" s="2" t="str">
        <f>Hyperlink("https://www.diodes.com/assets/Datasheets/SBR3045.pdf")</f>
        <v>https://www.diodes.com/assets/Datasheets/SBR3045.pdf</v>
      </c>
      <c r="C176" t="str">
        <f>Hyperlink("https://www.diodes.com/part/view/SBR3045CT","SBR3045CT")</f>
        <v>SBR3045CT</v>
      </c>
      <c r="D176" t="s">
        <v>19</v>
      </c>
      <c r="E176">
        <v>110</v>
      </c>
      <c r="F176" t="s">
        <v>20</v>
      </c>
      <c r="G176" t="s">
        <v>21</v>
      </c>
      <c r="H176" t="s">
        <v>35</v>
      </c>
      <c r="I176">
        <v>30</v>
      </c>
      <c r="J176">
        <v>45</v>
      </c>
      <c r="K176">
        <v>200</v>
      </c>
      <c r="L176">
        <v>0.55</v>
      </c>
      <c r="M176">
        <v>30</v>
      </c>
      <c r="N176">
        <v>500</v>
      </c>
      <c r="O176">
        <v>45</v>
      </c>
      <c r="R176" t="s">
        <v>50</v>
      </c>
    </row>
    <row r="177" spans="1:18">
      <c r="A177" t="s">
        <v>248</v>
      </c>
      <c r="B177" s="2" t="str">
        <f>Hyperlink("https://www.diodes.com/assets/Datasheets/SBR3045CTB.pdf")</f>
        <v>https://www.diodes.com/assets/Datasheets/SBR3045CTB.pdf</v>
      </c>
      <c r="C177" t="str">
        <f>Hyperlink("https://www.diodes.com/part/view/SBR3045CTB","SBR3045CTB")</f>
        <v>SBR3045CTB</v>
      </c>
      <c r="D177" t="s">
        <v>19</v>
      </c>
      <c r="F177" t="s">
        <v>20</v>
      </c>
      <c r="G177" t="s">
        <v>21</v>
      </c>
      <c r="H177" t="s">
        <v>35</v>
      </c>
      <c r="I177">
        <v>30</v>
      </c>
      <c r="J177">
        <v>45</v>
      </c>
      <c r="K177">
        <v>180</v>
      </c>
      <c r="L177">
        <v>0.7</v>
      </c>
      <c r="M177">
        <v>30</v>
      </c>
      <c r="N177">
        <v>500</v>
      </c>
      <c r="O177">
        <v>45</v>
      </c>
      <c r="R177" t="s">
        <v>52</v>
      </c>
    </row>
    <row r="178" spans="1:18">
      <c r="A178" t="s">
        <v>249</v>
      </c>
      <c r="B178" s="2" t="str">
        <f>Hyperlink("https://www.diodes.com/assets/Datasheets/SBR3045CTBQ.pdf")</f>
        <v>https://www.diodes.com/assets/Datasheets/SBR3045CTBQ.pdf</v>
      </c>
      <c r="C178" t="str">
        <f>Hyperlink("https://www.diodes.com/part/view/SBR3045CTBQ","SBR3045CTBQ")</f>
        <v>SBR3045CTBQ</v>
      </c>
      <c r="E178" t="s">
        <v>32</v>
      </c>
      <c r="F178" t="s">
        <v>20</v>
      </c>
      <c r="G178" t="s">
        <v>33</v>
      </c>
      <c r="H178" t="s">
        <v>35</v>
      </c>
      <c r="I178">
        <v>30</v>
      </c>
      <c r="J178">
        <v>45</v>
      </c>
      <c r="K178">
        <v>180</v>
      </c>
      <c r="L178">
        <v>0.7</v>
      </c>
      <c r="M178">
        <v>15</v>
      </c>
      <c r="N178">
        <v>500</v>
      </c>
      <c r="O178">
        <v>45</v>
      </c>
      <c r="P178" t="s">
        <v>32</v>
      </c>
      <c r="Q178" t="s">
        <v>32</v>
      </c>
      <c r="R178" t="s">
        <v>52</v>
      </c>
    </row>
    <row r="179" spans="1:18">
      <c r="A179" t="s">
        <v>250</v>
      </c>
      <c r="B179" s="2" t="str">
        <f>Hyperlink("https://www.diodes.com/assets/Datasheets/SBR3045.pdf")</f>
        <v>https://www.diodes.com/assets/Datasheets/SBR3045.pdf</v>
      </c>
      <c r="C179" t="str">
        <f>Hyperlink("https://www.diodes.com/part/view/SBR3045CTFP","SBR3045CTFP")</f>
        <v>SBR3045CTFP</v>
      </c>
      <c r="D179" t="s">
        <v>19</v>
      </c>
      <c r="E179">
        <v>110</v>
      </c>
      <c r="F179" t="s">
        <v>20</v>
      </c>
      <c r="G179" t="s">
        <v>21</v>
      </c>
      <c r="H179" t="s">
        <v>35</v>
      </c>
      <c r="I179">
        <v>30</v>
      </c>
      <c r="J179">
        <v>45</v>
      </c>
      <c r="K179">
        <v>200</v>
      </c>
      <c r="L179">
        <v>0.55</v>
      </c>
      <c r="M179">
        <v>30</v>
      </c>
      <c r="N179">
        <v>500</v>
      </c>
      <c r="O179">
        <v>45</v>
      </c>
      <c r="R179" t="s">
        <v>54</v>
      </c>
    </row>
    <row r="180" spans="1:18">
      <c r="A180" t="s">
        <v>251</v>
      </c>
      <c r="B180" s="2" t="str">
        <f>Hyperlink("https://www.diodes.com/assets/Datasheets/SBR3045SCTB.pdf")</f>
        <v>https://www.diodes.com/assets/Datasheets/SBR3045SCTB.pdf</v>
      </c>
      <c r="C180" t="str">
        <f>Hyperlink("https://www.diodes.com/part/view/SBR3045SCTB","SBR3045SCTB")</f>
        <v>SBR3045SCTB</v>
      </c>
      <c r="D180" t="s">
        <v>19</v>
      </c>
      <c r="F180" t="s">
        <v>20</v>
      </c>
      <c r="G180" t="s">
        <v>21</v>
      </c>
      <c r="H180" t="s">
        <v>35</v>
      </c>
      <c r="I180">
        <v>30</v>
      </c>
      <c r="J180">
        <v>45</v>
      </c>
      <c r="K180">
        <v>220</v>
      </c>
      <c r="L180">
        <v>0.65</v>
      </c>
      <c r="M180">
        <v>30</v>
      </c>
      <c r="N180">
        <v>500</v>
      </c>
      <c r="O180">
        <v>45</v>
      </c>
      <c r="R180" t="s">
        <v>52</v>
      </c>
    </row>
    <row r="181" spans="1:18">
      <c r="A181" t="s">
        <v>252</v>
      </c>
      <c r="B181" s="2" t="str">
        <f>Hyperlink("https://www.diodes.com/assets/Datasheets/SBR3060.pdf")</f>
        <v>https://www.diodes.com/assets/Datasheets/SBR3060.pdf</v>
      </c>
      <c r="C181" t="str">
        <f>Hyperlink("https://www.diodes.com/part/view/SBR3060CT","SBR3060CT")</f>
        <v>SBR3060CT</v>
      </c>
      <c r="D181" t="s">
        <v>19</v>
      </c>
      <c r="E181">
        <v>110</v>
      </c>
      <c r="F181" t="s">
        <v>20</v>
      </c>
      <c r="G181" t="s">
        <v>21</v>
      </c>
      <c r="H181" t="s">
        <v>35</v>
      </c>
      <c r="I181">
        <v>30</v>
      </c>
      <c r="J181">
        <v>60</v>
      </c>
      <c r="K181">
        <v>200</v>
      </c>
      <c r="L181">
        <v>0.7</v>
      </c>
      <c r="M181">
        <v>30</v>
      </c>
      <c r="N181">
        <v>500</v>
      </c>
      <c r="O181">
        <v>60</v>
      </c>
      <c r="R181" t="s">
        <v>50</v>
      </c>
    </row>
    <row r="182" spans="1:18">
      <c r="A182" t="s">
        <v>253</v>
      </c>
      <c r="B182" s="2" t="str">
        <f>Hyperlink("https://www.diodes.com/assets/Datasheets/SBR3060CTB.pdf")</f>
        <v>https://www.diodes.com/assets/Datasheets/SBR3060CTB.pdf</v>
      </c>
      <c r="C182" t="str">
        <f>Hyperlink("https://www.diodes.com/part/view/SBR3060CTB","SBR3060CTB")</f>
        <v>SBR3060CTB</v>
      </c>
      <c r="D182" t="s">
        <v>19</v>
      </c>
      <c r="F182" t="s">
        <v>20</v>
      </c>
      <c r="G182" t="s">
        <v>21</v>
      </c>
      <c r="H182" t="s">
        <v>35</v>
      </c>
      <c r="I182">
        <v>30</v>
      </c>
      <c r="J182">
        <v>60</v>
      </c>
      <c r="K182">
        <v>200</v>
      </c>
      <c r="L182">
        <v>0.62</v>
      </c>
      <c r="M182">
        <v>30</v>
      </c>
      <c r="N182">
        <v>500</v>
      </c>
      <c r="O182">
        <v>60</v>
      </c>
      <c r="R182" t="s">
        <v>52</v>
      </c>
    </row>
    <row r="183" spans="1:18">
      <c r="A183" t="s">
        <v>254</v>
      </c>
      <c r="B183" s="2" t="str">
        <f>Hyperlink("https://www.diodes.com/assets/Datasheets/SBR3060.pdf")</f>
        <v>https://www.diodes.com/assets/Datasheets/SBR3060.pdf</v>
      </c>
      <c r="C183" t="str">
        <f>Hyperlink("https://www.diodes.com/part/view/SBR3060CTFP","SBR3060CTFP")</f>
        <v>SBR3060CTFP</v>
      </c>
      <c r="D183" t="s">
        <v>19</v>
      </c>
      <c r="E183">
        <v>110</v>
      </c>
      <c r="F183" t="s">
        <v>20</v>
      </c>
      <c r="G183" t="s">
        <v>21</v>
      </c>
      <c r="H183" t="s">
        <v>35</v>
      </c>
      <c r="I183">
        <v>30</v>
      </c>
      <c r="J183">
        <v>60</v>
      </c>
      <c r="K183">
        <v>200</v>
      </c>
      <c r="L183">
        <v>0.7</v>
      </c>
      <c r="M183">
        <v>30</v>
      </c>
      <c r="N183">
        <v>500</v>
      </c>
      <c r="O183">
        <v>60</v>
      </c>
      <c r="R183" t="s">
        <v>54</v>
      </c>
    </row>
    <row r="184" spans="1:18">
      <c r="A184" t="s">
        <v>255</v>
      </c>
      <c r="B184" s="2" t="str">
        <f>Hyperlink("https://www.diodes.com/assets/Datasheets/SBR30A100.pdf")</f>
        <v>https://www.diodes.com/assets/Datasheets/SBR30A100.pdf</v>
      </c>
      <c r="C184" t="str">
        <f>Hyperlink("https://www.diodes.com/part/view/SBR30A100CT","SBR30A100CT")</f>
        <v>SBR30A100CT</v>
      </c>
      <c r="D184" t="s">
        <v>19</v>
      </c>
      <c r="E184">
        <v>150</v>
      </c>
      <c r="F184" t="s">
        <v>20</v>
      </c>
      <c r="G184" t="s">
        <v>21</v>
      </c>
      <c r="H184" t="s">
        <v>35</v>
      </c>
      <c r="I184">
        <v>30</v>
      </c>
      <c r="J184">
        <v>100</v>
      </c>
      <c r="K184">
        <v>250</v>
      </c>
      <c r="L184">
        <v>0.8</v>
      </c>
      <c r="M184">
        <v>30</v>
      </c>
      <c r="N184">
        <v>100</v>
      </c>
      <c r="O184">
        <v>100</v>
      </c>
      <c r="R184" t="s">
        <v>50</v>
      </c>
    </row>
    <row r="185" spans="1:18">
      <c r="A185" t="s">
        <v>256</v>
      </c>
      <c r="B185" s="2" t="str">
        <f>Hyperlink("https://www.diodes.com/assets/Datasheets/SBR30A100CTB.pdf")</f>
        <v>https://www.diodes.com/assets/Datasheets/SBR30A100CTB.pdf</v>
      </c>
      <c r="C185" t="str">
        <f>Hyperlink("https://www.diodes.com/part/view/SBR30A100CTB","SBR30A100CTB")</f>
        <v>SBR30A100CTB</v>
      </c>
      <c r="D185" t="s">
        <v>19</v>
      </c>
      <c r="F185" t="s">
        <v>20</v>
      </c>
      <c r="G185" t="s">
        <v>21</v>
      </c>
      <c r="H185" t="s">
        <v>35</v>
      </c>
      <c r="I185">
        <v>30</v>
      </c>
      <c r="J185">
        <v>100</v>
      </c>
      <c r="K185">
        <v>180</v>
      </c>
      <c r="L185">
        <v>0.85</v>
      </c>
      <c r="M185">
        <v>30</v>
      </c>
      <c r="N185">
        <v>100</v>
      </c>
      <c r="O185">
        <v>100</v>
      </c>
      <c r="R185" t="s">
        <v>52</v>
      </c>
    </row>
    <row r="186" spans="1:18">
      <c r="A186" t="s">
        <v>257</v>
      </c>
      <c r="B186" s="2" t="str">
        <f>Hyperlink("https://www.diodes.com/assets/Datasheets/SBR30A100CTE.pdf")</f>
        <v>https://www.diodes.com/assets/Datasheets/SBR30A100CTE.pdf</v>
      </c>
      <c r="C186" t="str">
        <f>Hyperlink("https://www.diodes.com/part/view/SBR30A100CTE","SBR30A100CTE")</f>
        <v>SBR30A100CTE</v>
      </c>
      <c r="D186" t="s">
        <v>19</v>
      </c>
      <c r="F186" t="s">
        <v>20</v>
      </c>
      <c r="G186" t="s">
        <v>21</v>
      </c>
      <c r="H186" t="s">
        <v>35</v>
      </c>
      <c r="I186">
        <v>30</v>
      </c>
      <c r="J186">
        <v>100</v>
      </c>
      <c r="K186">
        <v>250</v>
      </c>
      <c r="L186">
        <v>0.8</v>
      </c>
      <c r="M186">
        <v>30</v>
      </c>
      <c r="N186">
        <v>100</v>
      </c>
      <c r="O186">
        <v>100</v>
      </c>
      <c r="R186" t="s">
        <v>60</v>
      </c>
    </row>
    <row r="187" spans="1:18">
      <c r="A187" t="s">
        <v>258</v>
      </c>
      <c r="B187" s="2" t="str">
        <f>Hyperlink("https://www.diodes.com/assets/Datasheets/SBR30A100.pdf")</f>
        <v>https://www.diodes.com/assets/Datasheets/SBR30A100.pdf</v>
      </c>
      <c r="C187" t="str">
        <f>Hyperlink("https://www.diodes.com/part/view/SBR30A100CTFP","SBR30A100CTFP")</f>
        <v>SBR30A100CTFP</v>
      </c>
      <c r="D187" t="s">
        <v>19</v>
      </c>
      <c r="E187">
        <v>150</v>
      </c>
      <c r="F187" t="s">
        <v>20</v>
      </c>
      <c r="G187" t="s">
        <v>21</v>
      </c>
      <c r="H187" t="s">
        <v>35</v>
      </c>
      <c r="I187">
        <v>30</v>
      </c>
      <c r="J187">
        <v>100</v>
      </c>
      <c r="K187">
        <v>250</v>
      </c>
      <c r="L187">
        <v>0.8</v>
      </c>
      <c r="M187">
        <v>30</v>
      </c>
      <c r="N187">
        <v>100</v>
      </c>
      <c r="O187">
        <v>100</v>
      </c>
      <c r="R187" t="s">
        <v>54</v>
      </c>
    </row>
    <row r="188" spans="1:18">
      <c r="A188" t="s">
        <v>259</v>
      </c>
      <c r="B188" s="2" t="str">
        <f>Hyperlink("https://www.diodes.com/assets/Datasheets/SBR30A120.pdf")</f>
        <v>https://www.diodes.com/assets/Datasheets/SBR30A120.pdf</v>
      </c>
      <c r="C188" t="str">
        <f>Hyperlink("https://www.diodes.com/part/view/SBR30A120CT","SBR30A120CT")</f>
        <v>SBR30A120CT</v>
      </c>
      <c r="D188" t="s">
        <v>19</v>
      </c>
      <c r="E188">
        <v>150</v>
      </c>
      <c r="F188" t="s">
        <v>20</v>
      </c>
      <c r="G188" t="s">
        <v>21</v>
      </c>
      <c r="H188" t="s">
        <v>35</v>
      </c>
      <c r="I188">
        <v>30</v>
      </c>
      <c r="J188">
        <v>120</v>
      </c>
      <c r="K188">
        <v>250</v>
      </c>
      <c r="L188">
        <v>0.88</v>
      </c>
      <c r="M188">
        <v>30</v>
      </c>
      <c r="N188">
        <v>100</v>
      </c>
      <c r="O188">
        <v>120</v>
      </c>
      <c r="R188" t="s">
        <v>50</v>
      </c>
    </row>
    <row r="189" spans="1:18">
      <c r="A189" t="s">
        <v>260</v>
      </c>
      <c r="B189" s="2" t="str">
        <f>Hyperlink("https://www.diodes.com/assets/Datasheets/SBR30A120CTE.pdf")</f>
        <v>https://www.diodes.com/assets/Datasheets/SBR30A120CTE.pdf</v>
      </c>
      <c r="C189" t="str">
        <f>Hyperlink("https://www.diodes.com/part/view/SBR30A120CTE","SBR30A120CTE")</f>
        <v>SBR30A120CTE</v>
      </c>
      <c r="D189" t="s">
        <v>261</v>
      </c>
      <c r="F189" t="s">
        <v>20</v>
      </c>
      <c r="G189" t="s">
        <v>21</v>
      </c>
      <c r="H189" t="s">
        <v>35</v>
      </c>
      <c r="I189">
        <v>30</v>
      </c>
      <c r="J189">
        <v>120</v>
      </c>
      <c r="K189">
        <v>250</v>
      </c>
      <c r="L189">
        <v>0.83</v>
      </c>
      <c r="M189">
        <v>15</v>
      </c>
      <c r="N189">
        <v>100</v>
      </c>
      <c r="O189">
        <v>120</v>
      </c>
      <c r="R189" t="s">
        <v>60</v>
      </c>
    </row>
    <row r="190" spans="1:18">
      <c r="A190" t="s">
        <v>262</v>
      </c>
      <c r="B190" s="2" t="str">
        <f>Hyperlink("https://www.diodes.com/assets/Datasheets/SBR30A120.pdf")</f>
        <v>https://www.diodes.com/assets/Datasheets/SBR30A120.pdf</v>
      </c>
      <c r="C190" t="str">
        <f>Hyperlink("https://www.diodes.com/part/view/SBR30A120CTFP","SBR30A120CTFP")</f>
        <v>SBR30A120CTFP</v>
      </c>
      <c r="D190" t="s">
        <v>19</v>
      </c>
      <c r="E190">
        <v>150</v>
      </c>
      <c r="F190" t="s">
        <v>20</v>
      </c>
      <c r="G190" t="s">
        <v>21</v>
      </c>
      <c r="H190" t="s">
        <v>35</v>
      </c>
      <c r="I190">
        <v>30</v>
      </c>
      <c r="J190">
        <v>120</v>
      </c>
      <c r="K190">
        <v>250</v>
      </c>
      <c r="L190">
        <v>0.88</v>
      </c>
      <c r="M190">
        <v>30</v>
      </c>
      <c r="N190">
        <v>100</v>
      </c>
      <c r="O190">
        <v>120</v>
      </c>
      <c r="R190" t="s">
        <v>54</v>
      </c>
    </row>
    <row r="191" spans="1:18">
      <c r="A191" t="s">
        <v>263</v>
      </c>
      <c r="B191" s="2" t="str">
        <f>Hyperlink("https://www.diodes.com/assets/Datasheets/SBR30A150.pdf")</f>
        <v>https://www.diodes.com/assets/Datasheets/SBR30A150.pdf</v>
      </c>
      <c r="C191" t="str">
        <f>Hyperlink("https://www.diodes.com/part/view/SBR30A150CT","SBR30A150CT")</f>
        <v>SBR30A150CT</v>
      </c>
      <c r="D191" t="s">
        <v>19</v>
      </c>
      <c r="E191">
        <v>150</v>
      </c>
      <c r="F191" t="s">
        <v>20</v>
      </c>
      <c r="G191" t="s">
        <v>21</v>
      </c>
      <c r="H191" t="s">
        <v>35</v>
      </c>
      <c r="I191">
        <v>30</v>
      </c>
      <c r="J191">
        <v>150</v>
      </c>
      <c r="K191">
        <v>250</v>
      </c>
      <c r="L191">
        <v>0.88</v>
      </c>
      <c r="M191">
        <v>30</v>
      </c>
      <c r="N191">
        <v>100</v>
      </c>
      <c r="O191">
        <v>150</v>
      </c>
      <c r="R191" t="s">
        <v>50</v>
      </c>
    </row>
    <row r="192" spans="1:18">
      <c r="A192" t="s">
        <v>264</v>
      </c>
      <c r="B192" s="2" t="str">
        <f>Hyperlink("https://www.diodes.com/assets/Datasheets/SBR30A150.pdf")</f>
        <v>https://www.diodes.com/assets/Datasheets/SBR30A150.pdf</v>
      </c>
      <c r="C192" t="str">
        <f>Hyperlink("https://www.diodes.com/part/view/SBR30A150CTFP","SBR30A150CTFP")</f>
        <v>SBR30A150CTFP</v>
      </c>
      <c r="D192" t="s">
        <v>19</v>
      </c>
      <c r="E192">
        <v>150</v>
      </c>
      <c r="F192" t="s">
        <v>20</v>
      </c>
      <c r="G192" t="s">
        <v>21</v>
      </c>
      <c r="H192" t="s">
        <v>35</v>
      </c>
      <c r="I192">
        <v>30</v>
      </c>
      <c r="J192">
        <v>150</v>
      </c>
      <c r="K192">
        <v>250</v>
      </c>
      <c r="L192">
        <v>0.88</v>
      </c>
      <c r="M192">
        <v>30</v>
      </c>
      <c r="N192">
        <v>100</v>
      </c>
      <c r="O192">
        <v>150</v>
      </c>
      <c r="R192" t="s">
        <v>54</v>
      </c>
    </row>
    <row r="193" spans="1:18">
      <c r="A193" t="s">
        <v>265</v>
      </c>
      <c r="B193" s="2" t="str">
        <f>Hyperlink("https://www.diodes.com/assets/Datasheets/SBR30A40.pdf")</f>
        <v>https://www.diodes.com/assets/Datasheets/SBR30A40.pdf</v>
      </c>
      <c r="C193" t="str">
        <f>Hyperlink("https://www.diodes.com/part/view/SBR30A40CT","SBR30A40CT")</f>
        <v>SBR30A40CT</v>
      </c>
      <c r="D193" t="s">
        <v>19</v>
      </c>
      <c r="E193">
        <v>110</v>
      </c>
      <c r="F193" t="s">
        <v>20</v>
      </c>
      <c r="G193" t="s">
        <v>21</v>
      </c>
      <c r="H193" t="s">
        <v>35</v>
      </c>
      <c r="I193">
        <v>30</v>
      </c>
      <c r="J193">
        <v>40</v>
      </c>
      <c r="K193">
        <v>250</v>
      </c>
      <c r="L193">
        <v>0.5</v>
      </c>
      <c r="M193">
        <v>30</v>
      </c>
      <c r="N193">
        <v>100</v>
      </c>
      <c r="O193">
        <v>40</v>
      </c>
      <c r="R193" t="s">
        <v>50</v>
      </c>
    </row>
    <row r="194" spans="1:18">
      <c r="A194" t="s">
        <v>266</v>
      </c>
      <c r="B194" s="2" t="str">
        <f>Hyperlink("https://www.diodes.com/assets/Datasheets/SBR30A40.pdf")</f>
        <v>https://www.diodes.com/assets/Datasheets/SBR30A40.pdf</v>
      </c>
      <c r="C194" t="str">
        <f>Hyperlink("https://www.diodes.com/part/view/SBR30A40CTFP","SBR30A40CTFP")</f>
        <v>SBR30A40CTFP</v>
      </c>
      <c r="D194" t="s">
        <v>19</v>
      </c>
      <c r="E194">
        <v>110</v>
      </c>
      <c r="F194" t="s">
        <v>20</v>
      </c>
      <c r="G194" t="s">
        <v>21</v>
      </c>
      <c r="H194" t="s">
        <v>35</v>
      </c>
      <c r="I194">
        <v>30</v>
      </c>
      <c r="J194">
        <v>40</v>
      </c>
      <c r="K194">
        <v>250</v>
      </c>
      <c r="L194">
        <v>0.5</v>
      </c>
      <c r="M194">
        <v>30</v>
      </c>
      <c r="N194">
        <v>500</v>
      </c>
      <c r="O194">
        <v>40</v>
      </c>
      <c r="R194" t="s">
        <v>54</v>
      </c>
    </row>
    <row r="195" spans="1:18">
      <c r="A195" t="s">
        <v>267</v>
      </c>
      <c r="B195" s="2" t="str">
        <f>Hyperlink("https://www.diodes.com/assets/Datasheets/SBR30A45.pdf")</f>
        <v>https://www.diodes.com/assets/Datasheets/SBR30A45.pdf</v>
      </c>
      <c r="C195" t="str">
        <f>Hyperlink("https://www.diodes.com/part/view/SBR30A45CT","SBR30A45CT")</f>
        <v>SBR30A45CT</v>
      </c>
      <c r="D195" t="s">
        <v>19</v>
      </c>
      <c r="E195">
        <v>110</v>
      </c>
      <c r="F195" t="s">
        <v>20</v>
      </c>
      <c r="G195" t="s">
        <v>21</v>
      </c>
      <c r="H195" t="s">
        <v>35</v>
      </c>
      <c r="I195">
        <v>30</v>
      </c>
      <c r="J195">
        <v>45</v>
      </c>
      <c r="K195">
        <v>250</v>
      </c>
      <c r="L195">
        <v>0.5</v>
      </c>
      <c r="M195">
        <v>30</v>
      </c>
      <c r="N195">
        <v>500</v>
      </c>
      <c r="O195">
        <v>45</v>
      </c>
      <c r="R195" t="s">
        <v>50</v>
      </c>
    </row>
    <row r="196" spans="1:18">
      <c r="A196" t="s">
        <v>268</v>
      </c>
      <c r="B196" s="2" t="str">
        <f>Hyperlink("https://www.diodes.com/assets/Datasheets/SBR30A45CTB.pdf")</f>
        <v>https://www.diodes.com/assets/Datasheets/SBR30A45CTB.pdf</v>
      </c>
      <c r="C196" t="str">
        <f>Hyperlink("https://www.diodes.com/part/view/SBR30A45CTB","SBR30A45CTB")</f>
        <v>SBR30A45CTB</v>
      </c>
      <c r="D196" t="s">
        <v>19</v>
      </c>
      <c r="F196" t="s">
        <v>20</v>
      </c>
      <c r="G196" t="s">
        <v>21</v>
      </c>
      <c r="H196" t="s">
        <v>35</v>
      </c>
      <c r="I196">
        <v>30</v>
      </c>
      <c r="J196">
        <v>45</v>
      </c>
      <c r="K196">
        <v>175</v>
      </c>
      <c r="L196">
        <v>0.55</v>
      </c>
      <c r="M196">
        <v>30</v>
      </c>
      <c r="N196">
        <v>500</v>
      </c>
      <c r="O196">
        <v>45</v>
      </c>
      <c r="R196" t="s">
        <v>52</v>
      </c>
    </row>
    <row r="197" spans="1:18">
      <c r="A197" t="s">
        <v>269</v>
      </c>
      <c r="B197" s="2" t="str">
        <f>Hyperlink("https://www.diodes.com/assets/Datasheets/SBR30A45CTBQ.pdf")</f>
        <v>https://www.diodes.com/assets/Datasheets/SBR30A45CTBQ.pdf</v>
      </c>
      <c r="C197" t="str">
        <f>Hyperlink("https://www.diodes.com/part/view/SBR30A45CTBQ","SBR30A45CTBQ")</f>
        <v>SBR30A45CTBQ</v>
      </c>
      <c r="D197" t="s">
        <v>19</v>
      </c>
      <c r="E197">
        <v>150</v>
      </c>
      <c r="F197" t="s">
        <v>20</v>
      </c>
      <c r="G197" t="s">
        <v>33</v>
      </c>
      <c r="H197" t="s">
        <v>35</v>
      </c>
      <c r="I197">
        <v>30</v>
      </c>
      <c r="J197">
        <v>45</v>
      </c>
      <c r="K197">
        <v>175</v>
      </c>
      <c r="L197">
        <v>0.55</v>
      </c>
      <c r="M197">
        <v>15</v>
      </c>
      <c r="N197">
        <v>500</v>
      </c>
      <c r="O197">
        <v>45</v>
      </c>
      <c r="P197" t="s">
        <v>32</v>
      </c>
      <c r="Q197">
        <v>500</v>
      </c>
      <c r="R197" t="s">
        <v>52</v>
      </c>
    </row>
    <row r="198" spans="1:18">
      <c r="A198" t="s">
        <v>270</v>
      </c>
      <c r="B198" s="2" t="str">
        <f>Hyperlink("https://www.diodes.com/assets/Datasheets/SBR30A45.pdf")</f>
        <v>https://www.diodes.com/assets/Datasheets/SBR30A45.pdf</v>
      </c>
      <c r="C198" t="str">
        <f>Hyperlink("https://www.diodes.com/part/view/SBR30A45CTFP","SBR30A45CTFP")</f>
        <v>SBR30A45CTFP</v>
      </c>
      <c r="D198" t="s">
        <v>19</v>
      </c>
      <c r="E198">
        <v>110</v>
      </c>
      <c r="F198" t="s">
        <v>20</v>
      </c>
      <c r="G198" t="s">
        <v>21</v>
      </c>
      <c r="H198" t="s">
        <v>35</v>
      </c>
      <c r="I198">
        <v>30</v>
      </c>
      <c r="J198">
        <v>45</v>
      </c>
      <c r="K198">
        <v>250</v>
      </c>
      <c r="L198">
        <v>0.5</v>
      </c>
      <c r="M198">
        <v>30</v>
      </c>
      <c r="N198">
        <v>500</v>
      </c>
      <c r="O198">
        <v>45</v>
      </c>
      <c r="R198" t="s">
        <v>54</v>
      </c>
    </row>
    <row r="199" spans="1:18">
      <c r="A199" t="s">
        <v>271</v>
      </c>
      <c r="B199" s="2" t="str">
        <f>Hyperlink("https://www.diodes.com/assets/Datasheets/SBR30A50.pdf")</f>
        <v>https://www.diodes.com/assets/Datasheets/SBR30A50.pdf</v>
      </c>
      <c r="C199" t="str">
        <f>Hyperlink("https://www.diodes.com/part/view/SBR30A50CT","SBR30A50CT")</f>
        <v>SBR30A50CT</v>
      </c>
      <c r="D199" t="s">
        <v>19</v>
      </c>
      <c r="F199" t="s">
        <v>20</v>
      </c>
      <c r="G199" t="s">
        <v>21</v>
      </c>
      <c r="H199" t="s">
        <v>35</v>
      </c>
      <c r="I199">
        <v>30</v>
      </c>
      <c r="J199">
        <v>50</v>
      </c>
      <c r="K199">
        <v>260</v>
      </c>
      <c r="L199">
        <v>0.55</v>
      </c>
      <c r="M199">
        <v>30</v>
      </c>
      <c r="N199">
        <v>500</v>
      </c>
      <c r="O199">
        <v>50</v>
      </c>
      <c r="R199" t="s">
        <v>50</v>
      </c>
    </row>
    <row r="200" spans="1:18">
      <c r="A200" t="s">
        <v>272</v>
      </c>
      <c r="B200" s="2" t="str">
        <f>Hyperlink("https://www.diodes.com/assets/Datasheets/SBR30A60.pdf")</f>
        <v>https://www.diodes.com/assets/Datasheets/SBR30A60.pdf</v>
      </c>
      <c r="C200" t="str">
        <f>Hyperlink("https://www.diodes.com/part/view/SBR30A60CT","SBR30A60CT")</f>
        <v>SBR30A60CT</v>
      </c>
      <c r="D200" t="s">
        <v>19</v>
      </c>
      <c r="E200">
        <v>110</v>
      </c>
      <c r="F200" t="s">
        <v>20</v>
      </c>
      <c r="G200" t="s">
        <v>21</v>
      </c>
      <c r="H200" t="s">
        <v>35</v>
      </c>
      <c r="I200">
        <v>30</v>
      </c>
      <c r="J200">
        <v>60</v>
      </c>
      <c r="K200">
        <v>250</v>
      </c>
      <c r="L200">
        <v>0.6</v>
      </c>
      <c r="M200">
        <v>30</v>
      </c>
      <c r="N200">
        <v>500</v>
      </c>
      <c r="O200">
        <v>60</v>
      </c>
      <c r="R200" t="s">
        <v>50</v>
      </c>
    </row>
    <row r="201" spans="1:18">
      <c r="A201" t="s">
        <v>273</v>
      </c>
      <c r="B201" s="2" t="str">
        <f>Hyperlink("https://www.diodes.com/assets/Datasheets/SBR30A60CTB.pdf")</f>
        <v>https://www.diodes.com/assets/Datasheets/SBR30A60CTB.pdf</v>
      </c>
      <c r="C201" t="str">
        <f>Hyperlink("https://www.diodes.com/part/view/SBR30A60CTB","SBR30A60CTB")</f>
        <v>SBR30A60CTB</v>
      </c>
      <c r="D201" t="s">
        <v>19</v>
      </c>
      <c r="F201" t="s">
        <v>20</v>
      </c>
      <c r="G201" t="s">
        <v>21</v>
      </c>
      <c r="H201" t="s">
        <v>35</v>
      </c>
      <c r="I201">
        <v>30</v>
      </c>
      <c r="J201">
        <v>60</v>
      </c>
      <c r="K201">
        <v>180</v>
      </c>
      <c r="L201">
        <v>0.63</v>
      </c>
      <c r="M201">
        <v>30</v>
      </c>
      <c r="N201">
        <v>500</v>
      </c>
      <c r="O201">
        <v>60</v>
      </c>
      <c r="R201" t="s">
        <v>52</v>
      </c>
    </row>
    <row r="202" spans="1:18">
      <c r="A202" t="s">
        <v>274</v>
      </c>
      <c r="B202" s="2" t="str">
        <f>Hyperlink("https://www.diodes.com/assets/Datasheets/SBR30A60CTBQ.pdf")</f>
        <v>https://www.diodes.com/assets/Datasheets/SBR30A60CTBQ.pdf</v>
      </c>
      <c r="C202" t="str">
        <f>Hyperlink("https://www.diodes.com/part/view/SBR30A60CTBQ","SBR30A60CTBQ")</f>
        <v>SBR30A60CTBQ</v>
      </c>
      <c r="D202" t="s">
        <v>19</v>
      </c>
      <c r="E202">
        <v>150</v>
      </c>
      <c r="F202" t="s">
        <v>20</v>
      </c>
      <c r="G202" t="s">
        <v>33</v>
      </c>
      <c r="H202" t="s">
        <v>35</v>
      </c>
      <c r="I202">
        <v>30</v>
      </c>
      <c r="J202">
        <v>60</v>
      </c>
      <c r="K202">
        <v>180</v>
      </c>
      <c r="L202">
        <v>0.63</v>
      </c>
      <c r="M202">
        <v>15</v>
      </c>
      <c r="N202">
        <v>330</v>
      </c>
      <c r="O202">
        <v>60</v>
      </c>
      <c r="P202" t="s">
        <v>32</v>
      </c>
      <c r="Q202">
        <v>450</v>
      </c>
      <c r="R202" t="s">
        <v>52</v>
      </c>
    </row>
    <row r="203" spans="1:18">
      <c r="A203" t="s">
        <v>275</v>
      </c>
      <c r="B203" s="2" t="str">
        <f>Hyperlink("https://www.diodes.com/assets/Datasheets/SBR30A60.pdf")</f>
        <v>https://www.diodes.com/assets/Datasheets/SBR30A60.pdf</v>
      </c>
      <c r="C203" t="str">
        <f>Hyperlink("https://www.diodes.com/part/view/SBR30A60CTFP","SBR30A60CTFP")</f>
        <v>SBR30A60CTFP</v>
      </c>
      <c r="D203" t="s">
        <v>19</v>
      </c>
      <c r="E203">
        <v>110</v>
      </c>
      <c r="F203" t="s">
        <v>20</v>
      </c>
      <c r="G203" t="s">
        <v>21</v>
      </c>
      <c r="H203" t="s">
        <v>35</v>
      </c>
      <c r="I203">
        <v>30</v>
      </c>
      <c r="J203">
        <v>60</v>
      </c>
      <c r="K203">
        <v>250</v>
      </c>
      <c r="L203">
        <v>0.6</v>
      </c>
      <c r="M203">
        <v>30</v>
      </c>
      <c r="N203">
        <v>500</v>
      </c>
      <c r="O203">
        <v>60</v>
      </c>
      <c r="R203" t="s">
        <v>54</v>
      </c>
    </row>
    <row r="204" spans="1:18">
      <c r="A204" t="s">
        <v>276</v>
      </c>
      <c r="B204" s="2" t="e">
        <v>#N/A</v>
      </c>
      <c r="C204" t="str">
        <f>Hyperlink("https://www.diodes.com/part/view/SBR30E100CT","SBR30E100CT")</f>
        <v>SBR30E100CT</v>
      </c>
      <c r="D204" t="s">
        <v>261</v>
      </c>
      <c r="F204" t="s">
        <v>42</v>
      </c>
      <c r="G204" t="s">
        <v>21</v>
      </c>
      <c r="H204" t="s">
        <v>35</v>
      </c>
      <c r="I204">
        <v>30</v>
      </c>
      <c r="J204">
        <v>100</v>
      </c>
      <c r="K204">
        <v>230</v>
      </c>
      <c r="L204">
        <v>0.8</v>
      </c>
      <c r="M204">
        <v>15</v>
      </c>
      <c r="N204">
        <v>100</v>
      </c>
      <c r="O204">
        <v>100</v>
      </c>
      <c r="R204" t="s">
        <v>50</v>
      </c>
    </row>
    <row r="205" spans="1:18">
      <c r="A205" t="s">
        <v>277</v>
      </c>
      <c r="B205" s="2" t="e">
        <v>#N/A</v>
      </c>
      <c r="C205" t="str">
        <f>Hyperlink("https://www.diodes.com/part/view/SBR30E45CT","SBR30E45CT")</f>
        <v>SBR30E45CT</v>
      </c>
      <c r="D205" t="s">
        <v>261</v>
      </c>
      <c r="F205" t="s">
        <v>42</v>
      </c>
      <c r="G205" t="s">
        <v>21</v>
      </c>
      <c r="H205" t="s">
        <v>35</v>
      </c>
      <c r="I205">
        <v>30</v>
      </c>
      <c r="J205">
        <v>45</v>
      </c>
      <c r="K205">
        <v>250</v>
      </c>
      <c r="L205">
        <v>0.55</v>
      </c>
      <c r="M205">
        <v>15</v>
      </c>
      <c r="N205">
        <v>480</v>
      </c>
      <c r="O205">
        <v>45</v>
      </c>
      <c r="R205" t="s">
        <v>50</v>
      </c>
    </row>
    <row r="206" spans="1:18">
      <c r="A206" t="s">
        <v>278</v>
      </c>
      <c r="B206" s="2" t="e">
        <v>#N/A</v>
      </c>
      <c r="C206" t="str">
        <f>Hyperlink("https://www.diodes.com/part/view/SBR30E45CTB","SBR30E45CTB")</f>
        <v>SBR30E45CTB</v>
      </c>
      <c r="D206" t="s">
        <v>261</v>
      </c>
      <c r="F206" t="s">
        <v>42</v>
      </c>
      <c r="G206" t="s">
        <v>21</v>
      </c>
      <c r="H206" t="s">
        <v>35</v>
      </c>
      <c r="I206">
        <v>30</v>
      </c>
      <c r="J206">
        <v>45</v>
      </c>
      <c r="K206">
        <v>250</v>
      </c>
      <c r="L206">
        <v>0.55</v>
      </c>
      <c r="M206">
        <v>15</v>
      </c>
      <c r="N206">
        <v>480</v>
      </c>
      <c r="O206">
        <v>45</v>
      </c>
      <c r="R206" t="s">
        <v>52</v>
      </c>
    </row>
    <row r="207" spans="1:18">
      <c r="A207" t="s">
        <v>279</v>
      </c>
      <c r="B207" s="2" t="str">
        <f>Hyperlink("https://www.diodes.com/assets/Datasheets/SBR30M100.pdf")</f>
        <v>https://www.diodes.com/assets/Datasheets/SBR30M100.pdf</v>
      </c>
      <c r="C207" t="str">
        <f>Hyperlink("https://www.diodes.com/part/view/SBR30M100CT","SBR30M100CT")</f>
        <v>SBR30M100CT</v>
      </c>
      <c r="D207" t="s">
        <v>19</v>
      </c>
      <c r="E207">
        <v>175</v>
      </c>
      <c r="F207" t="s">
        <v>20</v>
      </c>
      <c r="G207" t="s">
        <v>21</v>
      </c>
      <c r="H207" t="s">
        <v>35</v>
      </c>
      <c r="I207">
        <v>30</v>
      </c>
      <c r="J207">
        <v>100</v>
      </c>
      <c r="K207">
        <v>250</v>
      </c>
      <c r="L207">
        <v>0.85</v>
      </c>
      <c r="M207">
        <v>30</v>
      </c>
      <c r="N207">
        <v>12</v>
      </c>
      <c r="O207">
        <v>100</v>
      </c>
      <c r="R207" t="s">
        <v>50</v>
      </c>
    </row>
    <row r="208" spans="1:18">
      <c r="A208" t="s">
        <v>280</v>
      </c>
      <c r="B208" s="2" t="str">
        <f>Hyperlink("https://www.diodes.com/assets/Datasheets/SBR30M100.pdf")</f>
        <v>https://www.diodes.com/assets/Datasheets/SBR30M100.pdf</v>
      </c>
      <c r="C208" t="str">
        <f>Hyperlink("https://www.diodes.com/part/view/SBR30M100CTFP","SBR30M100CTFP")</f>
        <v>SBR30M100CTFP</v>
      </c>
      <c r="D208" t="s">
        <v>19</v>
      </c>
      <c r="E208">
        <v>175</v>
      </c>
      <c r="F208" t="s">
        <v>20</v>
      </c>
      <c r="G208" t="s">
        <v>21</v>
      </c>
      <c r="H208" t="s">
        <v>35</v>
      </c>
      <c r="I208">
        <v>30</v>
      </c>
      <c r="J208">
        <v>100</v>
      </c>
      <c r="K208">
        <v>250</v>
      </c>
      <c r="L208">
        <v>0.85</v>
      </c>
      <c r="M208">
        <v>30</v>
      </c>
      <c r="N208">
        <v>12</v>
      </c>
      <c r="O208">
        <v>100</v>
      </c>
      <c r="R208" t="s">
        <v>54</v>
      </c>
    </row>
    <row r="209" spans="1:18">
      <c r="A209" t="s">
        <v>281</v>
      </c>
      <c r="B209" s="2" t="str">
        <f>Hyperlink("https://www.diodes.com/assets/Datasheets/SBR30M40CTFP.pdf")</f>
        <v>https://www.diodes.com/assets/Datasheets/SBR30M40CTFP.pdf</v>
      </c>
      <c r="C209" t="str">
        <f>Hyperlink("https://www.diodes.com/part/view/SBR30M40CTFP","SBR30M40CTFP")</f>
        <v>SBR30M40CTFP</v>
      </c>
      <c r="D209" t="s">
        <v>19</v>
      </c>
      <c r="F209" t="s">
        <v>20</v>
      </c>
      <c r="G209" t="s">
        <v>21</v>
      </c>
      <c r="H209" t="s">
        <v>35</v>
      </c>
      <c r="I209">
        <v>30</v>
      </c>
      <c r="J209">
        <v>40</v>
      </c>
      <c r="K209">
        <v>250</v>
      </c>
      <c r="L209">
        <v>0.65</v>
      </c>
      <c r="M209">
        <v>15</v>
      </c>
      <c r="N209">
        <v>75</v>
      </c>
      <c r="O209">
        <v>30</v>
      </c>
      <c r="R209" t="s">
        <v>54</v>
      </c>
    </row>
    <row r="210" spans="1:18">
      <c r="A210" t="s">
        <v>282</v>
      </c>
      <c r="B210" s="2" t="str">
        <f>Hyperlink("https://www.diodes.com/assets/Datasheets/SBR30U30CT.pdf")</f>
        <v>https://www.diodes.com/assets/Datasheets/SBR30U30CT.pdf</v>
      </c>
      <c r="C210" t="str">
        <f>Hyperlink("https://www.diodes.com/part/view/SBR30U30CT","SBR30U30CT")</f>
        <v>SBR30U30CT</v>
      </c>
      <c r="D210" t="s">
        <v>19</v>
      </c>
      <c r="E210">
        <v>150</v>
      </c>
      <c r="F210" t="s">
        <v>20</v>
      </c>
      <c r="G210" t="s">
        <v>21</v>
      </c>
      <c r="H210" t="s">
        <v>35</v>
      </c>
      <c r="I210">
        <v>30</v>
      </c>
      <c r="J210">
        <v>30</v>
      </c>
      <c r="K210">
        <v>280</v>
      </c>
      <c r="L210">
        <v>0.45</v>
      </c>
      <c r="M210">
        <v>30</v>
      </c>
      <c r="N210">
        <v>1500</v>
      </c>
      <c r="O210">
        <v>30</v>
      </c>
      <c r="R210" t="s">
        <v>50</v>
      </c>
    </row>
    <row r="211" spans="1:18">
      <c r="A211" t="s">
        <v>283</v>
      </c>
      <c r="B211" s="2" t="str">
        <f>Hyperlink("https://www.diodes.com/assets/Datasheets/SBR3150SB.pdf")</f>
        <v>https://www.diodes.com/assets/Datasheets/SBR3150SB.pdf</v>
      </c>
      <c r="C211" t="str">
        <f>Hyperlink("https://www.diodes.com/part/view/SBR3150SB","SBR3150SB")</f>
        <v>SBR3150SB</v>
      </c>
      <c r="D211" t="s">
        <v>19</v>
      </c>
      <c r="F211" t="s">
        <v>20</v>
      </c>
      <c r="G211" t="s">
        <v>21</v>
      </c>
      <c r="H211" t="s">
        <v>22</v>
      </c>
      <c r="I211">
        <v>3</v>
      </c>
      <c r="J211">
        <v>150</v>
      </c>
      <c r="K211">
        <v>80</v>
      </c>
      <c r="L211">
        <v>0.82</v>
      </c>
      <c r="M211">
        <v>3</v>
      </c>
      <c r="N211">
        <v>50</v>
      </c>
      <c r="O211">
        <v>150</v>
      </c>
      <c r="R211" t="s">
        <v>223</v>
      </c>
    </row>
    <row r="212" spans="1:18">
      <c r="A212" t="s">
        <v>284</v>
      </c>
      <c r="B212" s="2" t="str">
        <f>Hyperlink("https://www.diodes.com/assets/Datasheets/SBR3A40SA.pdf")</f>
        <v>https://www.diodes.com/assets/Datasheets/SBR3A40SA.pdf</v>
      </c>
      <c r="C212" t="str">
        <f>Hyperlink("https://www.diodes.com/part/view/SBR3A40SA","SBR3A40SA")</f>
        <v>SBR3A40SA</v>
      </c>
      <c r="D212" t="s">
        <v>19</v>
      </c>
      <c r="F212" t="s">
        <v>20</v>
      </c>
      <c r="G212" t="s">
        <v>21</v>
      </c>
      <c r="H212" t="s">
        <v>22</v>
      </c>
      <c r="I212">
        <v>3</v>
      </c>
      <c r="J212">
        <v>40</v>
      </c>
      <c r="K212">
        <v>50</v>
      </c>
      <c r="L212">
        <v>0.5</v>
      </c>
      <c r="M212">
        <v>3</v>
      </c>
      <c r="N212">
        <v>400</v>
      </c>
      <c r="O212">
        <v>40</v>
      </c>
      <c r="R212" t="s">
        <v>153</v>
      </c>
    </row>
    <row r="213" spans="1:18">
      <c r="A213" t="s">
        <v>285</v>
      </c>
      <c r="B213" s="2" t="str">
        <f>Hyperlink("https://www.diodes.com/assets/Datasheets/SBR3A40SAF.pdf")</f>
        <v>https://www.diodes.com/assets/Datasheets/SBR3A40SAF.pdf</v>
      </c>
      <c r="C213" t="str">
        <f>Hyperlink("https://www.diodes.com/part/view/SBR3A40SAF","SBR3A40SAF")</f>
        <v>SBR3A40SAF</v>
      </c>
      <c r="D213" t="s">
        <v>19</v>
      </c>
      <c r="F213" t="s">
        <v>20</v>
      </c>
      <c r="G213" t="s">
        <v>21</v>
      </c>
      <c r="H213" t="s">
        <v>22</v>
      </c>
      <c r="I213">
        <v>3</v>
      </c>
      <c r="J213">
        <v>40</v>
      </c>
      <c r="K213">
        <v>50</v>
      </c>
      <c r="L213">
        <v>0.53</v>
      </c>
      <c r="M213">
        <v>3</v>
      </c>
      <c r="N213">
        <v>400</v>
      </c>
      <c r="O213">
        <v>40</v>
      </c>
      <c r="R213" t="s">
        <v>221</v>
      </c>
    </row>
    <row r="214" spans="1:18">
      <c r="A214" t="s">
        <v>286</v>
      </c>
      <c r="B214" s="2" t="str">
        <f>Hyperlink("https://www.diodes.com/assets/Datasheets/SBR3A40SA.pdf")</f>
        <v>https://www.diodes.com/assets/Datasheets/SBR3A40SA.pdf</v>
      </c>
      <c r="C214" t="str">
        <f>Hyperlink("https://www.diodes.com/part/view/SBR3A40SAQ","SBR3A40SAQ")</f>
        <v>SBR3A40SAQ</v>
      </c>
      <c r="E214" t="s">
        <v>32</v>
      </c>
      <c r="F214" t="s">
        <v>20</v>
      </c>
      <c r="G214" t="s">
        <v>33</v>
      </c>
      <c r="H214" t="s">
        <v>22</v>
      </c>
      <c r="I214">
        <v>3</v>
      </c>
      <c r="J214">
        <v>40</v>
      </c>
      <c r="K214">
        <v>45</v>
      </c>
      <c r="L214">
        <v>0.5</v>
      </c>
      <c r="M214">
        <v>3</v>
      </c>
      <c r="N214">
        <v>400</v>
      </c>
      <c r="O214">
        <v>40</v>
      </c>
      <c r="P214" t="s">
        <v>32</v>
      </c>
      <c r="Q214" t="s">
        <v>32</v>
      </c>
      <c r="R214" t="s">
        <v>153</v>
      </c>
    </row>
    <row r="215" spans="1:18">
      <c r="A215" t="s">
        <v>287</v>
      </c>
      <c r="B215" s="2" t="str">
        <f>Hyperlink("https://www.diodes.com/assets/Datasheets/SBR3M100SAF.pdf")</f>
        <v>https://www.diodes.com/assets/Datasheets/SBR3M100SAF.pdf</v>
      </c>
      <c r="C215" t="str">
        <f>Hyperlink("https://www.diodes.com/part/view/SBR3M100SAF","SBR3M100SAF")</f>
        <v>SBR3M100SAF</v>
      </c>
      <c r="D215" t="s">
        <v>288</v>
      </c>
      <c r="F215" t="s">
        <v>20</v>
      </c>
      <c r="G215" t="s">
        <v>21</v>
      </c>
      <c r="H215" t="s">
        <v>22</v>
      </c>
      <c r="I215">
        <v>3</v>
      </c>
      <c r="J215">
        <v>100</v>
      </c>
      <c r="K215">
        <v>65</v>
      </c>
      <c r="L215">
        <v>0.81</v>
      </c>
      <c r="M215">
        <v>3</v>
      </c>
      <c r="N215">
        <v>1</v>
      </c>
      <c r="O215">
        <v>100</v>
      </c>
      <c r="R215" t="s">
        <v>221</v>
      </c>
    </row>
    <row r="216" spans="1:18">
      <c r="A216" t="s">
        <v>289</v>
      </c>
      <c r="B216" s="2" t="str">
        <f>Hyperlink("https://www.diodes.com/assets/Datasheets/SBR3M100SB.pdf")</f>
        <v>https://www.diodes.com/assets/Datasheets/SBR3M100SB.pdf</v>
      </c>
      <c r="C216" t="str">
        <f>Hyperlink("https://www.diodes.com/part/view/SBR3M100SB","SBR3M100SB")</f>
        <v>SBR3M100SB</v>
      </c>
      <c r="D216" t="s">
        <v>288</v>
      </c>
      <c r="F216" t="s">
        <v>20</v>
      </c>
      <c r="G216" t="s">
        <v>21</v>
      </c>
      <c r="H216" t="s">
        <v>22</v>
      </c>
      <c r="I216">
        <v>3</v>
      </c>
      <c r="J216">
        <v>100</v>
      </c>
      <c r="K216">
        <v>65</v>
      </c>
      <c r="L216">
        <v>0.81</v>
      </c>
      <c r="M216">
        <v>3</v>
      </c>
      <c r="N216">
        <v>1</v>
      </c>
      <c r="O216">
        <v>100</v>
      </c>
      <c r="R216" t="s">
        <v>223</v>
      </c>
    </row>
    <row r="217" spans="1:18">
      <c r="A217" t="s">
        <v>290</v>
      </c>
      <c r="B217" s="2" t="str">
        <f>Hyperlink("https://www.diodes.com/assets/Datasheets/SBR3M30P1.pdf")</f>
        <v>https://www.diodes.com/assets/Datasheets/SBR3M30P1.pdf</v>
      </c>
      <c r="C217" t="str">
        <f>Hyperlink("https://www.diodes.com/part/view/SBR3M30P1","SBR3M30P1")</f>
        <v>SBR3M30P1</v>
      </c>
      <c r="D217" t="s">
        <v>19</v>
      </c>
      <c r="E217">
        <v>25</v>
      </c>
      <c r="F217" t="s">
        <v>20</v>
      </c>
      <c r="G217" t="s">
        <v>21</v>
      </c>
      <c r="H217" t="s">
        <v>22</v>
      </c>
      <c r="I217">
        <v>3</v>
      </c>
      <c r="J217">
        <v>30</v>
      </c>
      <c r="K217">
        <v>75</v>
      </c>
      <c r="L217">
        <v>0.51</v>
      </c>
      <c r="M217">
        <v>3</v>
      </c>
      <c r="N217">
        <v>200</v>
      </c>
      <c r="O217">
        <v>30</v>
      </c>
      <c r="Q217">
        <v>1000</v>
      </c>
      <c r="R217" t="s">
        <v>148</v>
      </c>
    </row>
    <row r="218" spans="1:18">
      <c r="A218" t="s">
        <v>291</v>
      </c>
      <c r="B218" s="2" t="str">
        <f>Hyperlink("https://www.diodes.com/assets/Datasheets/SBR3U100LP.pdf")</f>
        <v>https://www.diodes.com/assets/Datasheets/SBR3U100LP.pdf</v>
      </c>
      <c r="C218" t="str">
        <f>Hyperlink("https://www.diodes.com/part/view/SBR3U100LP","SBR3U100LP")</f>
        <v>SBR3U100LP</v>
      </c>
      <c r="D218" t="s">
        <v>19</v>
      </c>
      <c r="E218">
        <v>60</v>
      </c>
      <c r="F218" t="s">
        <v>20</v>
      </c>
      <c r="G218" t="s">
        <v>21</v>
      </c>
      <c r="H218" t="s">
        <v>22</v>
      </c>
      <c r="I218">
        <v>3</v>
      </c>
      <c r="J218">
        <v>100</v>
      </c>
      <c r="K218">
        <v>32</v>
      </c>
      <c r="L218">
        <v>0.79</v>
      </c>
      <c r="M218">
        <v>3</v>
      </c>
      <c r="N218">
        <v>200</v>
      </c>
      <c r="O218">
        <v>100</v>
      </c>
      <c r="Q218">
        <v>800</v>
      </c>
      <c r="R218" t="s">
        <v>292</v>
      </c>
    </row>
    <row r="219" spans="1:18">
      <c r="A219" t="s">
        <v>293</v>
      </c>
      <c r="B219" s="2" t="str">
        <f>Hyperlink("https://www.diodes.com/assets/Datasheets/SBR3U150LP.pdf")</f>
        <v>https://www.diodes.com/assets/Datasheets/SBR3U150LP.pdf</v>
      </c>
      <c r="C219" t="str">
        <f>Hyperlink("https://www.diodes.com/part/view/SBR3U150LP","SBR3U150LP")</f>
        <v>SBR3U150LP</v>
      </c>
      <c r="D219" t="s">
        <v>19</v>
      </c>
      <c r="E219">
        <v>45</v>
      </c>
      <c r="F219" t="s">
        <v>20</v>
      </c>
      <c r="G219" t="s">
        <v>21</v>
      </c>
      <c r="H219" t="s">
        <v>22</v>
      </c>
      <c r="I219">
        <v>3</v>
      </c>
      <c r="J219">
        <v>150</v>
      </c>
      <c r="K219">
        <v>33</v>
      </c>
      <c r="L219">
        <v>0.83</v>
      </c>
      <c r="M219">
        <v>3</v>
      </c>
      <c r="N219">
        <v>10</v>
      </c>
      <c r="O219">
        <v>150</v>
      </c>
      <c r="Q219">
        <v>130</v>
      </c>
      <c r="R219" t="s">
        <v>292</v>
      </c>
    </row>
    <row r="220" spans="1:18">
      <c r="A220" t="s">
        <v>294</v>
      </c>
      <c r="B220" s="2" t="str">
        <f>Hyperlink("https://www.diodes.com/assets/Datasheets/SBR3U20SA.pdf")</f>
        <v>https://www.diodes.com/assets/Datasheets/SBR3U20SA.pdf</v>
      </c>
      <c r="C220" t="str">
        <f>Hyperlink("https://www.diodes.com/part/view/SBR3U20SA","SBR3U20SA")</f>
        <v>SBR3U20SA</v>
      </c>
      <c r="D220" t="s">
        <v>19</v>
      </c>
      <c r="F220" t="s">
        <v>20</v>
      </c>
      <c r="G220" t="s">
        <v>21</v>
      </c>
      <c r="H220" t="s">
        <v>22</v>
      </c>
      <c r="I220">
        <v>3</v>
      </c>
      <c r="J220">
        <v>20</v>
      </c>
      <c r="K220">
        <v>66</v>
      </c>
      <c r="L220">
        <v>0.39</v>
      </c>
      <c r="M220">
        <v>3</v>
      </c>
      <c r="N220">
        <v>500</v>
      </c>
      <c r="O220">
        <v>20</v>
      </c>
      <c r="Q220">
        <v>1300</v>
      </c>
      <c r="R220" t="s">
        <v>153</v>
      </c>
    </row>
    <row r="221" spans="1:18">
      <c r="A221" t="s">
        <v>295</v>
      </c>
      <c r="B221" s="2" t="str">
        <f>Hyperlink("https://www.diodes.com/assets/Datasheets/SBR3U30P1.pdf")</f>
        <v>https://www.diodes.com/assets/Datasheets/SBR3U30P1.pdf</v>
      </c>
      <c r="C221" t="str">
        <f>Hyperlink("https://www.diodes.com/part/view/SBR3U30P1","SBR3U30P1")</f>
        <v>SBR3U30P1</v>
      </c>
      <c r="D221" t="s">
        <v>19</v>
      </c>
      <c r="E221">
        <v>25</v>
      </c>
      <c r="F221" t="s">
        <v>20</v>
      </c>
      <c r="G221" t="s">
        <v>21</v>
      </c>
      <c r="H221" t="s">
        <v>22</v>
      </c>
      <c r="I221">
        <v>3</v>
      </c>
      <c r="J221">
        <v>30</v>
      </c>
      <c r="K221">
        <v>75</v>
      </c>
      <c r="L221">
        <v>0.4</v>
      </c>
      <c r="M221">
        <v>3</v>
      </c>
      <c r="N221">
        <v>400</v>
      </c>
      <c r="O221">
        <v>30</v>
      </c>
      <c r="Q221">
        <v>1000</v>
      </c>
      <c r="R221" t="s">
        <v>148</v>
      </c>
    </row>
    <row r="222" spans="1:18">
      <c r="A222" t="s">
        <v>296</v>
      </c>
      <c r="B222" s="2" t="str">
        <f>Hyperlink("https://www.diodes.com/assets/Datasheets/SBR3U40P1.pdf")</f>
        <v>https://www.diodes.com/assets/Datasheets/SBR3U40P1.pdf</v>
      </c>
      <c r="C222" t="str">
        <f>Hyperlink("https://www.diodes.com/part/view/SBR3U40P1","SBR3U40P1")</f>
        <v>SBR3U40P1</v>
      </c>
      <c r="D222" t="s">
        <v>19</v>
      </c>
      <c r="E222">
        <v>25</v>
      </c>
      <c r="F222" t="s">
        <v>20</v>
      </c>
      <c r="G222" t="s">
        <v>21</v>
      </c>
      <c r="H222" t="s">
        <v>22</v>
      </c>
      <c r="I222">
        <v>3</v>
      </c>
      <c r="J222">
        <v>40</v>
      </c>
      <c r="K222">
        <v>75</v>
      </c>
      <c r="L222">
        <v>0.47</v>
      </c>
      <c r="M222">
        <v>3</v>
      </c>
      <c r="N222">
        <v>400</v>
      </c>
      <c r="O222">
        <v>40</v>
      </c>
      <c r="Q222">
        <v>1000</v>
      </c>
      <c r="R222" t="s">
        <v>148</v>
      </c>
    </row>
    <row r="223" spans="1:18">
      <c r="A223" t="s">
        <v>297</v>
      </c>
      <c r="B223" s="2" t="str">
        <f>Hyperlink("https://www.diodes.com/assets/Datasheets/SBR3U40P1.pdf")</f>
        <v>https://www.diodes.com/assets/Datasheets/SBR3U40P1.pdf</v>
      </c>
      <c r="C223" t="str">
        <f>Hyperlink("https://www.diodes.com/part/view/SBR3U40P1Q","SBR3U40P1Q")</f>
        <v>SBR3U40P1Q</v>
      </c>
      <c r="E223" t="s">
        <v>32</v>
      </c>
      <c r="F223" t="s">
        <v>20</v>
      </c>
      <c r="G223" t="s">
        <v>33</v>
      </c>
      <c r="H223" t="s">
        <v>22</v>
      </c>
      <c r="I223">
        <v>3</v>
      </c>
      <c r="J223">
        <v>40</v>
      </c>
      <c r="K223">
        <v>75</v>
      </c>
      <c r="L223">
        <v>0.47</v>
      </c>
      <c r="M223">
        <v>3</v>
      </c>
      <c r="N223">
        <v>400</v>
      </c>
      <c r="O223">
        <v>40</v>
      </c>
      <c r="P223" t="s">
        <v>32</v>
      </c>
      <c r="Q223" t="s">
        <v>32</v>
      </c>
      <c r="R223" t="s">
        <v>148</v>
      </c>
    </row>
    <row r="224" spans="1:18">
      <c r="A224" t="s">
        <v>298</v>
      </c>
      <c r="B224" s="2" t="str">
        <f>Hyperlink("https://www.diodes.com/assets/Datasheets/SBR3U40S1F.pdf")</f>
        <v>https://www.diodes.com/assets/Datasheets/SBR3U40S1F.pdf</v>
      </c>
      <c r="C224" t="str">
        <f>Hyperlink("https://www.diodes.com/part/view/SBR3U40S1F","SBR3U40S1F")</f>
        <v>SBR3U40S1F</v>
      </c>
      <c r="D224" t="s">
        <v>299</v>
      </c>
      <c r="F224" t="s">
        <v>20</v>
      </c>
      <c r="G224" t="s">
        <v>21</v>
      </c>
      <c r="H224" t="s">
        <v>22</v>
      </c>
      <c r="I224">
        <v>3</v>
      </c>
      <c r="J224">
        <v>40</v>
      </c>
      <c r="K224">
        <v>50</v>
      </c>
      <c r="L224">
        <v>0.49</v>
      </c>
      <c r="M224">
        <v>3</v>
      </c>
      <c r="N224">
        <v>180</v>
      </c>
      <c r="O224">
        <v>40</v>
      </c>
      <c r="R224" t="s">
        <v>130</v>
      </c>
    </row>
    <row r="225" spans="1:18">
      <c r="A225" t="s">
        <v>300</v>
      </c>
      <c r="B225" s="2" t="str">
        <f>Hyperlink("https://www.diodes.com/assets/Datasheets/SBR3U40S1FQ.pdf")</f>
        <v>https://www.diodes.com/assets/Datasheets/SBR3U40S1FQ.pdf</v>
      </c>
      <c r="C225" t="str">
        <f>Hyperlink("https://www.diodes.com/part/view/SBR3U40S1FQ","SBR3U40S1FQ")</f>
        <v>SBR3U40S1FQ</v>
      </c>
      <c r="D225" t="s">
        <v>301</v>
      </c>
      <c r="F225" t="s">
        <v>20</v>
      </c>
      <c r="G225" t="s">
        <v>33</v>
      </c>
      <c r="H225" t="s">
        <v>22</v>
      </c>
      <c r="I225">
        <v>3</v>
      </c>
      <c r="J225">
        <v>40</v>
      </c>
      <c r="K225">
        <v>50</v>
      </c>
      <c r="L225">
        <v>0.49</v>
      </c>
      <c r="M225">
        <v>3</v>
      </c>
      <c r="N225">
        <v>180</v>
      </c>
      <c r="O225">
        <v>40</v>
      </c>
      <c r="R225" t="s">
        <v>130</v>
      </c>
    </row>
    <row r="226" spans="1:18">
      <c r="A226" t="s">
        <v>302</v>
      </c>
      <c r="B226" s="2" t="str">
        <f>Hyperlink("https://www.diodes.com/assets/Datasheets/SBR3U60P1.pdf")</f>
        <v>https://www.diodes.com/assets/Datasheets/SBR3U60P1.pdf</v>
      </c>
      <c r="C226" t="str">
        <f>Hyperlink("https://www.diodes.com/part/view/SBR3U60P1","SBR3U60P1")</f>
        <v>SBR3U60P1</v>
      </c>
      <c r="D226" t="s">
        <v>19</v>
      </c>
      <c r="F226" t="s">
        <v>20</v>
      </c>
      <c r="G226" t="s">
        <v>21</v>
      </c>
      <c r="H226" t="s">
        <v>22</v>
      </c>
      <c r="I226">
        <v>3</v>
      </c>
      <c r="J226">
        <v>60</v>
      </c>
      <c r="K226">
        <v>80</v>
      </c>
      <c r="L226">
        <v>0.65</v>
      </c>
      <c r="M226">
        <v>3</v>
      </c>
      <c r="N226">
        <v>100</v>
      </c>
      <c r="O226">
        <v>60</v>
      </c>
      <c r="R226" t="s">
        <v>148</v>
      </c>
    </row>
    <row r="227" spans="1:18">
      <c r="A227" t="s">
        <v>303</v>
      </c>
      <c r="B227" s="2" t="str">
        <f>Hyperlink("https://www.diodes.com/assets/Datasheets/SBR3U60P1Q.pdf")</f>
        <v>https://www.diodes.com/assets/Datasheets/SBR3U60P1Q.pdf</v>
      </c>
      <c r="C227" t="str">
        <f>Hyperlink("https://www.diodes.com/part/view/SBR3U60P1Q","SBR3U60P1Q")</f>
        <v>SBR3U60P1Q</v>
      </c>
      <c r="D227" t="s">
        <v>304</v>
      </c>
      <c r="F227" t="s">
        <v>20</v>
      </c>
      <c r="G227" t="s">
        <v>33</v>
      </c>
      <c r="H227" t="s">
        <v>22</v>
      </c>
      <c r="I227">
        <v>3</v>
      </c>
      <c r="J227">
        <v>60</v>
      </c>
      <c r="K227">
        <v>80</v>
      </c>
      <c r="L227">
        <v>0.62</v>
      </c>
      <c r="M227">
        <v>3</v>
      </c>
      <c r="N227">
        <v>100</v>
      </c>
      <c r="O227">
        <v>60</v>
      </c>
      <c r="R227" t="s">
        <v>148</v>
      </c>
    </row>
    <row r="228" spans="1:18">
      <c r="A228" t="s">
        <v>305</v>
      </c>
      <c r="B228" s="2" t="str">
        <f>Hyperlink("https://www.diodes.com/assets/Datasheets/SBR3U60P5.pdf")</f>
        <v>https://www.diodes.com/assets/Datasheets/SBR3U60P5.pdf</v>
      </c>
      <c r="C228" t="str">
        <f>Hyperlink("https://www.diodes.com/part/view/SBR3U60P5","SBR3U60P5")</f>
        <v>SBR3U60P5</v>
      </c>
      <c r="D228" t="s">
        <v>299</v>
      </c>
      <c r="F228" t="s">
        <v>20</v>
      </c>
      <c r="G228" t="s">
        <v>21</v>
      </c>
      <c r="H228" t="s">
        <v>22</v>
      </c>
      <c r="I228">
        <v>3</v>
      </c>
      <c r="J228">
        <v>60</v>
      </c>
      <c r="K228">
        <v>80</v>
      </c>
      <c r="L228">
        <v>0.6</v>
      </c>
      <c r="M228">
        <v>3</v>
      </c>
      <c r="N228">
        <v>60</v>
      </c>
      <c r="O228">
        <v>60</v>
      </c>
      <c r="Q228">
        <v>110</v>
      </c>
      <c r="R228" t="s">
        <v>77</v>
      </c>
    </row>
    <row r="229" spans="1:18">
      <c r="A229" t="s">
        <v>306</v>
      </c>
      <c r="B229" s="2" t="str">
        <f>Hyperlink("https://www.diodes.com/assets/Datasheets/SBR3U60P5Q.pdf")</f>
        <v>https://www.diodes.com/assets/Datasheets/SBR3U60P5Q.pdf</v>
      </c>
      <c r="C229" t="str">
        <f>Hyperlink("https://www.diodes.com/part/view/SBR3U60P5Q","SBR3U60P5Q")</f>
        <v>SBR3U60P5Q</v>
      </c>
      <c r="D229" t="s">
        <v>299</v>
      </c>
      <c r="E229" t="s">
        <v>32</v>
      </c>
      <c r="F229" t="s">
        <v>20</v>
      </c>
      <c r="G229" t="s">
        <v>33</v>
      </c>
      <c r="H229" t="s">
        <v>22</v>
      </c>
      <c r="I229">
        <v>3</v>
      </c>
      <c r="J229">
        <v>60</v>
      </c>
      <c r="K229">
        <v>80</v>
      </c>
      <c r="L229">
        <v>0.6</v>
      </c>
      <c r="M229">
        <v>3</v>
      </c>
      <c r="N229">
        <v>60</v>
      </c>
      <c r="O229">
        <v>60</v>
      </c>
      <c r="P229" t="s">
        <v>32</v>
      </c>
      <c r="Q229">
        <v>110</v>
      </c>
      <c r="R229" t="s">
        <v>77</v>
      </c>
    </row>
    <row r="230" spans="1:18">
      <c r="A230" t="s">
        <v>307</v>
      </c>
      <c r="B230" s="2" t="str">
        <f>Hyperlink("https://www.diodes.com/assets/Datasheets/SBR3U60SA.pdf")</f>
        <v>https://www.diodes.com/assets/Datasheets/SBR3U60SA.pdf</v>
      </c>
      <c r="C230" t="str">
        <f>Hyperlink("https://www.diodes.com/part/view/SBR3U60SA","SBR3U60SA")</f>
        <v>SBR3U60SA</v>
      </c>
      <c r="D230" t="s">
        <v>299</v>
      </c>
      <c r="F230" t="s">
        <v>42</v>
      </c>
      <c r="G230" t="s">
        <v>21</v>
      </c>
      <c r="H230" t="s">
        <v>22</v>
      </c>
      <c r="I230">
        <v>3</v>
      </c>
      <c r="J230">
        <v>60</v>
      </c>
      <c r="K230">
        <v>60</v>
      </c>
      <c r="L230">
        <v>0.65</v>
      </c>
      <c r="M230">
        <v>3</v>
      </c>
      <c r="N230">
        <v>100</v>
      </c>
      <c r="O230">
        <v>60</v>
      </c>
      <c r="R230" t="s">
        <v>153</v>
      </c>
    </row>
    <row r="231" spans="1:18">
      <c r="A231" t="s">
        <v>308</v>
      </c>
      <c r="B231" s="2" t="str">
        <f>Hyperlink("https://www.diodes.com/assets/Datasheets/SBR3U60SLDQ.pdf")</f>
        <v>https://www.diodes.com/assets/Datasheets/SBR3U60SLDQ.pdf</v>
      </c>
      <c r="C231" t="str">
        <f>Hyperlink("https://www.diodes.com/part/view/SBR3U60SLDQ","SBR3U60SLDQ")</f>
        <v>SBR3U60SLDQ</v>
      </c>
      <c r="D231" t="s">
        <v>309</v>
      </c>
      <c r="F231" t="s">
        <v>20</v>
      </c>
      <c r="G231" t="s">
        <v>33</v>
      </c>
      <c r="H231" t="s">
        <v>35</v>
      </c>
      <c r="I231">
        <v>3</v>
      </c>
      <c r="J231">
        <v>60</v>
      </c>
      <c r="K231">
        <v>60</v>
      </c>
      <c r="L231">
        <v>0.6</v>
      </c>
      <c r="M231">
        <v>3</v>
      </c>
      <c r="N231">
        <v>100</v>
      </c>
      <c r="O231">
        <v>60</v>
      </c>
      <c r="Q231">
        <v>110</v>
      </c>
      <c r="R231" t="s">
        <v>310</v>
      </c>
    </row>
    <row r="232" spans="1:18">
      <c r="A232" t="s">
        <v>311</v>
      </c>
      <c r="B232" s="2" t="str">
        <f>Hyperlink("https://www.diodes.com/assets/Datasheets/SBR40100.pdf")</f>
        <v>https://www.diodes.com/assets/Datasheets/SBR40100.pdf</v>
      </c>
      <c r="C232" t="str">
        <f>Hyperlink("https://www.diodes.com/part/view/SBR40100CT","SBR40100CT")</f>
        <v>SBR40100CT</v>
      </c>
      <c r="D232" t="s">
        <v>19</v>
      </c>
      <c r="E232">
        <v>150</v>
      </c>
      <c r="F232" t="s">
        <v>20</v>
      </c>
      <c r="G232" t="s">
        <v>21</v>
      </c>
      <c r="H232" t="s">
        <v>35</v>
      </c>
      <c r="I232">
        <v>40</v>
      </c>
      <c r="J232">
        <v>100</v>
      </c>
      <c r="K232">
        <v>280</v>
      </c>
      <c r="L232">
        <v>0.82</v>
      </c>
      <c r="M232">
        <v>20</v>
      </c>
      <c r="N232">
        <v>100</v>
      </c>
      <c r="O232">
        <v>100</v>
      </c>
      <c r="R232" t="s">
        <v>50</v>
      </c>
    </row>
    <row r="233" spans="1:18">
      <c r="A233" t="s">
        <v>312</v>
      </c>
      <c r="B233" s="2" t="str">
        <f>Hyperlink("https://www.diodes.com/assets/Datasheets/SBR40100.pdf")</f>
        <v>https://www.diodes.com/assets/Datasheets/SBR40100.pdf</v>
      </c>
      <c r="C233" t="str">
        <f>Hyperlink("https://www.diodes.com/part/view/SBR40100CTFP","SBR40100CTFP")</f>
        <v>SBR40100CTFP</v>
      </c>
      <c r="D233" t="s">
        <v>19</v>
      </c>
      <c r="E233">
        <v>150</v>
      </c>
      <c r="F233" t="s">
        <v>20</v>
      </c>
      <c r="G233" t="s">
        <v>21</v>
      </c>
      <c r="H233" t="s">
        <v>35</v>
      </c>
      <c r="I233">
        <v>40</v>
      </c>
      <c r="J233">
        <v>100</v>
      </c>
      <c r="K233">
        <v>280</v>
      </c>
      <c r="L233">
        <v>0.82</v>
      </c>
      <c r="M233">
        <v>40</v>
      </c>
      <c r="N233">
        <v>100</v>
      </c>
      <c r="O233">
        <v>100</v>
      </c>
      <c r="R233" t="s">
        <v>54</v>
      </c>
    </row>
    <row r="234" spans="1:18">
      <c r="A234" t="s">
        <v>313</v>
      </c>
      <c r="B234" s="2" t="str">
        <f>Hyperlink("https://www.diodes.com/assets/Datasheets/SBR40150.pdf")</f>
        <v>https://www.diodes.com/assets/Datasheets/SBR40150.pdf</v>
      </c>
      <c r="C234" t="str">
        <f>Hyperlink("https://www.diodes.com/part/view/SBR40150CT","SBR40150CT")</f>
        <v>SBR40150CT</v>
      </c>
      <c r="D234" t="s">
        <v>19</v>
      </c>
      <c r="E234">
        <v>150</v>
      </c>
      <c r="F234" t="s">
        <v>20</v>
      </c>
      <c r="G234" t="s">
        <v>21</v>
      </c>
      <c r="H234" t="s">
        <v>35</v>
      </c>
      <c r="I234">
        <v>40</v>
      </c>
      <c r="J234">
        <v>150</v>
      </c>
      <c r="K234">
        <v>280</v>
      </c>
      <c r="L234">
        <v>0.9</v>
      </c>
      <c r="M234">
        <v>20</v>
      </c>
      <c r="N234">
        <v>100</v>
      </c>
      <c r="O234">
        <v>150</v>
      </c>
      <c r="R234" t="s">
        <v>50</v>
      </c>
    </row>
    <row r="235" spans="1:18">
      <c r="A235" t="s">
        <v>314</v>
      </c>
      <c r="B235" s="2" t="str">
        <f>Hyperlink("https://www.diodes.com/assets/Datasheets/SBR40150.pdf")</f>
        <v>https://www.diodes.com/assets/Datasheets/SBR40150.pdf</v>
      </c>
      <c r="C235" t="str">
        <f>Hyperlink("https://www.diodes.com/part/view/SBR40150CTFP","SBR40150CTFP")</f>
        <v>SBR40150CTFP</v>
      </c>
      <c r="D235" t="s">
        <v>19</v>
      </c>
      <c r="E235">
        <v>150</v>
      </c>
      <c r="F235" t="s">
        <v>20</v>
      </c>
      <c r="G235" t="s">
        <v>21</v>
      </c>
      <c r="H235" t="s">
        <v>35</v>
      </c>
      <c r="I235">
        <v>40</v>
      </c>
      <c r="J235">
        <v>150</v>
      </c>
      <c r="K235">
        <v>280</v>
      </c>
      <c r="L235">
        <v>0.9</v>
      </c>
      <c r="M235">
        <v>40</v>
      </c>
      <c r="N235">
        <v>100</v>
      </c>
      <c r="O235">
        <v>150</v>
      </c>
      <c r="R235" t="s">
        <v>54</v>
      </c>
    </row>
    <row r="236" spans="1:18">
      <c r="A236" t="s">
        <v>315</v>
      </c>
      <c r="B236" s="2" t="str">
        <f>Hyperlink("https://www.diodes.com/assets/Datasheets/SBR4040.pdf")</f>
        <v>https://www.diodes.com/assets/Datasheets/SBR4040.pdf</v>
      </c>
      <c r="C236" t="str">
        <f>Hyperlink("https://www.diodes.com/part/view/SBR4040CT","SBR4040CT")</f>
        <v>SBR4040CT</v>
      </c>
      <c r="D236" t="s">
        <v>19</v>
      </c>
      <c r="E236">
        <v>110</v>
      </c>
      <c r="F236" t="s">
        <v>20</v>
      </c>
      <c r="G236" t="s">
        <v>21</v>
      </c>
      <c r="H236" t="s">
        <v>35</v>
      </c>
      <c r="I236">
        <v>40</v>
      </c>
      <c r="J236">
        <v>40</v>
      </c>
      <c r="K236">
        <v>280</v>
      </c>
      <c r="L236">
        <v>0.53</v>
      </c>
      <c r="M236">
        <v>20</v>
      </c>
      <c r="N236">
        <v>500</v>
      </c>
      <c r="O236">
        <v>40</v>
      </c>
      <c r="R236" t="s">
        <v>50</v>
      </c>
    </row>
    <row r="237" spans="1:18">
      <c r="A237" t="s">
        <v>316</v>
      </c>
      <c r="B237" s="2" t="str">
        <f>Hyperlink("https://www.diodes.com/assets/Datasheets/SBR4040.pdf")</f>
        <v>https://www.diodes.com/assets/Datasheets/SBR4040.pdf</v>
      </c>
      <c r="C237" t="str">
        <f>Hyperlink("https://www.diodes.com/part/view/SBR4040CTFP","SBR4040CTFP")</f>
        <v>SBR4040CTFP</v>
      </c>
      <c r="D237" t="s">
        <v>19</v>
      </c>
      <c r="E237">
        <v>110</v>
      </c>
      <c r="F237" t="s">
        <v>42</v>
      </c>
      <c r="G237" t="s">
        <v>21</v>
      </c>
      <c r="H237" t="s">
        <v>35</v>
      </c>
      <c r="I237">
        <v>40</v>
      </c>
      <c r="J237">
        <v>40</v>
      </c>
      <c r="K237">
        <v>280</v>
      </c>
      <c r="L237">
        <v>0.53</v>
      </c>
      <c r="M237">
        <v>40</v>
      </c>
      <c r="N237">
        <v>500</v>
      </c>
      <c r="O237">
        <v>40</v>
      </c>
      <c r="R237" t="s">
        <v>54</v>
      </c>
    </row>
    <row r="238" spans="1:18">
      <c r="A238" t="s">
        <v>317</v>
      </c>
      <c r="B238" s="2" t="str">
        <f>Hyperlink("https://www.diodes.com/assets/Datasheets/SBR4045.pdf")</f>
        <v>https://www.diodes.com/assets/Datasheets/SBR4045.pdf</v>
      </c>
      <c r="C238" t="str">
        <f>Hyperlink("https://www.diodes.com/part/view/SBR4045CT","SBR4045CT")</f>
        <v>SBR4045CT</v>
      </c>
      <c r="D238" t="s">
        <v>19</v>
      </c>
      <c r="E238">
        <v>110</v>
      </c>
      <c r="F238" t="s">
        <v>20</v>
      </c>
      <c r="G238" t="s">
        <v>21</v>
      </c>
      <c r="H238" t="s">
        <v>35</v>
      </c>
      <c r="I238">
        <v>40</v>
      </c>
      <c r="J238">
        <v>45</v>
      </c>
      <c r="K238">
        <v>280</v>
      </c>
      <c r="L238">
        <v>0.55</v>
      </c>
      <c r="M238">
        <v>20</v>
      </c>
      <c r="N238">
        <v>500</v>
      </c>
      <c r="O238">
        <v>45</v>
      </c>
      <c r="R238" t="s">
        <v>50</v>
      </c>
    </row>
    <row r="239" spans="1:18">
      <c r="A239" t="s">
        <v>318</v>
      </c>
      <c r="B239" s="2" t="str">
        <f>Hyperlink("https://www.diodes.com/assets/Datasheets/SBR4045.pdf")</f>
        <v>https://www.diodes.com/assets/Datasheets/SBR4045.pdf</v>
      </c>
      <c r="C239" t="str">
        <f>Hyperlink("https://www.diodes.com/part/view/SBR4045CTFP","SBR4045CTFP")</f>
        <v>SBR4045CTFP</v>
      </c>
      <c r="D239" t="s">
        <v>19</v>
      </c>
      <c r="E239">
        <v>110</v>
      </c>
      <c r="F239" t="s">
        <v>20</v>
      </c>
      <c r="G239" t="s">
        <v>21</v>
      </c>
      <c r="H239" t="s">
        <v>35</v>
      </c>
      <c r="I239">
        <v>40</v>
      </c>
      <c r="J239">
        <v>45</v>
      </c>
      <c r="K239">
        <v>280</v>
      </c>
      <c r="L239">
        <v>0.55</v>
      </c>
      <c r="M239">
        <v>40</v>
      </c>
      <c r="N239">
        <v>500</v>
      </c>
      <c r="O239">
        <v>45</v>
      </c>
      <c r="R239" t="s">
        <v>54</v>
      </c>
    </row>
    <row r="240" spans="1:18">
      <c r="A240" t="s">
        <v>319</v>
      </c>
      <c r="B240" s="2" t="str">
        <f>Hyperlink("https://www.diodes.com/assets/Datasheets/SBR4060.pdf")</f>
        <v>https://www.diodes.com/assets/Datasheets/SBR4060.pdf</v>
      </c>
      <c r="C240" t="str">
        <f>Hyperlink("https://www.diodes.com/part/view/SBR4060CT","SBR4060CT")</f>
        <v>SBR4060CT</v>
      </c>
      <c r="D240" t="s">
        <v>19</v>
      </c>
      <c r="E240">
        <v>110</v>
      </c>
      <c r="F240" t="s">
        <v>20</v>
      </c>
      <c r="G240" t="s">
        <v>21</v>
      </c>
      <c r="H240" t="s">
        <v>35</v>
      </c>
      <c r="I240">
        <v>40</v>
      </c>
      <c r="J240">
        <v>60</v>
      </c>
      <c r="K240">
        <v>280</v>
      </c>
      <c r="L240">
        <v>0.7</v>
      </c>
      <c r="M240">
        <v>20</v>
      </c>
      <c r="N240">
        <v>500</v>
      </c>
      <c r="O240">
        <v>60</v>
      </c>
      <c r="R240" t="s">
        <v>50</v>
      </c>
    </row>
    <row r="241" spans="1:18">
      <c r="A241" t="s">
        <v>320</v>
      </c>
      <c r="B241" s="2" t="str">
        <f>Hyperlink("https://www.diodes.com/assets/Datasheets/SBR4060.pdf")</f>
        <v>https://www.diodes.com/assets/Datasheets/SBR4060.pdf</v>
      </c>
      <c r="C241" t="str">
        <f>Hyperlink("https://www.diodes.com/part/view/SBR4060CTFP","SBR4060CTFP")</f>
        <v>SBR4060CTFP</v>
      </c>
      <c r="D241" t="s">
        <v>19</v>
      </c>
      <c r="E241">
        <v>110</v>
      </c>
      <c r="F241" t="s">
        <v>20</v>
      </c>
      <c r="G241" t="s">
        <v>21</v>
      </c>
      <c r="H241" t="s">
        <v>35</v>
      </c>
      <c r="I241">
        <v>40</v>
      </c>
      <c r="J241">
        <v>60</v>
      </c>
      <c r="K241">
        <v>280</v>
      </c>
      <c r="L241">
        <v>0.7</v>
      </c>
      <c r="M241">
        <v>40</v>
      </c>
      <c r="N241">
        <v>500</v>
      </c>
      <c r="O241">
        <v>60</v>
      </c>
      <c r="R241" t="s">
        <v>54</v>
      </c>
    </row>
    <row r="242" spans="1:18">
      <c r="A242" t="s">
        <v>321</v>
      </c>
      <c r="B242" s="2" t="str">
        <f>Hyperlink("https://www.diodes.com/assets/Datasheets/SBR40U100CT.pdf")</f>
        <v>https://www.diodes.com/assets/Datasheets/SBR40U100CT.pdf</v>
      </c>
      <c r="C242" t="str">
        <f>Hyperlink("https://www.diodes.com/part/view/SBR40U100CT","SBR40U100CT")</f>
        <v>SBR40U100CT</v>
      </c>
      <c r="D242" t="s">
        <v>19</v>
      </c>
      <c r="F242" t="s">
        <v>20</v>
      </c>
      <c r="G242" t="s">
        <v>21</v>
      </c>
      <c r="H242" t="s">
        <v>35</v>
      </c>
      <c r="I242">
        <v>40</v>
      </c>
      <c r="J242">
        <v>100</v>
      </c>
      <c r="K242">
        <v>235</v>
      </c>
      <c r="L242">
        <v>0.72</v>
      </c>
      <c r="M242">
        <v>20</v>
      </c>
      <c r="N242">
        <v>500</v>
      </c>
      <c r="O242">
        <v>100</v>
      </c>
      <c r="R242" t="s">
        <v>50</v>
      </c>
    </row>
    <row r="243" spans="1:18">
      <c r="A243" t="s">
        <v>322</v>
      </c>
      <c r="B243" s="2" t="str">
        <f>Hyperlink("https://www.diodes.com/assets/Datasheets/SBR40U100CTE.pdf")</f>
        <v>https://www.diodes.com/assets/Datasheets/SBR40U100CTE.pdf</v>
      </c>
      <c r="C243" t="str">
        <f>Hyperlink("https://www.diodes.com/part/view/SBR40U100CTE","SBR40U100CTE")</f>
        <v>SBR40U100CTE</v>
      </c>
      <c r="D243" t="s">
        <v>19</v>
      </c>
      <c r="F243" t="s">
        <v>20</v>
      </c>
      <c r="G243" t="s">
        <v>21</v>
      </c>
      <c r="H243" t="s">
        <v>35</v>
      </c>
      <c r="I243">
        <v>40</v>
      </c>
      <c r="J243">
        <v>100</v>
      </c>
      <c r="K243">
        <v>240</v>
      </c>
      <c r="L243">
        <v>0.78</v>
      </c>
      <c r="M243">
        <v>20</v>
      </c>
      <c r="N243">
        <v>500</v>
      </c>
      <c r="O243">
        <v>100</v>
      </c>
      <c r="R243" t="s">
        <v>60</v>
      </c>
    </row>
    <row r="244" spans="1:18">
      <c r="A244" t="s">
        <v>323</v>
      </c>
      <c r="B244" s="2" t="str">
        <f>Hyperlink("https://www.diodes.com/assets/Datasheets/SBR40U120CT.pdf")</f>
        <v>https://www.diodes.com/assets/Datasheets/SBR40U120CT.pdf</v>
      </c>
      <c r="C244" t="str">
        <f>Hyperlink("https://www.diodes.com/part/view/SBR40U120CT","SBR40U120CT")</f>
        <v>SBR40U120CT</v>
      </c>
      <c r="D244" t="s">
        <v>19</v>
      </c>
      <c r="F244" t="s">
        <v>20</v>
      </c>
      <c r="G244" t="s">
        <v>21</v>
      </c>
      <c r="H244" t="s">
        <v>35</v>
      </c>
      <c r="I244">
        <v>40</v>
      </c>
      <c r="J244">
        <v>120</v>
      </c>
      <c r="K244">
        <v>300</v>
      </c>
      <c r="L244">
        <v>0.86</v>
      </c>
      <c r="M244">
        <v>20</v>
      </c>
      <c r="N244">
        <v>500</v>
      </c>
      <c r="O244">
        <v>120</v>
      </c>
      <c r="R244" t="s">
        <v>50</v>
      </c>
    </row>
    <row r="245" spans="1:18">
      <c r="A245" t="s">
        <v>324</v>
      </c>
      <c r="B245" s="2" t="str">
        <f>Hyperlink("https://www.diodes.com/assets/Datasheets/SBR40U120CTE.pdf")</f>
        <v>https://www.diodes.com/assets/Datasheets/SBR40U120CTE.pdf</v>
      </c>
      <c r="C245" t="str">
        <f>Hyperlink("https://www.diodes.com/part/view/SBR40U120CTE","SBR40U120CTE")</f>
        <v>SBR40U120CTE</v>
      </c>
      <c r="D245" t="s">
        <v>19</v>
      </c>
      <c r="F245" t="s">
        <v>20</v>
      </c>
      <c r="G245" t="s">
        <v>21</v>
      </c>
      <c r="H245" t="s">
        <v>35</v>
      </c>
      <c r="I245">
        <v>40</v>
      </c>
      <c r="J245">
        <v>120</v>
      </c>
      <c r="K245">
        <v>300</v>
      </c>
      <c r="L245">
        <v>0.86</v>
      </c>
      <c r="M245">
        <v>20</v>
      </c>
      <c r="N245">
        <v>500</v>
      </c>
      <c r="O245">
        <v>120</v>
      </c>
      <c r="R245" t="s">
        <v>60</v>
      </c>
    </row>
    <row r="246" spans="1:18">
      <c r="A246" t="s">
        <v>325</v>
      </c>
      <c r="B246" s="2" t="str">
        <f>Hyperlink("https://www.diodes.com/assets/Datasheets/SBR40U150CT.pdf")</f>
        <v>https://www.diodes.com/assets/Datasheets/SBR40U150CT.pdf</v>
      </c>
      <c r="C246" t="str">
        <f>Hyperlink("https://www.diodes.com/part/view/SBR40U150CT","SBR40U150CT")</f>
        <v>SBR40U150CT</v>
      </c>
      <c r="D246" t="s">
        <v>19</v>
      </c>
      <c r="F246" t="s">
        <v>20</v>
      </c>
      <c r="G246" t="s">
        <v>21</v>
      </c>
      <c r="H246" t="s">
        <v>35</v>
      </c>
      <c r="I246">
        <v>40</v>
      </c>
      <c r="J246">
        <v>150</v>
      </c>
      <c r="K246">
        <v>240</v>
      </c>
      <c r="L246">
        <v>0.86</v>
      </c>
      <c r="M246">
        <v>20</v>
      </c>
      <c r="N246">
        <v>500</v>
      </c>
      <c r="O246">
        <v>150</v>
      </c>
      <c r="R246" t="s">
        <v>50</v>
      </c>
    </row>
    <row r="247" spans="1:18">
      <c r="A247" t="s">
        <v>326</v>
      </c>
      <c r="B247" s="2" t="str">
        <f>Hyperlink("https://www.diodes.com/assets/Datasheets/SBR40U200CT.pdf")</f>
        <v>https://www.diodes.com/assets/Datasheets/SBR40U200CT.pdf</v>
      </c>
      <c r="C247" t="str">
        <f>Hyperlink("https://www.diodes.com/part/view/SBR40U200CT","SBR40U200CT")</f>
        <v>SBR40U200CT</v>
      </c>
      <c r="D247" t="s">
        <v>19</v>
      </c>
      <c r="E247">
        <v>125</v>
      </c>
      <c r="F247" t="s">
        <v>20</v>
      </c>
      <c r="G247" t="s">
        <v>21</v>
      </c>
      <c r="H247" t="s">
        <v>35</v>
      </c>
      <c r="I247">
        <v>40</v>
      </c>
      <c r="J247">
        <v>200</v>
      </c>
      <c r="K247">
        <v>240</v>
      </c>
      <c r="L247">
        <v>0.89</v>
      </c>
      <c r="M247">
        <v>20</v>
      </c>
      <c r="N247">
        <v>200</v>
      </c>
      <c r="O247">
        <v>200</v>
      </c>
      <c r="R247" t="s">
        <v>50</v>
      </c>
    </row>
    <row r="248" spans="1:18">
      <c r="A248" t="s">
        <v>327</v>
      </c>
      <c r="B248" s="2" t="str">
        <f>Hyperlink("https://www.diodes.com/assets/Datasheets/SBR40U200CTB.pdf")</f>
        <v>https://www.diodes.com/assets/Datasheets/SBR40U200CTB.pdf</v>
      </c>
      <c r="C248" t="str">
        <f>Hyperlink("https://www.diodes.com/part/view/SBR40U200CTB","SBR40U200CTB")</f>
        <v>SBR40U200CTB</v>
      </c>
      <c r="D248" t="s">
        <v>19</v>
      </c>
      <c r="F248" t="s">
        <v>20</v>
      </c>
      <c r="G248" t="s">
        <v>21</v>
      </c>
      <c r="H248" t="s">
        <v>35</v>
      </c>
      <c r="I248">
        <v>40</v>
      </c>
      <c r="J248">
        <v>200</v>
      </c>
      <c r="K248">
        <v>240</v>
      </c>
      <c r="L248">
        <v>0.93</v>
      </c>
      <c r="M248">
        <v>20</v>
      </c>
      <c r="N248">
        <v>200</v>
      </c>
      <c r="O248">
        <v>200</v>
      </c>
      <c r="R248" t="s">
        <v>52</v>
      </c>
    </row>
    <row r="249" spans="1:18">
      <c r="A249" t="s">
        <v>328</v>
      </c>
      <c r="B249" s="2" t="str">
        <f>Hyperlink("https://www.diodes.com/assets/Datasheets/SBR40U200CTBQ.pdf")</f>
        <v>https://www.diodes.com/assets/Datasheets/SBR40U200CTBQ.pdf</v>
      </c>
      <c r="C249" t="str">
        <f>Hyperlink("https://www.diodes.com/part/view/SBR40U200CTBQ","SBR40U200CTBQ")</f>
        <v>SBR40U200CTBQ</v>
      </c>
      <c r="D249" t="s">
        <v>329</v>
      </c>
      <c r="F249" t="s">
        <v>20</v>
      </c>
      <c r="G249" t="s">
        <v>33</v>
      </c>
      <c r="H249" t="s">
        <v>35</v>
      </c>
      <c r="I249">
        <v>40</v>
      </c>
      <c r="J249">
        <v>200</v>
      </c>
      <c r="K249">
        <v>280</v>
      </c>
      <c r="L249">
        <v>0.93</v>
      </c>
      <c r="M249">
        <v>20</v>
      </c>
      <c r="N249">
        <v>200</v>
      </c>
      <c r="O249">
        <v>200</v>
      </c>
      <c r="Q249">
        <v>500</v>
      </c>
      <c r="R249" t="s">
        <v>52</v>
      </c>
    </row>
    <row r="250" spans="1:18">
      <c r="A250" t="s">
        <v>330</v>
      </c>
      <c r="B250" s="2" t="str">
        <f>Hyperlink("https://www.diodes.com/assets/Datasheets/SBR40U300CT.pdf")</f>
        <v>https://www.diodes.com/assets/Datasheets/SBR40U300CT.pdf</v>
      </c>
      <c r="C250" t="str">
        <f>Hyperlink("https://www.diodes.com/part/view/SBR40U300CT","SBR40U300CT")</f>
        <v>SBR40U300CT</v>
      </c>
      <c r="D250" t="s">
        <v>19</v>
      </c>
      <c r="E250">
        <v>148</v>
      </c>
      <c r="F250" t="s">
        <v>20</v>
      </c>
      <c r="G250" t="s">
        <v>21</v>
      </c>
      <c r="H250" t="s">
        <v>35</v>
      </c>
      <c r="I250">
        <v>40</v>
      </c>
      <c r="J250">
        <v>300</v>
      </c>
      <c r="K250">
        <v>235</v>
      </c>
      <c r="L250">
        <v>0.89</v>
      </c>
      <c r="M250">
        <v>20</v>
      </c>
      <c r="N250">
        <v>100</v>
      </c>
      <c r="O250">
        <v>300</v>
      </c>
      <c r="R250" t="s">
        <v>50</v>
      </c>
    </row>
    <row r="251" spans="1:18">
      <c r="A251" t="s">
        <v>331</v>
      </c>
      <c r="B251" s="2" t="str">
        <f>Hyperlink("https://www.diodes.com/assets/Datasheets/SBR40U300CTB.pdf")</f>
        <v>https://www.diodes.com/assets/Datasheets/SBR40U300CTB.pdf</v>
      </c>
      <c r="C251" t="str">
        <f>Hyperlink("https://www.diodes.com/part/view/SBR40U300CTB","SBR40U300CTB")</f>
        <v>SBR40U300CTB</v>
      </c>
      <c r="D251" t="s">
        <v>19</v>
      </c>
      <c r="F251" t="s">
        <v>20</v>
      </c>
      <c r="G251" t="s">
        <v>21</v>
      </c>
      <c r="H251" t="s">
        <v>35</v>
      </c>
      <c r="I251">
        <v>40</v>
      </c>
      <c r="J251">
        <v>300</v>
      </c>
      <c r="K251">
        <v>200</v>
      </c>
      <c r="L251">
        <v>0.92</v>
      </c>
      <c r="M251">
        <v>20</v>
      </c>
      <c r="N251">
        <v>100</v>
      </c>
      <c r="O251">
        <v>300</v>
      </c>
      <c r="R251" t="s">
        <v>52</v>
      </c>
    </row>
    <row r="252" spans="1:18">
      <c r="A252" t="s">
        <v>332</v>
      </c>
      <c r="B252" s="2" t="str">
        <f>Hyperlink("https://www.diodes.com/assets/Datasheets/SBR40U45CT.pdf")</f>
        <v>https://www.diodes.com/assets/Datasheets/SBR40U45CT.pdf</v>
      </c>
      <c r="C252" t="str">
        <f>Hyperlink("https://www.diodes.com/part/view/SBR40U45CT","SBR40U45CT")</f>
        <v>SBR40U45CT</v>
      </c>
      <c r="D252" t="s">
        <v>19</v>
      </c>
      <c r="E252">
        <v>110</v>
      </c>
      <c r="F252" t="s">
        <v>20</v>
      </c>
      <c r="G252" t="s">
        <v>21</v>
      </c>
      <c r="H252" t="s">
        <v>35</v>
      </c>
      <c r="I252">
        <v>40</v>
      </c>
      <c r="J252">
        <v>45</v>
      </c>
      <c r="K252">
        <v>280</v>
      </c>
      <c r="L252">
        <v>0.52</v>
      </c>
      <c r="M252">
        <v>20</v>
      </c>
      <c r="N252">
        <v>600</v>
      </c>
      <c r="O252">
        <v>45</v>
      </c>
      <c r="R252" t="s">
        <v>50</v>
      </c>
    </row>
    <row r="253" spans="1:18">
      <c r="A253" t="s">
        <v>333</v>
      </c>
      <c r="B253" s="2" t="str">
        <f>Hyperlink("https://www.diodes.com/assets/Datasheets/SBR40U60CT.pdf")</f>
        <v>https://www.diodes.com/assets/Datasheets/SBR40U60CT.pdf</v>
      </c>
      <c r="C253" t="str">
        <f>Hyperlink("https://www.diodes.com/part/view/SBR40U60CT","SBR40U60CT")</f>
        <v>SBR40U60CT</v>
      </c>
      <c r="D253" t="s">
        <v>19</v>
      </c>
      <c r="F253" t="s">
        <v>20</v>
      </c>
      <c r="G253" t="s">
        <v>21</v>
      </c>
      <c r="H253" t="s">
        <v>35</v>
      </c>
      <c r="I253">
        <v>40</v>
      </c>
      <c r="J253">
        <v>60</v>
      </c>
      <c r="K253">
        <v>280</v>
      </c>
      <c r="L253">
        <v>0.6</v>
      </c>
      <c r="M253">
        <v>20</v>
      </c>
      <c r="N253">
        <v>500</v>
      </c>
      <c r="O253">
        <v>60</v>
      </c>
      <c r="Q253">
        <v>10000</v>
      </c>
      <c r="R253" t="s">
        <v>50</v>
      </c>
    </row>
    <row r="254" spans="1:18">
      <c r="A254" t="s">
        <v>334</v>
      </c>
      <c r="B254" s="2" t="str">
        <f>Hyperlink("https://www.diodes.com/assets/Datasheets/SBR40U60CTE.pdf")</f>
        <v>https://www.diodes.com/assets/Datasheets/SBR40U60CTE.pdf</v>
      </c>
      <c r="C254" t="str">
        <f>Hyperlink("https://www.diodes.com/part/view/SBR40U60CTE","SBR40U60CTE")</f>
        <v>SBR40U60CTE</v>
      </c>
      <c r="D254" t="s">
        <v>19</v>
      </c>
      <c r="F254" t="s">
        <v>20</v>
      </c>
      <c r="G254" t="s">
        <v>21</v>
      </c>
      <c r="H254" t="s">
        <v>35</v>
      </c>
      <c r="I254">
        <v>40</v>
      </c>
      <c r="J254">
        <v>60</v>
      </c>
      <c r="K254">
        <v>230</v>
      </c>
      <c r="L254">
        <v>0.6</v>
      </c>
      <c r="M254">
        <v>20</v>
      </c>
      <c r="N254">
        <v>500</v>
      </c>
      <c r="O254">
        <v>60</v>
      </c>
      <c r="R254" t="s">
        <v>60</v>
      </c>
    </row>
    <row r="255" spans="1:18">
      <c r="A255" t="s">
        <v>335</v>
      </c>
      <c r="B255" s="2" t="str">
        <f>Hyperlink("https://www.diodes.com/assets/Datasheets/SBR440SB.pdf")</f>
        <v>https://www.diodes.com/assets/Datasheets/SBR440SB.pdf</v>
      </c>
      <c r="C255" t="str">
        <f>Hyperlink("https://www.diodes.com/part/view/SBR440SB","SBR440SB")</f>
        <v>SBR440SB</v>
      </c>
      <c r="D255" t="s">
        <v>336</v>
      </c>
      <c r="F255" t="s">
        <v>42</v>
      </c>
      <c r="G255" t="s">
        <v>21</v>
      </c>
      <c r="H255" t="s">
        <v>22</v>
      </c>
      <c r="I255">
        <v>4</v>
      </c>
      <c r="J255">
        <v>40</v>
      </c>
      <c r="K255">
        <v>100</v>
      </c>
      <c r="L255">
        <v>0.5</v>
      </c>
      <c r="M255">
        <v>4</v>
      </c>
      <c r="N255">
        <v>150</v>
      </c>
      <c r="O255">
        <v>40</v>
      </c>
      <c r="R255" t="s">
        <v>223</v>
      </c>
    </row>
    <row r="256" spans="1:18">
      <c r="A256" t="s">
        <v>337</v>
      </c>
      <c r="B256" s="2" t="str">
        <f>Hyperlink("https://www.diodes.com/assets/Datasheets/SBR440SBQ.pdf")</f>
        <v>https://www.diodes.com/assets/Datasheets/SBR440SBQ.pdf</v>
      </c>
      <c r="C256" t="str">
        <f>Hyperlink("https://www.diodes.com/part/view/SBR440SBQ","SBR440SBQ")</f>
        <v>SBR440SBQ</v>
      </c>
      <c r="D256" t="s">
        <v>336</v>
      </c>
      <c r="F256" t="s">
        <v>20</v>
      </c>
      <c r="G256" t="s">
        <v>33</v>
      </c>
      <c r="H256" t="s">
        <v>22</v>
      </c>
      <c r="I256">
        <v>4</v>
      </c>
      <c r="J256">
        <v>40</v>
      </c>
      <c r="K256">
        <v>100</v>
      </c>
      <c r="L256">
        <v>0.5</v>
      </c>
      <c r="M256">
        <v>4</v>
      </c>
      <c r="N256">
        <v>150</v>
      </c>
      <c r="O256">
        <v>40</v>
      </c>
      <c r="R256" t="s">
        <v>223</v>
      </c>
    </row>
    <row r="257" spans="1:18">
      <c r="A257" t="s">
        <v>338</v>
      </c>
      <c r="B257" s="2" t="str">
        <f>Hyperlink("https://www.diodes.com/assets/Datasheets/SBR4U130LP.pdf")</f>
        <v>https://www.diodes.com/assets/Datasheets/SBR4U130LP.pdf</v>
      </c>
      <c r="C257" t="str">
        <f>Hyperlink("https://www.diodes.com/part/view/SBR4U130LP","SBR4U130LP")</f>
        <v>SBR4U130LP</v>
      </c>
      <c r="D257" t="s">
        <v>19</v>
      </c>
      <c r="F257" t="s">
        <v>20</v>
      </c>
      <c r="G257" t="s">
        <v>21</v>
      </c>
      <c r="H257" t="s">
        <v>22</v>
      </c>
      <c r="I257">
        <v>4</v>
      </c>
      <c r="J257">
        <v>130</v>
      </c>
      <c r="K257">
        <v>40</v>
      </c>
      <c r="L257">
        <v>0.75</v>
      </c>
      <c r="M257">
        <v>4</v>
      </c>
      <c r="N257">
        <v>100</v>
      </c>
      <c r="O257">
        <v>130</v>
      </c>
      <c r="R257" t="s">
        <v>292</v>
      </c>
    </row>
    <row r="258" spans="1:18">
      <c r="A258" t="s">
        <v>339</v>
      </c>
      <c r="B258" s="2" t="str">
        <f>Hyperlink("https://www.diodes.com/assets/Datasheets/SBR545D1.pdf")</f>
        <v>https://www.diodes.com/assets/Datasheets/SBR545D1.pdf</v>
      </c>
      <c r="C258" t="str">
        <f>Hyperlink("https://www.diodes.com/part/view/SBR545D1","SBR545D1")</f>
        <v>SBR545D1</v>
      </c>
      <c r="D258" t="s">
        <v>236</v>
      </c>
      <c r="F258" t="s">
        <v>42</v>
      </c>
      <c r="G258" t="s">
        <v>21</v>
      </c>
      <c r="H258" t="s">
        <v>22</v>
      </c>
      <c r="I258">
        <v>5</v>
      </c>
      <c r="J258">
        <v>45</v>
      </c>
      <c r="K258">
        <v>90</v>
      </c>
      <c r="L258">
        <v>0.49</v>
      </c>
      <c r="M258">
        <v>5</v>
      </c>
      <c r="N258">
        <v>500</v>
      </c>
      <c r="O258">
        <v>45</v>
      </c>
      <c r="R258" t="s">
        <v>56</v>
      </c>
    </row>
    <row r="259" spans="1:18">
      <c r="A259" t="s">
        <v>340</v>
      </c>
      <c r="B259" s="2" t="str">
        <f>Hyperlink("https://www.diodes.com/assets/Datasheets/SBR545SAF.pdf")</f>
        <v>https://www.diodes.com/assets/Datasheets/SBR545SAF.pdf</v>
      </c>
      <c r="C259" t="str">
        <f>Hyperlink("https://www.diodes.com/part/view/SBR545SAF","SBR545SAF")</f>
        <v>SBR545SAF</v>
      </c>
      <c r="D259" t="s">
        <v>341</v>
      </c>
      <c r="F259" t="s">
        <v>20</v>
      </c>
      <c r="G259" t="s">
        <v>21</v>
      </c>
      <c r="H259" t="s">
        <v>22</v>
      </c>
      <c r="I259">
        <v>5</v>
      </c>
      <c r="J259">
        <v>45</v>
      </c>
      <c r="K259">
        <v>100</v>
      </c>
      <c r="L259">
        <v>0.56</v>
      </c>
      <c r="M259">
        <v>5</v>
      </c>
      <c r="N259">
        <v>200</v>
      </c>
      <c r="O259">
        <v>45</v>
      </c>
      <c r="Q259">
        <v>150</v>
      </c>
      <c r="R259" t="s">
        <v>221</v>
      </c>
    </row>
    <row r="260" spans="1:18">
      <c r="A260" t="s">
        <v>342</v>
      </c>
      <c r="B260" s="2" t="str">
        <f>Hyperlink("https://www.diodes.com/assets/Datasheets/SBR545SAFQ.pdf")</f>
        <v>https://www.diodes.com/assets/Datasheets/SBR545SAFQ.pdf</v>
      </c>
      <c r="C260" t="str">
        <f>Hyperlink("https://www.diodes.com/part/view/SBR545SAFQ","SBR545SAFQ")</f>
        <v>SBR545SAFQ</v>
      </c>
      <c r="D260" t="s">
        <v>31</v>
      </c>
      <c r="F260" t="s">
        <v>20</v>
      </c>
      <c r="G260" t="s">
        <v>33</v>
      </c>
      <c r="H260" t="s">
        <v>22</v>
      </c>
      <c r="I260">
        <v>5</v>
      </c>
      <c r="J260">
        <v>45</v>
      </c>
      <c r="K260">
        <v>100</v>
      </c>
      <c r="L260">
        <v>0.56</v>
      </c>
      <c r="M260">
        <v>5</v>
      </c>
      <c r="N260">
        <v>200</v>
      </c>
      <c r="O260">
        <v>45</v>
      </c>
      <c r="Q260">
        <v>150</v>
      </c>
      <c r="R260" t="s">
        <v>221</v>
      </c>
    </row>
    <row r="261" spans="1:18">
      <c r="A261" t="s">
        <v>343</v>
      </c>
      <c r="B261" s="2" t="str">
        <f>Hyperlink("https://www.diodes.com/assets/Datasheets/SBR5E45P5.pdf")</f>
        <v>https://www.diodes.com/assets/Datasheets/SBR5E45P5.pdf</v>
      </c>
      <c r="C261" t="str">
        <f>Hyperlink("https://www.diodes.com/part/view/SBR5E45P5","SBR5E45P5")</f>
        <v>SBR5E45P5</v>
      </c>
      <c r="D261" t="s">
        <v>344</v>
      </c>
      <c r="F261" t="s">
        <v>42</v>
      </c>
      <c r="G261" t="s">
        <v>21</v>
      </c>
      <c r="H261" t="s">
        <v>22</v>
      </c>
      <c r="I261">
        <v>5</v>
      </c>
      <c r="J261">
        <v>45</v>
      </c>
      <c r="K261">
        <v>120</v>
      </c>
      <c r="L261">
        <v>0.6</v>
      </c>
      <c r="M261">
        <v>5</v>
      </c>
      <c r="N261">
        <v>280</v>
      </c>
      <c r="O261">
        <v>45</v>
      </c>
      <c r="R261" t="s">
        <v>77</v>
      </c>
    </row>
    <row r="262" spans="1:18">
      <c r="A262" t="s">
        <v>345</v>
      </c>
      <c r="B262" s="2" t="str">
        <f>Hyperlink("https://www.diodes.com/assets/Datasheets/SBR5E60P5.pdf")</f>
        <v>https://www.diodes.com/assets/Datasheets/SBR5E60P5.pdf</v>
      </c>
      <c r="C262" t="str">
        <f>Hyperlink("https://www.diodes.com/part/view/SBR5E60P5","SBR5E60P5")</f>
        <v>SBR5E60P5</v>
      </c>
      <c r="D262" t="s">
        <v>346</v>
      </c>
      <c r="F262" t="s">
        <v>42</v>
      </c>
      <c r="G262" t="s">
        <v>21</v>
      </c>
      <c r="H262" t="s">
        <v>22</v>
      </c>
      <c r="I262">
        <v>5</v>
      </c>
      <c r="J262">
        <v>60</v>
      </c>
      <c r="K262">
        <v>170</v>
      </c>
      <c r="L262">
        <v>0.52</v>
      </c>
      <c r="M262">
        <v>5</v>
      </c>
      <c r="N262">
        <v>220</v>
      </c>
      <c r="O262">
        <v>60</v>
      </c>
      <c r="R262" t="s">
        <v>77</v>
      </c>
    </row>
    <row r="263" spans="1:18">
      <c r="A263" t="s">
        <v>347</v>
      </c>
      <c r="B263" s="2" t="str">
        <f>Hyperlink("https://www.diodes.com/assets/Datasheets/SBR60A100CT.pdf")</f>
        <v>https://www.diodes.com/assets/Datasheets/SBR60A100CT.pdf</v>
      </c>
      <c r="C263" t="str">
        <f>Hyperlink("https://www.diodes.com/part/view/SBR60A100CT","SBR60A100CT")</f>
        <v>SBR60A100CT</v>
      </c>
      <c r="D263" t="s">
        <v>19</v>
      </c>
      <c r="F263" t="s">
        <v>42</v>
      </c>
      <c r="G263" t="s">
        <v>21</v>
      </c>
      <c r="H263" t="s">
        <v>35</v>
      </c>
      <c r="I263">
        <v>60</v>
      </c>
      <c r="J263">
        <v>100</v>
      </c>
      <c r="K263">
        <v>350</v>
      </c>
      <c r="L263">
        <v>0.84</v>
      </c>
      <c r="M263">
        <v>30</v>
      </c>
      <c r="N263">
        <v>500</v>
      </c>
      <c r="O263">
        <v>100</v>
      </c>
      <c r="R263" t="s">
        <v>50</v>
      </c>
    </row>
    <row r="264" spans="1:18">
      <c r="A264" t="s">
        <v>348</v>
      </c>
      <c r="B264" s="2" t="str">
        <f>Hyperlink("https://www.diodes.com/assets/Datasheets/SBR60A150CT.pdf")</f>
        <v>https://www.diodes.com/assets/Datasheets/SBR60A150CT.pdf</v>
      </c>
      <c r="C264" t="str">
        <f>Hyperlink("https://www.diodes.com/part/view/SBR60A150CT","SBR60A150CT")</f>
        <v>SBR60A150CT</v>
      </c>
      <c r="D264" t="s">
        <v>19</v>
      </c>
      <c r="E264">
        <v>148</v>
      </c>
      <c r="F264" t="s">
        <v>20</v>
      </c>
      <c r="G264" t="s">
        <v>21</v>
      </c>
      <c r="H264" t="s">
        <v>35</v>
      </c>
      <c r="I264">
        <v>60</v>
      </c>
      <c r="J264">
        <v>150</v>
      </c>
      <c r="K264">
        <v>250</v>
      </c>
      <c r="L264">
        <v>0.93</v>
      </c>
      <c r="M264">
        <v>30</v>
      </c>
      <c r="N264">
        <v>500</v>
      </c>
      <c r="O264">
        <v>150</v>
      </c>
      <c r="R264" t="s">
        <v>50</v>
      </c>
    </row>
    <row r="265" spans="1:18">
      <c r="A265" t="s">
        <v>349</v>
      </c>
      <c r="B265" s="2" t="str">
        <f>Hyperlink("https://www.diodes.com/assets/Datasheets/SBR60A200CT.pdf")</f>
        <v>https://www.diodes.com/assets/Datasheets/SBR60A200CT.pdf</v>
      </c>
      <c r="C265" t="str">
        <f>Hyperlink("https://www.diodes.com/part/view/SBR60A200CT","SBR60A200CT")</f>
        <v>SBR60A200CT</v>
      </c>
      <c r="D265" t="s">
        <v>19</v>
      </c>
      <c r="E265">
        <v>148</v>
      </c>
      <c r="F265" t="s">
        <v>20</v>
      </c>
      <c r="G265" t="s">
        <v>21</v>
      </c>
      <c r="H265" t="s">
        <v>35</v>
      </c>
      <c r="I265">
        <v>60</v>
      </c>
      <c r="J265">
        <v>200</v>
      </c>
      <c r="K265">
        <v>250</v>
      </c>
      <c r="L265">
        <v>0.96</v>
      </c>
      <c r="M265">
        <v>30</v>
      </c>
      <c r="N265">
        <v>100</v>
      </c>
      <c r="O265">
        <v>200</v>
      </c>
      <c r="R265" t="s">
        <v>50</v>
      </c>
    </row>
    <row r="266" spans="1:18">
      <c r="A266" t="s">
        <v>350</v>
      </c>
      <c r="B266" s="2" t="str">
        <f>Hyperlink("https://www.diodes.com/assets/Datasheets/SBR60A300CT.pdf")</f>
        <v>https://www.diodes.com/assets/Datasheets/SBR60A300CT.pdf</v>
      </c>
      <c r="C266" t="str">
        <f>Hyperlink("https://www.diodes.com/part/view/SBR60A300CT","SBR60A300CT")</f>
        <v>SBR60A300CT</v>
      </c>
      <c r="D266" t="s">
        <v>19</v>
      </c>
      <c r="E266">
        <v>148</v>
      </c>
      <c r="F266" t="s">
        <v>20</v>
      </c>
      <c r="G266" t="s">
        <v>21</v>
      </c>
      <c r="H266" t="s">
        <v>35</v>
      </c>
      <c r="I266">
        <v>60</v>
      </c>
      <c r="J266">
        <v>300</v>
      </c>
      <c r="K266">
        <v>235</v>
      </c>
      <c r="L266">
        <v>0.94</v>
      </c>
      <c r="M266">
        <v>30</v>
      </c>
      <c r="N266">
        <v>100</v>
      </c>
      <c r="O266">
        <v>300</v>
      </c>
      <c r="R266" t="s">
        <v>50</v>
      </c>
    </row>
    <row r="267" spans="1:18">
      <c r="A267" t="s">
        <v>351</v>
      </c>
      <c r="B267" s="2" t="str">
        <f>Hyperlink("https://www.diodes.com/assets/Datasheets/SBR60A45CT.pdf")</f>
        <v>https://www.diodes.com/assets/Datasheets/SBR60A45CT.pdf</v>
      </c>
      <c r="C267" t="str">
        <f>Hyperlink("https://www.diodes.com/part/view/SBR60A45CT","SBR60A45CT")</f>
        <v>SBR60A45CT</v>
      </c>
      <c r="D267" t="s">
        <v>19</v>
      </c>
      <c r="E267">
        <v>125</v>
      </c>
      <c r="F267" t="s">
        <v>20</v>
      </c>
      <c r="G267" t="s">
        <v>21</v>
      </c>
      <c r="H267" t="s">
        <v>35</v>
      </c>
      <c r="I267">
        <v>60</v>
      </c>
      <c r="J267">
        <v>45</v>
      </c>
      <c r="K267">
        <v>350</v>
      </c>
      <c r="L267">
        <v>0.6</v>
      </c>
      <c r="M267">
        <v>30</v>
      </c>
      <c r="N267">
        <v>1000</v>
      </c>
      <c r="O267">
        <v>45</v>
      </c>
      <c r="R267" t="s">
        <v>50</v>
      </c>
    </row>
    <row r="268" spans="1:18">
      <c r="A268" t="s">
        <v>352</v>
      </c>
      <c r="B268" s="2" t="str">
        <f>Hyperlink("https://www.diodes.com/assets/Datasheets/SBR60A60CT.pdf")</f>
        <v>https://www.diodes.com/assets/Datasheets/SBR60A60CT.pdf</v>
      </c>
      <c r="C268" t="str">
        <f>Hyperlink("https://www.diodes.com/part/view/SBR60A60CT","SBR60A60CT")</f>
        <v>SBR60A60CT</v>
      </c>
      <c r="D268" t="s">
        <v>19</v>
      </c>
      <c r="F268" t="s">
        <v>20</v>
      </c>
      <c r="G268" t="s">
        <v>21</v>
      </c>
      <c r="H268" t="s">
        <v>35</v>
      </c>
      <c r="I268">
        <v>60</v>
      </c>
      <c r="J268">
        <v>60</v>
      </c>
      <c r="K268">
        <v>280</v>
      </c>
      <c r="L268">
        <v>0.62</v>
      </c>
      <c r="M268">
        <v>30</v>
      </c>
      <c r="N268">
        <v>200</v>
      </c>
      <c r="O268">
        <v>60</v>
      </c>
      <c r="Q268">
        <v>10000</v>
      </c>
      <c r="R268" t="s">
        <v>50</v>
      </c>
    </row>
    <row r="269" spans="1:18">
      <c r="A269" t="s">
        <v>353</v>
      </c>
      <c r="B269" s="2" t="str">
        <f>Hyperlink("https://www.diodes.com/assets/Datasheets/SBR6100CTL.pdf")</f>
        <v>https://www.diodes.com/assets/Datasheets/SBR6100CTL.pdf</v>
      </c>
      <c r="C269" t="str">
        <f>Hyperlink("https://www.diodes.com/part/view/SBR6100CTL","SBR6100CTL")</f>
        <v>SBR6100CTL</v>
      </c>
      <c r="D269" t="s">
        <v>19</v>
      </c>
      <c r="F269" t="s">
        <v>20</v>
      </c>
      <c r="G269" t="s">
        <v>21</v>
      </c>
      <c r="H269" t="s">
        <v>35</v>
      </c>
      <c r="I269">
        <v>6</v>
      </c>
      <c r="J269">
        <v>100</v>
      </c>
      <c r="K269">
        <v>78</v>
      </c>
      <c r="L269">
        <v>0.74</v>
      </c>
      <c r="M269">
        <v>3</v>
      </c>
      <c r="N269">
        <v>200</v>
      </c>
      <c r="O269">
        <v>100</v>
      </c>
      <c r="R269" t="s">
        <v>56</v>
      </c>
    </row>
    <row r="270" spans="1:18">
      <c r="A270" t="s">
        <v>354</v>
      </c>
      <c r="B270" s="2" t="str">
        <f>Hyperlink("https://www.diodes.com/assets/Datasheets/SBR6100CTLQ.pdf")</f>
        <v>https://www.diodes.com/assets/Datasheets/SBR6100CTLQ.pdf</v>
      </c>
      <c r="C270" t="str">
        <f>Hyperlink("https://www.diodes.com/part/view/SBR6100CTLQ","SBR6100CTLQ")</f>
        <v>SBR6100CTLQ</v>
      </c>
      <c r="D270" t="s">
        <v>19</v>
      </c>
      <c r="E270">
        <v>150</v>
      </c>
      <c r="F270" t="s">
        <v>20</v>
      </c>
      <c r="G270" t="s">
        <v>33</v>
      </c>
      <c r="H270" t="s">
        <v>35</v>
      </c>
      <c r="I270">
        <v>6</v>
      </c>
      <c r="J270">
        <v>100</v>
      </c>
      <c r="K270">
        <v>78</v>
      </c>
      <c r="L270">
        <v>0.74</v>
      </c>
      <c r="M270">
        <v>3</v>
      </c>
      <c r="N270">
        <v>100</v>
      </c>
      <c r="O270">
        <v>100</v>
      </c>
      <c r="P270" t="s">
        <v>32</v>
      </c>
      <c r="Q270">
        <v>80</v>
      </c>
      <c r="R270" t="s">
        <v>56</v>
      </c>
    </row>
    <row r="271" spans="1:18">
      <c r="A271" t="s">
        <v>355</v>
      </c>
      <c r="B271" s="2" t="str">
        <f>Hyperlink("https://www.diodes.com/assets/Datasheets/SBR6200CTL.pdf")</f>
        <v>https://www.diodes.com/assets/Datasheets/SBR6200CTL.pdf</v>
      </c>
      <c r="C271" t="str">
        <f>Hyperlink("https://www.diodes.com/part/view/SBR6200CTL","SBR6200CTL")</f>
        <v>SBR6200CTL</v>
      </c>
      <c r="D271" t="s">
        <v>19</v>
      </c>
      <c r="F271" t="s">
        <v>20</v>
      </c>
      <c r="G271" t="s">
        <v>21</v>
      </c>
      <c r="H271" t="s">
        <v>35</v>
      </c>
      <c r="I271">
        <v>6</v>
      </c>
      <c r="J271">
        <v>200</v>
      </c>
      <c r="K271">
        <v>80</v>
      </c>
      <c r="L271">
        <v>0.85</v>
      </c>
      <c r="M271">
        <v>3</v>
      </c>
      <c r="N271">
        <v>100</v>
      </c>
      <c r="O271">
        <v>200</v>
      </c>
      <c r="R271" t="s">
        <v>56</v>
      </c>
    </row>
    <row r="272" spans="1:18">
      <c r="A272" t="s">
        <v>356</v>
      </c>
      <c r="B272" s="2" t="str">
        <f>Hyperlink("https://www.diodes.com/assets/Datasheets/SBR660CTL.pdf")</f>
        <v>https://www.diodes.com/assets/Datasheets/SBR660CTL.pdf</v>
      </c>
      <c r="C272" t="str">
        <f>Hyperlink("https://www.diodes.com/part/view/SBR660CTL","SBR660CTL")</f>
        <v>SBR660CTL</v>
      </c>
      <c r="D272" t="s">
        <v>19</v>
      </c>
      <c r="F272" t="s">
        <v>20</v>
      </c>
      <c r="G272" t="s">
        <v>21</v>
      </c>
      <c r="H272" t="s">
        <v>35</v>
      </c>
      <c r="I272">
        <v>6</v>
      </c>
      <c r="J272">
        <v>60</v>
      </c>
      <c r="K272">
        <v>80</v>
      </c>
      <c r="L272">
        <v>0.57</v>
      </c>
      <c r="M272">
        <v>3</v>
      </c>
      <c r="N272">
        <v>500</v>
      </c>
      <c r="O272">
        <v>60</v>
      </c>
      <c r="R272" t="s">
        <v>56</v>
      </c>
    </row>
    <row r="273" spans="1:18">
      <c r="A273" t="s">
        <v>357</v>
      </c>
      <c r="B273" s="2" t="str">
        <f>Hyperlink("https://www.diodes.com/assets/Datasheets/SBR660CTLQ.pdf")</f>
        <v>https://www.diodes.com/assets/Datasheets/SBR660CTLQ.pdf</v>
      </c>
      <c r="C273" t="str">
        <f>Hyperlink("https://www.diodes.com/part/view/SBR660CTLQ","SBR660CTLQ")</f>
        <v>SBR660CTLQ</v>
      </c>
      <c r="D273" t="s">
        <v>19</v>
      </c>
      <c r="E273">
        <v>150</v>
      </c>
      <c r="F273" t="s">
        <v>20</v>
      </c>
      <c r="G273" t="s">
        <v>33</v>
      </c>
      <c r="H273" t="s">
        <v>35</v>
      </c>
      <c r="I273">
        <v>6</v>
      </c>
      <c r="J273">
        <v>60</v>
      </c>
      <c r="K273">
        <v>80</v>
      </c>
      <c r="L273">
        <v>0.57</v>
      </c>
      <c r="M273">
        <v>3</v>
      </c>
      <c r="N273">
        <v>300</v>
      </c>
      <c r="O273">
        <v>60</v>
      </c>
      <c r="P273" t="s">
        <v>32</v>
      </c>
      <c r="Q273">
        <v>130</v>
      </c>
      <c r="R273" t="s">
        <v>56</v>
      </c>
    </row>
    <row r="274" spans="1:18">
      <c r="A274" t="s">
        <v>358</v>
      </c>
      <c r="B274" s="2" t="str">
        <f>Hyperlink("https://www.diodes.com/assets/Datasheets/SBR8A45SP5.pdf")</f>
        <v>https://www.diodes.com/assets/Datasheets/SBR8A45SP5.pdf</v>
      </c>
      <c r="C274" t="str">
        <f>Hyperlink("https://www.diodes.com/part/view/SBR8A45SP5","SBR8A45SP5")</f>
        <v>SBR8A45SP5</v>
      </c>
      <c r="D274" t="s">
        <v>19</v>
      </c>
      <c r="F274" t="s">
        <v>20</v>
      </c>
      <c r="G274" t="s">
        <v>21</v>
      </c>
      <c r="H274" t="s">
        <v>22</v>
      </c>
      <c r="I274">
        <v>8</v>
      </c>
      <c r="J274">
        <v>45</v>
      </c>
      <c r="K274">
        <v>180</v>
      </c>
      <c r="L274">
        <v>0.6</v>
      </c>
      <c r="M274">
        <v>8</v>
      </c>
      <c r="N274">
        <v>300</v>
      </c>
      <c r="O274">
        <v>45</v>
      </c>
      <c r="R274" t="s">
        <v>77</v>
      </c>
    </row>
    <row r="275" spans="1:18">
      <c r="A275" t="s">
        <v>359</v>
      </c>
      <c r="B275" s="2" t="str">
        <f>Hyperlink("https://www.diodes.com/assets/Datasheets/SBR8A60P5.pdf")</f>
        <v>https://www.diodes.com/assets/Datasheets/SBR8A60P5.pdf</v>
      </c>
      <c r="C275" t="str">
        <f>Hyperlink("https://www.diodes.com/part/view/SBR8A60P5","SBR8A60P5")</f>
        <v>SBR8A60P5</v>
      </c>
      <c r="D275" t="s">
        <v>19</v>
      </c>
      <c r="F275" t="s">
        <v>20</v>
      </c>
      <c r="G275" t="s">
        <v>21</v>
      </c>
      <c r="H275" t="s">
        <v>22</v>
      </c>
      <c r="I275">
        <v>8</v>
      </c>
      <c r="J275">
        <v>60</v>
      </c>
      <c r="K275">
        <v>160</v>
      </c>
      <c r="L275">
        <v>0.62</v>
      </c>
      <c r="M275">
        <v>8</v>
      </c>
      <c r="N275">
        <v>500</v>
      </c>
      <c r="O275">
        <v>60</v>
      </c>
      <c r="R275" t="s">
        <v>77</v>
      </c>
    </row>
    <row r="276" spans="1:18">
      <c r="A276" t="s">
        <v>360</v>
      </c>
      <c r="B276" s="2" t="str">
        <f>Hyperlink("https://www.diodes.com/assets/Datasheets/SBR8B60P5.pdf")</f>
        <v>https://www.diodes.com/assets/Datasheets/SBR8B60P5.pdf</v>
      </c>
      <c r="C276" t="str">
        <f>Hyperlink("https://www.diodes.com/part/view/SBR8B60P5","SBR8B60P5")</f>
        <v>SBR8B60P5</v>
      </c>
      <c r="D276" t="s">
        <v>361</v>
      </c>
      <c r="F276" t="s">
        <v>42</v>
      </c>
      <c r="G276" t="s">
        <v>21</v>
      </c>
      <c r="H276" t="s">
        <v>22</v>
      </c>
      <c r="I276">
        <v>8</v>
      </c>
      <c r="J276">
        <v>60</v>
      </c>
      <c r="K276">
        <v>170</v>
      </c>
      <c r="L276">
        <v>0.6</v>
      </c>
      <c r="M276">
        <v>8</v>
      </c>
      <c r="N276">
        <v>220</v>
      </c>
      <c r="O276">
        <v>60</v>
      </c>
      <c r="R276" t="s">
        <v>77</v>
      </c>
    </row>
    <row r="277" spans="1:18">
      <c r="A277" t="s">
        <v>362</v>
      </c>
      <c r="B277" s="2" t="str">
        <f>Hyperlink("https://www.diodes.com/assets/Datasheets/SBR8E20P5.pdf")</f>
        <v>https://www.diodes.com/assets/Datasheets/SBR8E20P5.pdf</v>
      </c>
      <c r="C277" t="str">
        <f>Hyperlink("https://www.diodes.com/part/view/SBR8E20P5","SBR8E20P5")</f>
        <v>SBR8E20P5</v>
      </c>
      <c r="D277" t="s">
        <v>363</v>
      </c>
      <c r="F277" t="s">
        <v>42</v>
      </c>
      <c r="G277" t="s">
        <v>21</v>
      </c>
      <c r="H277" t="s">
        <v>22</v>
      </c>
      <c r="I277">
        <v>8</v>
      </c>
      <c r="J277">
        <v>20</v>
      </c>
      <c r="K277">
        <v>180</v>
      </c>
      <c r="L277">
        <v>0.45</v>
      </c>
      <c r="M277">
        <v>8</v>
      </c>
      <c r="N277">
        <v>500</v>
      </c>
      <c r="O277">
        <v>20</v>
      </c>
      <c r="R277" t="s">
        <v>77</v>
      </c>
    </row>
    <row r="278" spans="1:18">
      <c r="A278" t="s">
        <v>364</v>
      </c>
      <c r="B278" s="2" t="str">
        <f>Hyperlink("https://www.diodes.com/assets/Datasheets/SBR8E45P5.pdf")</f>
        <v>https://www.diodes.com/assets/Datasheets/SBR8E45P5.pdf</v>
      </c>
      <c r="C278" t="str">
        <f>Hyperlink("https://www.diodes.com/part/view/SBR8E45P5","SBR8E45P5")</f>
        <v>SBR8E45P5</v>
      </c>
      <c r="D278" t="s">
        <v>363</v>
      </c>
      <c r="F278" t="s">
        <v>42</v>
      </c>
      <c r="G278" t="s">
        <v>21</v>
      </c>
      <c r="H278" t="s">
        <v>22</v>
      </c>
      <c r="I278">
        <v>8</v>
      </c>
      <c r="J278">
        <v>45</v>
      </c>
      <c r="K278">
        <v>140</v>
      </c>
      <c r="L278">
        <v>0.51</v>
      </c>
      <c r="M278">
        <v>8</v>
      </c>
      <c r="N278">
        <v>350</v>
      </c>
      <c r="O278">
        <v>45</v>
      </c>
      <c r="R278" t="s">
        <v>77</v>
      </c>
    </row>
    <row r="279" spans="1:18">
      <c r="A279" t="s">
        <v>365</v>
      </c>
      <c r="B279" s="2" t="str">
        <f>Hyperlink("https://www.diodes.com/assets/Datasheets/SBR8E60P5.pdf")</f>
        <v>https://www.diodes.com/assets/Datasheets/SBR8E60P5.pdf</v>
      </c>
      <c r="C279" t="str">
        <f>Hyperlink("https://www.diodes.com/part/view/SBR8E60P5","SBR8E60P5")</f>
        <v>SBR8E60P5</v>
      </c>
      <c r="D279" t="s">
        <v>363</v>
      </c>
      <c r="F279" t="s">
        <v>42</v>
      </c>
      <c r="G279" t="s">
        <v>21</v>
      </c>
      <c r="H279" t="s">
        <v>22</v>
      </c>
      <c r="I279">
        <v>8</v>
      </c>
      <c r="J279">
        <v>60</v>
      </c>
      <c r="K279">
        <v>180</v>
      </c>
      <c r="L279">
        <v>0.53</v>
      </c>
      <c r="M279">
        <v>8</v>
      </c>
      <c r="N279">
        <v>580</v>
      </c>
      <c r="O279">
        <v>60</v>
      </c>
      <c r="R279" t="s">
        <v>77</v>
      </c>
    </row>
    <row r="280" spans="1:18">
      <c r="A280" t="s">
        <v>366</v>
      </c>
      <c r="B280" s="2" t="str">
        <f>Hyperlink("https://www.diodes.com/assets/Datasheets/SBR8M100P5.pdf")</f>
        <v>https://www.diodes.com/assets/Datasheets/SBR8M100P5.pdf</v>
      </c>
      <c r="C280" t="str">
        <f>Hyperlink("https://www.diodes.com/part/view/SBR8M100P5","SBR8M100P5")</f>
        <v>SBR8M100P5</v>
      </c>
      <c r="D280" t="s">
        <v>367</v>
      </c>
      <c r="F280" t="s">
        <v>20</v>
      </c>
      <c r="G280" t="s">
        <v>21</v>
      </c>
      <c r="H280" t="s">
        <v>22</v>
      </c>
      <c r="I280">
        <v>8</v>
      </c>
      <c r="J280">
        <v>100</v>
      </c>
      <c r="K280">
        <v>160</v>
      </c>
      <c r="L280">
        <v>0.88</v>
      </c>
      <c r="M280">
        <v>8</v>
      </c>
      <c r="N280">
        <v>2</v>
      </c>
      <c r="O280">
        <v>100</v>
      </c>
      <c r="R280" t="s">
        <v>77</v>
      </c>
    </row>
    <row r="281" spans="1:18">
      <c r="A281" t="s">
        <v>368</v>
      </c>
      <c r="B281" s="2" t="str">
        <f>Hyperlink("https://www.diodes.com/assets/Datasheets/SBR8M100P5Q.pdf")</f>
        <v>https://www.diodes.com/assets/Datasheets/SBR8M100P5Q.pdf</v>
      </c>
      <c r="C281" t="str">
        <f>Hyperlink("https://www.diodes.com/part/view/SBR8M100P5Q","SBR8M100P5Q")</f>
        <v>SBR8M100P5Q</v>
      </c>
      <c r="D281" t="s">
        <v>367</v>
      </c>
      <c r="E281" t="s">
        <v>32</v>
      </c>
      <c r="F281" t="s">
        <v>20</v>
      </c>
      <c r="G281" t="s">
        <v>33</v>
      </c>
      <c r="H281" t="s">
        <v>22</v>
      </c>
      <c r="I281">
        <v>8</v>
      </c>
      <c r="J281">
        <v>100</v>
      </c>
      <c r="K281">
        <v>130</v>
      </c>
      <c r="L281">
        <v>0.88</v>
      </c>
      <c r="M281">
        <v>8</v>
      </c>
      <c r="N281">
        <v>2</v>
      </c>
      <c r="O281">
        <v>100</v>
      </c>
      <c r="P281" t="s">
        <v>32</v>
      </c>
      <c r="Q281" t="s">
        <v>32</v>
      </c>
      <c r="R281" t="s">
        <v>77</v>
      </c>
    </row>
    <row r="282" spans="1:18">
      <c r="A282" t="s">
        <v>369</v>
      </c>
      <c r="B282" s="2" t="str">
        <f>Hyperlink("https://www.diodes.com/assets/Datasheets/SBR8U20SP5.pdf")</f>
        <v>https://www.diodes.com/assets/Datasheets/SBR8U20SP5.pdf</v>
      </c>
      <c r="C282" t="str">
        <f>Hyperlink("https://www.diodes.com/part/view/SBR8U20SP5","SBR8U20SP5")</f>
        <v>SBR8U20SP5</v>
      </c>
      <c r="D282" t="s">
        <v>19</v>
      </c>
      <c r="F282" t="s">
        <v>20</v>
      </c>
      <c r="G282" t="s">
        <v>21</v>
      </c>
      <c r="H282" t="s">
        <v>22</v>
      </c>
      <c r="I282">
        <v>8</v>
      </c>
      <c r="J282">
        <v>20</v>
      </c>
      <c r="K282">
        <v>180</v>
      </c>
      <c r="L282">
        <v>0.51</v>
      </c>
      <c r="M282">
        <v>8</v>
      </c>
      <c r="N282">
        <v>500</v>
      </c>
      <c r="O282">
        <v>20</v>
      </c>
      <c r="R282" t="s">
        <v>77</v>
      </c>
    </row>
    <row r="283" spans="1:18">
      <c r="A283" t="s">
        <v>370</v>
      </c>
      <c r="B283" s="2" t="str">
        <f>Hyperlink("https://www.diodes.com/assets/Datasheets/SBR8U20SP5Q.pdf")</f>
        <v>https://www.diodes.com/assets/Datasheets/SBR8U20SP5Q.pdf</v>
      </c>
      <c r="C283" t="str">
        <f>Hyperlink("https://www.diodes.com/part/view/SBR8U20SP5Q","SBR8U20SP5Q")</f>
        <v>SBR8U20SP5Q</v>
      </c>
      <c r="D283" t="s">
        <v>19</v>
      </c>
      <c r="E283">
        <v>150</v>
      </c>
      <c r="F283" t="s">
        <v>20</v>
      </c>
      <c r="G283" t="s">
        <v>33</v>
      </c>
      <c r="H283" t="s">
        <v>22</v>
      </c>
      <c r="I283">
        <v>8</v>
      </c>
      <c r="J283">
        <v>20</v>
      </c>
      <c r="K283">
        <v>180</v>
      </c>
      <c r="L283">
        <v>0.51</v>
      </c>
      <c r="M283">
        <v>8</v>
      </c>
      <c r="N283">
        <v>300</v>
      </c>
      <c r="O283">
        <v>20</v>
      </c>
      <c r="P283" t="s">
        <v>32</v>
      </c>
      <c r="Q283">
        <v>360</v>
      </c>
      <c r="R283" t="s">
        <v>77</v>
      </c>
    </row>
    <row r="284" spans="1:18">
      <c r="A284" t="s">
        <v>371</v>
      </c>
      <c r="B284" s="2" t="str">
        <f>Hyperlink("https://www.diodes.com/assets/Datasheets/SBR8U60P5.pdf")</f>
        <v>https://www.diodes.com/assets/Datasheets/SBR8U60P5.pdf</v>
      </c>
      <c r="C284" t="str">
        <f>Hyperlink("https://www.diodes.com/part/view/SBR8U60P5","SBR8U60P5")</f>
        <v>SBR8U60P5</v>
      </c>
      <c r="D284" t="s">
        <v>19</v>
      </c>
      <c r="F284" t="s">
        <v>20</v>
      </c>
      <c r="G284" t="s">
        <v>21</v>
      </c>
      <c r="H284" t="s">
        <v>22</v>
      </c>
      <c r="I284">
        <v>8</v>
      </c>
      <c r="J284">
        <v>60</v>
      </c>
      <c r="K284">
        <v>280</v>
      </c>
      <c r="L284">
        <v>0.53</v>
      </c>
      <c r="M284">
        <v>8</v>
      </c>
      <c r="N284">
        <v>500</v>
      </c>
      <c r="O284">
        <v>60</v>
      </c>
      <c r="R284" t="s">
        <v>77</v>
      </c>
    </row>
    <row r="285" spans="1:18">
      <c r="A285" t="s">
        <v>372</v>
      </c>
      <c r="B285" s="2" t="str">
        <f>Hyperlink("https://www.diodes.com/assets/Datasheets/SBR8U60P5Q.pdf")</f>
        <v>https://www.diodes.com/assets/Datasheets/SBR8U60P5Q.pdf</v>
      </c>
      <c r="C285" t="str">
        <f>Hyperlink("https://www.diodes.com/part/view/SBR8U60P5Q","SBR8U60P5Q")</f>
        <v>SBR8U60P5Q</v>
      </c>
      <c r="D285" t="s">
        <v>19</v>
      </c>
      <c r="E285">
        <v>150</v>
      </c>
      <c r="F285" t="s">
        <v>20</v>
      </c>
      <c r="G285" t="s">
        <v>33</v>
      </c>
      <c r="H285" t="s">
        <v>22</v>
      </c>
      <c r="I285">
        <v>8</v>
      </c>
      <c r="J285">
        <v>60</v>
      </c>
      <c r="K285">
        <v>280</v>
      </c>
      <c r="L285">
        <v>0.53</v>
      </c>
      <c r="M285">
        <v>8</v>
      </c>
      <c r="N285">
        <v>330</v>
      </c>
      <c r="O285">
        <v>60</v>
      </c>
      <c r="P285" t="s">
        <v>32</v>
      </c>
      <c r="Q285">
        <v>400</v>
      </c>
      <c r="R285" t="s">
        <v>77</v>
      </c>
    </row>
    <row r="286" spans="1:18">
      <c r="A286" t="s">
        <v>373</v>
      </c>
      <c r="B286" s="2" t="str">
        <f>Hyperlink("https://www.diodes.com/assets/Datasheets/SBRFP10U60D1.pdf")</f>
        <v>https://www.diodes.com/assets/Datasheets/SBRFP10U60D1.pdf</v>
      </c>
      <c r="C286" t="str">
        <f>Hyperlink("https://www.diodes.com/part/view/SBRFP10U60D1","SBRFP10U60D1")</f>
        <v>SBRFP10U60D1</v>
      </c>
      <c r="D286" t="s">
        <v>374</v>
      </c>
      <c r="F286" t="s">
        <v>42</v>
      </c>
      <c r="G286" t="s">
        <v>21</v>
      </c>
      <c r="H286" t="s">
        <v>22</v>
      </c>
      <c r="I286">
        <v>10</v>
      </c>
      <c r="J286">
        <v>60</v>
      </c>
      <c r="K286">
        <v>190</v>
      </c>
      <c r="L286">
        <v>0.47</v>
      </c>
      <c r="M286">
        <v>10</v>
      </c>
      <c r="N286">
        <v>200</v>
      </c>
      <c r="O286">
        <v>60</v>
      </c>
      <c r="P286">
        <v>50</v>
      </c>
      <c r="R286" t="s">
        <v>56</v>
      </c>
    </row>
    <row r="287" spans="1:18">
      <c r="A287" t="s">
        <v>375</v>
      </c>
      <c r="B287" s="2" t="str">
        <f>Hyperlink("https://www.diodes.com/assets/Datasheets/SBRFP2M60P1Q.pdf")</f>
        <v>https://www.diodes.com/assets/Datasheets/SBRFP2M60P1Q.pdf</v>
      </c>
      <c r="C287" t="str">
        <f>Hyperlink("https://www.diodes.com/part/view/SBRFP2M60P1Q","SBRFP2M60P1Q")</f>
        <v>SBRFP2M60P1Q</v>
      </c>
      <c r="D287" t="s">
        <v>376</v>
      </c>
      <c r="F287" t="s">
        <v>20</v>
      </c>
      <c r="G287" t="s">
        <v>33</v>
      </c>
      <c r="H287" t="s">
        <v>22</v>
      </c>
      <c r="I287">
        <v>2</v>
      </c>
      <c r="J287">
        <v>60</v>
      </c>
      <c r="K287">
        <v>50</v>
      </c>
      <c r="L287">
        <v>0.52</v>
      </c>
      <c r="M287">
        <v>2</v>
      </c>
      <c r="N287">
        <v>12</v>
      </c>
      <c r="O287">
        <v>60</v>
      </c>
      <c r="P287">
        <v>15</v>
      </c>
      <c r="Q287">
        <v>50</v>
      </c>
      <c r="R287" t="s">
        <v>148</v>
      </c>
    </row>
    <row r="288" spans="1:18">
      <c r="A288" t="s">
        <v>377</v>
      </c>
      <c r="B288" s="2" t="str">
        <f>Hyperlink("https://www.diodes.com/assets/Datasheets/SBRT10U60D1Q.pdf")</f>
        <v>https://www.diodes.com/assets/Datasheets/SBRT10U60D1Q.pdf</v>
      </c>
      <c r="C288" t="str">
        <f>Hyperlink("https://www.diodes.com/part/view/SBRT10U60D1Q","SBRT10U60D1Q")</f>
        <v>SBRT10U60D1Q</v>
      </c>
      <c r="D288" t="s">
        <v>19</v>
      </c>
      <c r="E288" t="s">
        <v>32</v>
      </c>
      <c r="F288" t="s">
        <v>20</v>
      </c>
      <c r="G288" t="s">
        <v>33</v>
      </c>
      <c r="H288" t="s">
        <v>22</v>
      </c>
      <c r="I288">
        <v>10</v>
      </c>
      <c r="J288">
        <v>60</v>
      </c>
      <c r="K288">
        <v>140</v>
      </c>
      <c r="L288">
        <v>0.52</v>
      </c>
      <c r="M288">
        <v>10</v>
      </c>
      <c r="N288">
        <v>400</v>
      </c>
      <c r="O288">
        <v>60</v>
      </c>
      <c r="P288" t="s">
        <v>32</v>
      </c>
      <c r="Q288" t="s">
        <v>32</v>
      </c>
      <c r="R288" t="s">
        <v>56</v>
      </c>
    </row>
  </sheetData>
  <autoFilter ref="A1:R288"/>
  <hyperlinks>
    <hyperlink ref="C2" r:id="rId_hyperlink_1" tooltip="SBR0220LP" display="SBR0220LP"/>
    <hyperlink ref="C3" r:id="rId_hyperlink_2" tooltip="SBR0220T5" display="SBR0220T5"/>
    <hyperlink ref="C4" r:id="rId_hyperlink_3" tooltip="SBR0230T5" display="SBR0230T5"/>
    <hyperlink ref="C5" r:id="rId_hyperlink_4" tooltip="SBR0240LP" display="SBR0240LP"/>
    <hyperlink ref="C6" r:id="rId_hyperlink_5" tooltip="SBR02M30LP" display="SBR02M30LP"/>
    <hyperlink ref="C7" r:id="rId_hyperlink_6" tooltip="SBR02U100LP" display="SBR02U100LP"/>
    <hyperlink ref="C8" r:id="rId_hyperlink_7" tooltip="SBR02U100LPQ" display="SBR02U100LPQ"/>
    <hyperlink ref="C9" r:id="rId_hyperlink_8" tooltip="SBR0330CW" display="SBR0330CW"/>
    <hyperlink ref="C10" r:id="rId_hyperlink_9" tooltip="SBR0560S1" display="SBR0560S1"/>
    <hyperlink ref="C11" r:id="rId_hyperlink_10" tooltip="SBR0560S1Q" display="SBR0560S1Q"/>
    <hyperlink ref="C12" r:id="rId_hyperlink_11" tooltip="SBR05M100BLP" display="SBR05M100BLP"/>
    <hyperlink ref="C13" r:id="rId_hyperlink_12" tooltip="SBR05M60BLP" display="SBR05M60BLP"/>
    <hyperlink ref="C14" r:id="rId_hyperlink_13" tooltip="SBR05U20LPS" display="SBR05U20LPS"/>
    <hyperlink ref="C15" r:id="rId_hyperlink_14" tooltip="SBR07U20LPS" display="SBR07U20LPS"/>
    <hyperlink ref="C16" r:id="rId_hyperlink_15" tooltip="SBR10100CT" display="SBR10100CT"/>
    <hyperlink ref="C17" r:id="rId_hyperlink_16" tooltip="SBR10100CTB" display="SBR10100CTB"/>
    <hyperlink ref="C18" r:id="rId_hyperlink_17" tooltip="SBR10100CTFP" display="SBR10100CTFP"/>
    <hyperlink ref="C19" r:id="rId_hyperlink_18" tooltip="SBR10100CTL" display="SBR10100CTL"/>
    <hyperlink ref="C20" r:id="rId_hyperlink_19" tooltip="SBR10120CTL" display="SBR10120CTL"/>
    <hyperlink ref="C21" r:id="rId_hyperlink_20" tooltip="SBR10150CT" display="SBR10150CT"/>
    <hyperlink ref="C22" r:id="rId_hyperlink_21" tooltip="SBR10150CTE" display="SBR10150CTE"/>
    <hyperlink ref="C23" r:id="rId_hyperlink_22" tooltip="SBR10150CTFP" display="SBR10150CTFP"/>
    <hyperlink ref="C24" r:id="rId_hyperlink_23" tooltip="SBR10150CTL" display="SBR10150CTL"/>
    <hyperlink ref="C25" r:id="rId_hyperlink_24" tooltip="SBR10200CT" display="SBR10200CT"/>
    <hyperlink ref="C26" r:id="rId_hyperlink_25" tooltip="SBR10200CTB" display="SBR10200CTB"/>
    <hyperlink ref="C27" r:id="rId_hyperlink_26" tooltip="SBR10200CTFP" display="SBR10200CTFP"/>
    <hyperlink ref="C28" r:id="rId_hyperlink_27" tooltip="SBR10200CTL" display="SBR10200CTL"/>
    <hyperlink ref="C29" r:id="rId_hyperlink_28" tooltip="SBR1040CT" display="SBR1040CT"/>
    <hyperlink ref="C30" r:id="rId_hyperlink_29" tooltip="SBR1040CTB" display="SBR1040CTB"/>
    <hyperlink ref="C31" r:id="rId_hyperlink_30" tooltip="SBR1040CTFP" display="SBR1040CTFP"/>
    <hyperlink ref="C32" r:id="rId_hyperlink_31" tooltip="SBR1045CTL" display="SBR1045CTL"/>
    <hyperlink ref="C33" r:id="rId_hyperlink_32" tooltip="SBR1045CTLQ" display="SBR1045CTLQ"/>
    <hyperlink ref="C34" r:id="rId_hyperlink_33" tooltip="SBR1045D1" display="SBR1045D1"/>
    <hyperlink ref="C35" r:id="rId_hyperlink_34" tooltip="SBR1045D1Q" display="SBR1045D1Q"/>
    <hyperlink ref="C36" r:id="rId_hyperlink_35" tooltip="SBR1045SD1" display="SBR1045SD1"/>
    <hyperlink ref="C37" r:id="rId_hyperlink_36" tooltip="SBR1045SP5" display="SBR1045SP5"/>
    <hyperlink ref="C38" r:id="rId_hyperlink_37" tooltip="SBR1045SP5Q" display="SBR1045SP5Q"/>
    <hyperlink ref="C39" r:id="rId_hyperlink_38" tooltip="SBR1060CT" display="SBR1060CT"/>
    <hyperlink ref="C40" r:id="rId_hyperlink_39" tooltip="SBR1060CTFP" display="SBR1060CTFP"/>
    <hyperlink ref="C41" r:id="rId_hyperlink_40" tooltip="SBR10A45SP5" display="SBR10A45SP5"/>
    <hyperlink ref="C42" r:id="rId_hyperlink_41" tooltip="SBR10A45SP5Q" display="SBR10A45SP5Q"/>
    <hyperlink ref="C43" r:id="rId_hyperlink_42" tooltip="SBR10B45P5" display="SBR10B45P5"/>
    <hyperlink ref="C44" r:id="rId_hyperlink_43" tooltip="SBR10E45P5" display="SBR10E45P5"/>
    <hyperlink ref="C45" r:id="rId_hyperlink_44" tooltip="SBR10H300D1" display="SBR10H300D1"/>
    <hyperlink ref="C46" r:id="rId_hyperlink_45" tooltip="SBR10M100P5Q" display="SBR10M100P5Q"/>
    <hyperlink ref="C47" r:id="rId_hyperlink_46" tooltip="SBR10U100CT" display="SBR10U100CT"/>
    <hyperlink ref="C48" r:id="rId_hyperlink_47" tooltip="SBR10U100CTFP" display="SBR10U100CTFP"/>
    <hyperlink ref="C49" r:id="rId_hyperlink_48" tooltip="SBR10U150CT" display="SBR10U150CT"/>
    <hyperlink ref="C50" r:id="rId_hyperlink_49" tooltip="SBR10U150CTFP" display="SBR10U150CTFP"/>
    <hyperlink ref="C51" r:id="rId_hyperlink_50" tooltip="SBR10U200CT" display="SBR10U200CT"/>
    <hyperlink ref="C52" r:id="rId_hyperlink_51" tooltip="SBR10U200CTB" display="SBR10U200CTB"/>
    <hyperlink ref="C53" r:id="rId_hyperlink_52" tooltip="SBR10U200CTFP" display="SBR10U200CTFP"/>
    <hyperlink ref="C54" r:id="rId_hyperlink_53" tooltip="SBR10U200P5" display="SBR10U200P5"/>
    <hyperlink ref="C55" r:id="rId_hyperlink_54" tooltip="SBR10U200P5Q" display="SBR10U200P5Q"/>
    <hyperlink ref="C56" r:id="rId_hyperlink_55" tooltip="SBR10U300CT" display="SBR10U300CT"/>
    <hyperlink ref="C57" r:id="rId_hyperlink_56" tooltip="SBR10U300CTFP" display="SBR10U300CTFP"/>
    <hyperlink ref="C58" r:id="rId_hyperlink_57" tooltip="SBR10U40CT" display="SBR10U40CT"/>
    <hyperlink ref="C59" r:id="rId_hyperlink_58" tooltip="SBR10U40CTFP" display="SBR10U40CTFP"/>
    <hyperlink ref="C60" r:id="rId_hyperlink_59" tooltip="SBR10U45D1" display="SBR10U45D1"/>
    <hyperlink ref="C61" r:id="rId_hyperlink_60" tooltip="SBR10U45SD1" display="SBR10U45SD1"/>
    <hyperlink ref="C62" r:id="rId_hyperlink_61" tooltip="SBR10U45SP5" display="SBR10U45SP5"/>
    <hyperlink ref="C63" r:id="rId_hyperlink_62" tooltip="SBR10U45SP5Q" display="SBR10U45SP5Q"/>
    <hyperlink ref="C64" r:id="rId_hyperlink_63" tooltip="SBR10U60CT" display="SBR10U60CT"/>
    <hyperlink ref="C65" r:id="rId_hyperlink_64" tooltip="SBR10U60CTFP" display="SBR10U60CTFP"/>
    <hyperlink ref="C66" r:id="rId_hyperlink_65" tooltip="SBR12A45SD1" display="SBR12A45SD1"/>
    <hyperlink ref="C67" r:id="rId_hyperlink_66" tooltip="SBR12A45SP5" display="SBR12A45SP5"/>
    <hyperlink ref="C68" r:id="rId_hyperlink_67" tooltip="SBR12M120P5-13" display="SBR12M120P5-13"/>
    <hyperlink ref="C69" r:id="rId_hyperlink_68" tooltip="SBR12M120P5-13D" display="SBR12M120P5-13D"/>
    <hyperlink ref="C70" r:id="rId_hyperlink_69" tooltip="SBR12U100P5" display="SBR12U100P5"/>
    <hyperlink ref="C71" r:id="rId_hyperlink_70" tooltip="SBR12U100P5Q" display="SBR12U100P5Q"/>
    <hyperlink ref="C72" r:id="rId_hyperlink_71" tooltip="SBR12U120P5" display="SBR12U120P5"/>
    <hyperlink ref="C73" r:id="rId_hyperlink_72" tooltip="SBR12U45LH1" display="SBR12U45LH1"/>
    <hyperlink ref="C74" r:id="rId_hyperlink_73" tooltip="SBR130S3" display="SBR130S3"/>
    <hyperlink ref="C75" r:id="rId_hyperlink_74" tooltip="SBR130SV" display="SBR130SV"/>
    <hyperlink ref="C76" r:id="rId_hyperlink_75" tooltip="SBR140LP" display="SBR140LP"/>
    <hyperlink ref="C77" r:id="rId_hyperlink_76" tooltip="SBR140S1F" display="SBR140S1F"/>
    <hyperlink ref="C78" r:id="rId_hyperlink_77" tooltip="SBR140S1FQ" display="SBR140S1FQ"/>
    <hyperlink ref="C79" r:id="rId_hyperlink_78" tooltip="SBR15300D1" display="SBR15300D1"/>
    <hyperlink ref="C80" r:id="rId_hyperlink_79" tooltip="SBR15A30SP5" display="SBR15A30SP5"/>
    <hyperlink ref="C81" r:id="rId_hyperlink_80" tooltip="SBR15U100CTL" display="SBR15U100CTL"/>
    <hyperlink ref="C82" r:id="rId_hyperlink_81" tooltip="SBR15U100CTLQ" display="SBR15U100CTLQ"/>
    <hyperlink ref="C83" r:id="rId_hyperlink_82" tooltip="SBR15U30SP5" display="SBR15U30SP5"/>
    <hyperlink ref="C84" r:id="rId_hyperlink_83" tooltip="SBR15U30SP5Q" display="SBR15U30SP5Q"/>
    <hyperlink ref="C85" r:id="rId_hyperlink_84" tooltip="SBR15U50SP5" display="SBR15U50SP5"/>
    <hyperlink ref="C86" r:id="rId_hyperlink_85" tooltip="SBR160S23" display="SBR160S23"/>
    <hyperlink ref="C87" r:id="rId_hyperlink_86" tooltip="SBR1A20T5" display="SBR1A20T5"/>
    <hyperlink ref="C88" r:id="rId_hyperlink_87" tooltip="SBR1A30T5" display="SBR1A30T5"/>
    <hyperlink ref="C89" r:id="rId_hyperlink_88" tooltip="SBR1A400P1" display="SBR1A400P1"/>
    <hyperlink ref="C90" r:id="rId_hyperlink_89" tooltip="SBR1A40S1" display="SBR1A40S1"/>
    <hyperlink ref="C91" r:id="rId_hyperlink_90" tooltip="SBR1A40S3" display="SBR1A40S3"/>
    <hyperlink ref="C92" r:id="rId_hyperlink_91" tooltip="SBR1A40S3Q" display="SBR1A40S3Q"/>
    <hyperlink ref="C93" r:id="rId_hyperlink_92" tooltip="SBR1A40SA" display="SBR1A40SA"/>
    <hyperlink ref="C94" r:id="rId_hyperlink_93" tooltip="SBR1M100BLP" display="SBR1M100BLP"/>
    <hyperlink ref="C95" r:id="rId_hyperlink_94" tooltip="SBR1U150SA" display="SBR1U150SA"/>
    <hyperlink ref="C96" r:id="rId_hyperlink_95" tooltip="SBR1U150SAQ" display="SBR1U150SAQ"/>
    <hyperlink ref="C97" r:id="rId_hyperlink_96" tooltip="SBR1U200P1" display="SBR1U200P1"/>
    <hyperlink ref="C98" r:id="rId_hyperlink_97" tooltip="SBR1U200P1Q" display="SBR1U200P1Q"/>
    <hyperlink ref="C99" r:id="rId_hyperlink_98" tooltip="SBR1U30SV" display="SBR1U30SV"/>
    <hyperlink ref="C100" r:id="rId_hyperlink_99" tooltip="SBR1U400P1" display="SBR1U400P1"/>
    <hyperlink ref="C101" r:id="rId_hyperlink_100" tooltip="SBR1U40LP" display="SBR1U40LP"/>
    <hyperlink ref="C102" r:id="rId_hyperlink_101" tooltip="SBR20100CT" display="SBR20100CT"/>
    <hyperlink ref="C103" r:id="rId_hyperlink_102" tooltip="SBR20100CTE" display="SBR20100CTE"/>
    <hyperlink ref="C104" r:id="rId_hyperlink_103" tooltip="SBR20100CTFP" display="SBR20100CTFP"/>
    <hyperlink ref="C105" r:id="rId_hyperlink_104" tooltip="SBR20150CT" display="SBR20150CT"/>
    <hyperlink ref="C106" r:id="rId_hyperlink_105" tooltip="SBR20150CTFP" display="SBR20150CTFP"/>
    <hyperlink ref="C107" r:id="rId_hyperlink_106" tooltip="SBR2045CT" display="SBR2045CT"/>
    <hyperlink ref="C108" r:id="rId_hyperlink_107" tooltip="SBR2045CTFP" display="SBR2045CTFP"/>
    <hyperlink ref="C109" r:id="rId_hyperlink_108" tooltip="SBR2060CT" display="SBR2060CT"/>
    <hyperlink ref="C110" r:id="rId_hyperlink_109" tooltip="SBR2060CTFP" display="SBR2060CTFP"/>
    <hyperlink ref="C111" r:id="rId_hyperlink_110" tooltip="SBR2065D1" display="SBR2065D1"/>
    <hyperlink ref="C112" r:id="rId_hyperlink_111" tooltip="SBR20A100CT" display="SBR20A100CT"/>
    <hyperlink ref="C113" r:id="rId_hyperlink_112" tooltip="SBR20A100CTB" display="SBR20A100CTB"/>
    <hyperlink ref="C114" r:id="rId_hyperlink_113" tooltip="SBR20A100CTE" display="SBR20A100CTE"/>
    <hyperlink ref="C115" r:id="rId_hyperlink_114" tooltip="SBR20A100CTFP" display="SBR20A100CTFP"/>
    <hyperlink ref="C116" r:id="rId_hyperlink_115" tooltip="SBR20A120CT" display="SBR20A120CT"/>
    <hyperlink ref="C117" r:id="rId_hyperlink_116" tooltip="SBR20A120CTE" display="SBR20A120CTE"/>
    <hyperlink ref="C118" r:id="rId_hyperlink_117" tooltip="SBR20A120CTFP" display="SBR20A120CTFP"/>
    <hyperlink ref="C119" r:id="rId_hyperlink_118" tooltip="SBR20A150CT" display="SBR20A150CT"/>
    <hyperlink ref="C120" r:id="rId_hyperlink_119" tooltip="SBR20A150CTFP" display="SBR20A150CTFP"/>
    <hyperlink ref="C121" r:id="rId_hyperlink_120" tooltip="SBR20A200CT" display="SBR20A200CT"/>
    <hyperlink ref="C122" r:id="rId_hyperlink_121" tooltip="SBR20A200CTB" display="SBR20A200CTB"/>
    <hyperlink ref="C123" r:id="rId_hyperlink_122" tooltip="SBR20A200CTFP" display="SBR20A200CTFP"/>
    <hyperlink ref="C124" r:id="rId_hyperlink_123" tooltip="SBR20A300CT" display="SBR20A300CT"/>
    <hyperlink ref="C125" r:id="rId_hyperlink_124" tooltip="SBR20A300CTB" display="SBR20A300CTB"/>
    <hyperlink ref="C126" r:id="rId_hyperlink_125" tooltip="SBR20A300CTFP" display="SBR20A300CTFP"/>
    <hyperlink ref="C127" r:id="rId_hyperlink_126" tooltip="SBR20A40CT" display="SBR20A40CT"/>
    <hyperlink ref="C128" r:id="rId_hyperlink_127" tooltip="SBR20A40CTFP" display="SBR20A40CTFP"/>
    <hyperlink ref="C129" r:id="rId_hyperlink_128" tooltip="SBR20A45CT" display="SBR20A45CT"/>
    <hyperlink ref="C130" r:id="rId_hyperlink_129" tooltip="SBR20A45CTFP" display="SBR20A45CTFP"/>
    <hyperlink ref="C131" r:id="rId_hyperlink_130" tooltip="SBR20A45D1" display="SBR20A45D1"/>
    <hyperlink ref="C132" r:id="rId_hyperlink_131" tooltip="SBR20A60CT" display="SBR20A60CT"/>
    <hyperlink ref="C133" r:id="rId_hyperlink_132" tooltip="SBR20A60CTB" display="SBR20A60CTB"/>
    <hyperlink ref="C134" r:id="rId_hyperlink_133" tooltip="SBR20A60CTBQ" display="SBR20A60CTBQ"/>
    <hyperlink ref="C135" r:id="rId_hyperlink_134" tooltip="SBR20A60CTFP" display="SBR20A60CTFP"/>
    <hyperlink ref="C136" r:id="rId_hyperlink_135" tooltip="SBR20B100CT" display="SBR20B100CT"/>
    <hyperlink ref="C137" r:id="rId_hyperlink_136" tooltip="SBR20E100CT" display="SBR20E100CT"/>
    <hyperlink ref="C138" r:id="rId_hyperlink_137" tooltip="SBR20E120CT" display="SBR20E120CT"/>
    <hyperlink ref="C139" r:id="rId_hyperlink_138" tooltip="SBR20M150D1Q" display="SBR20M150D1Q"/>
    <hyperlink ref="C140" r:id="rId_hyperlink_139" tooltip="SBR20M45D1" display="SBR20M45D1"/>
    <hyperlink ref="C141" r:id="rId_hyperlink_140" tooltip="SBR20M45D1Q" display="SBR20M45D1Q"/>
    <hyperlink ref="C142" r:id="rId_hyperlink_141" tooltip="SBR20U100CT" display="SBR20U100CT"/>
    <hyperlink ref="C143" r:id="rId_hyperlink_142" tooltip="SBR20U100CTE" display="SBR20U100CTE"/>
    <hyperlink ref="C144" r:id="rId_hyperlink_143" tooltip="SBR20U100CTFP" display="SBR20U100CTFP"/>
    <hyperlink ref="C145" r:id="rId_hyperlink_144" tooltip="SBR20U150CT" display="SBR20U150CT"/>
    <hyperlink ref="C146" r:id="rId_hyperlink_145" tooltip="SBR20U150CTFP" display="SBR20U150CTFP"/>
    <hyperlink ref="C147" r:id="rId_hyperlink_146" tooltip="SBR20U40CT" display="SBR20U40CT"/>
    <hyperlink ref="C148" r:id="rId_hyperlink_147" tooltip="SBR20U40CTFP" display="SBR20U40CTFP"/>
    <hyperlink ref="C149" r:id="rId_hyperlink_148" tooltip="SBR20U50SLP" display="SBR20U50SLP"/>
    <hyperlink ref="C150" r:id="rId_hyperlink_149" tooltip="SBR20U60CT" display="SBR20U60CT"/>
    <hyperlink ref="C151" r:id="rId_hyperlink_150" tooltip="SBR20U60CTFP" display="SBR20U60CTFP"/>
    <hyperlink ref="C152" r:id="rId_hyperlink_151" tooltip="SBR2A30P1" display="SBR2A30P1"/>
    <hyperlink ref="C153" r:id="rId_hyperlink_152" tooltip="SBR2A40P1" display="SBR2A40P1"/>
    <hyperlink ref="C154" r:id="rId_hyperlink_153" tooltip="SBR2A40SA" display="SBR2A40SA"/>
    <hyperlink ref="C155" r:id="rId_hyperlink_154" tooltip="SBR2M100SAF" display="SBR2M100SAF"/>
    <hyperlink ref="C156" r:id="rId_hyperlink_155" tooltip="SBR2M100SB" display="SBR2M100SB"/>
    <hyperlink ref="C157" r:id="rId_hyperlink_156" tooltip="SBR2M30P1" display="SBR2M30P1"/>
    <hyperlink ref="C158" r:id="rId_hyperlink_157" tooltip="SBR2M60S1F" display="SBR2M60S1F"/>
    <hyperlink ref="C159" r:id="rId_hyperlink_158" tooltip="SBR2M60S1FQ" display="SBR2M60S1FQ"/>
    <hyperlink ref="C160" r:id="rId_hyperlink_159" tooltip="SBR2U100LP" display="SBR2U100LP"/>
    <hyperlink ref="C161" r:id="rId_hyperlink_160" tooltip="SBR2U150SA" display="SBR2U150SA"/>
    <hyperlink ref="C162" r:id="rId_hyperlink_161" tooltip="SBR2U30P1" display="SBR2U30P1"/>
    <hyperlink ref="C163" r:id="rId_hyperlink_162" tooltip="SBR2U30SA" display="SBR2U30SA"/>
    <hyperlink ref="C164" r:id="rId_hyperlink_163" tooltip="SBR2U60S1F" display="SBR2U60S1F"/>
    <hyperlink ref="C165" r:id="rId_hyperlink_164" tooltip="SBR2U60S1FQ" display="SBR2U60S1FQ"/>
    <hyperlink ref="C166" r:id="rId_hyperlink_165" tooltip="SBR30100CT" display="SBR30100CT"/>
    <hyperlink ref="C167" r:id="rId_hyperlink_166" tooltip="SBR30100CTFP" display="SBR30100CTFP"/>
    <hyperlink ref="C168" r:id="rId_hyperlink_167" tooltip="SBR30150CT" display="SBR30150CT"/>
    <hyperlink ref="C169" r:id="rId_hyperlink_168" tooltip="SBR30150CTFP" display="SBR30150CTFP"/>
    <hyperlink ref="C170" r:id="rId_hyperlink_169" tooltip="SBR30200CT" display="SBR30200CT"/>
    <hyperlink ref="C171" r:id="rId_hyperlink_170" tooltip="SBR30200CTFP" display="SBR30200CTFP"/>
    <hyperlink ref="C172" r:id="rId_hyperlink_171" tooltip="SBR30300CT" display="SBR30300CT"/>
    <hyperlink ref="C173" r:id="rId_hyperlink_172" tooltip="SBR30300CTFP" display="SBR30300CTFP"/>
    <hyperlink ref="C174" r:id="rId_hyperlink_173" tooltip="SBR3040CT" display="SBR3040CT"/>
    <hyperlink ref="C175" r:id="rId_hyperlink_174" tooltip="SBR3040CTFP" display="SBR3040CTFP"/>
    <hyperlink ref="C176" r:id="rId_hyperlink_175" tooltip="SBR3045CT" display="SBR3045CT"/>
    <hyperlink ref="C177" r:id="rId_hyperlink_176" tooltip="SBR3045CTB" display="SBR3045CTB"/>
    <hyperlink ref="C178" r:id="rId_hyperlink_177" tooltip="SBR3045CTBQ" display="SBR3045CTBQ"/>
    <hyperlink ref="C179" r:id="rId_hyperlink_178" tooltip="SBR3045CTFP" display="SBR3045CTFP"/>
    <hyperlink ref="C180" r:id="rId_hyperlink_179" tooltip="SBR3045SCTB" display="SBR3045SCTB"/>
    <hyperlink ref="C181" r:id="rId_hyperlink_180" tooltip="SBR3060CT" display="SBR3060CT"/>
    <hyperlink ref="C182" r:id="rId_hyperlink_181" tooltip="SBR3060CTB" display="SBR3060CTB"/>
    <hyperlink ref="C183" r:id="rId_hyperlink_182" tooltip="SBR3060CTFP" display="SBR3060CTFP"/>
    <hyperlink ref="C184" r:id="rId_hyperlink_183" tooltip="SBR30A100CT" display="SBR30A100CT"/>
    <hyperlink ref="C185" r:id="rId_hyperlink_184" tooltip="SBR30A100CTB" display="SBR30A100CTB"/>
    <hyperlink ref="C186" r:id="rId_hyperlink_185" tooltip="SBR30A100CTE" display="SBR30A100CTE"/>
    <hyperlink ref="C187" r:id="rId_hyperlink_186" tooltip="SBR30A100CTFP" display="SBR30A100CTFP"/>
    <hyperlink ref="C188" r:id="rId_hyperlink_187" tooltip="SBR30A120CT" display="SBR30A120CT"/>
    <hyperlink ref="C189" r:id="rId_hyperlink_188" tooltip="SBR30A120CTE" display="SBR30A120CTE"/>
    <hyperlink ref="C190" r:id="rId_hyperlink_189" tooltip="SBR30A120CTFP" display="SBR30A120CTFP"/>
    <hyperlink ref="C191" r:id="rId_hyperlink_190" tooltip="SBR30A150CT" display="SBR30A150CT"/>
    <hyperlink ref="C192" r:id="rId_hyperlink_191" tooltip="SBR30A150CTFP" display="SBR30A150CTFP"/>
    <hyperlink ref="C193" r:id="rId_hyperlink_192" tooltip="SBR30A40CT" display="SBR30A40CT"/>
    <hyperlink ref="C194" r:id="rId_hyperlink_193" tooltip="SBR30A40CTFP" display="SBR30A40CTFP"/>
    <hyperlink ref="C195" r:id="rId_hyperlink_194" tooltip="SBR30A45CT" display="SBR30A45CT"/>
    <hyperlink ref="C196" r:id="rId_hyperlink_195" tooltip="SBR30A45CTB" display="SBR30A45CTB"/>
    <hyperlink ref="C197" r:id="rId_hyperlink_196" tooltip="SBR30A45CTBQ" display="SBR30A45CTBQ"/>
    <hyperlink ref="C198" r:id="rId_hyperlink_197" tooltip="SBR30A45CTFP" display="SBR30A45CTFP"/>
    <hyperlink ref="C199" r:id="rId_hyperlink_198" tooltip="SBR30A50CT" display="SBR30A50CT"/>
    <hyperlink ref="C200" r:id="rId_hyperlink_199" tooltip="SBR30A60CT" display="SBR30A60CT"/>
    <hyperlink ref="C201" r:id="rId_hyperlink_200" tooltip="SBR30A60CTB" display="SBR30A60CTB"/>
    <hyperlink ref="C202" r:id="rId_hyperlink_201" tooltip="SBR30A60CTBQ" display="SBR30A60CTBQ"/>
    <hyperlink ref="C203" r:id="rId_hyperlink_202" tooltip="SBR30A60CTFP" display="SBR30A60CTFP"/>
    <hyperlink ref="C204" r:id="rId_hyperlink_203" tooltip="SBR30E100CT" display="SBR30E100CT"/>
    <hyperlink ref="C205" r:id="rId_hyperlink_204" tooltip="SBR30E45CT" display="SBR30E45CT"/>
    <hyperlink ref="C206" r:id="rId_hyperlink_205" tooltip="SBR30E45CTB" display="SBR30E45CTB"/>
    <hyperlink ref="C207" r:id="rId_hyperlink_206" tooltip="SBR30M100CT" display="SBR30M100CT"/>
    <hyperlink ref="C208" r:id="rId_hyperlink_207" tooltip="SBR30M100CTFP" display="SBR30M100CTFP"/>
    <hyperlink ref="C209" r:id="rId_hyperlink_208" tooltip="SBR30M40CTFP" display="SBR30M40CTFP"/>
    <hyperlink ref="C210" r:id="rId_hyperlink_209" tooltip="SBR30U30CT" display="SBR30U30CT"/>
    <hyperlink ref="C211" r:id="rId_hyperlink_210" tooltip="SBR3150SB" display="SBR3150SB"/>
    <hyperlink ref="C212" r:id="rId_hyperlink_211" tooltip="SBR3A40SA" display="SBR3A40SA"/>
    <hyperlink ref="C213" r:id="rId_hyperlink_212" tooltip="SBR3A40SAF" display="SBR3A40SAF"/>
    <hyperlink ref="C214" r:id="rId_hyperlink_213" tooltip="SBR3A40SAQ" display="SBR3A40SAQ"/>
    <hyperlink ref="C215" r:id="rId_hyperlink_214" tooltip="SBR3M100SAF" display="SBR3M100SAF"/>
    <hyperlink ref="C216" r:id="rId_hyperlink_215" tooltip="SBR3M100SB" display="SBR3M100SB"/>
    <hyperlink ref="C217" r:id="rId_hyperlink_216" tooltip="SBR3M30P1" display="SBR3M30P1"/>
    <hyperlink ref="C218" r:id="rId_hyperlink_217" tooltip="SBR3U100LP" display="SBR3U100LP"/>
    <hyperlink ref="C219" r:id="rId_hyperlink_218" tooltip="SBR3U150LP" display="SBR3U150LP"/>
    <hyperlink ref="C220" r:id="rId_hyperlink_219" tooltip="SBR3U20SA" display="SBR3U20SA"/>
    <hyperlink ref="C221" r:id="rId_hyperlink_220" tooltip="SBR3U30P1" display="SBR3U30P1"/>
    <hyperlink ref="C222" r:id="rId_hyperlink_221" tooltip="SBR3U40P1" display="SBR3U40P1"/>
    <hyperlink ref="C223" r:id="rId_hyperlink_222" tooltip="SBR3U40P1Q" display="SBR3U40P1Q"/>
    <hyperlink ref="C224" r:id="rId_hyperlink_223" tooltip="SBR3U40S1F" display="SBR3U40S1F"/>
    <hyperlink ref="C225" r:id="rId_hyperlink_224" tooltip="SBR3U40S1FQ" display="SBR3U40S1FQ"/>
    <hyperlink ref="C226" r:id="rId_hyperlink_225" tooltip="SBR3U60P1" display="SBR3U60P1"/>
    <hyperlink ref="C227" r:id="rId_hyperlink_226" tooltip="SBR3U60P1Q" display="SBR3U60P1Q"/>
    <hyperlink ref="C228" r:id="rId_hyperlink_227" tooltip="SBR3U60P5" display="SBR3U60P5"/>
    <hyperlink ref="C229" r:id="rId_hyperlink_228" tooltip="SBR3U60P5Q" display="SBR3U60P5Q"/>
    <hyperlink ref="C230" r:id="rId_hyperlink_229" tooltip="SBR3U60SA" display="SBR3U60SA"/>
    <hyperlink ref="C231" r:id="rId_hyperlink_230" tooltip="SBR3U60SLDQ" display="SBR3U60SLDQ"/>
    <hyperlink ref="C232" r:id="rId_hyperlink_231" tooltip="SBR40100CT" display="SBR40100CT"/>
    <hyperlink ref="C233" r:id="rId_hyperlink_232" tooltip="SBR40100CTFP" display="SBR40100CTFP"/>
    <hyperlink ref="C234" r:id="rId_hyperlink_233" tooltip="SBR40150CT" display="SBR40150CT"/>
    <hyperlink ref="C235" r:id="rId_hyperlink_234" tooltip="SBR40150CTFP" display="SBR40150CTFP"/>
    <hyperlink ref="C236" r:id="rId_hyperlink_235" tooltip="SBR4040CT" display="SBR4040CT"/>
    <hyperlink ref="C237" r:id="rId_hyperlink_236" tooltip="SBR4040CTFP" display="SBR4040CTFP"/>
    <hyperlink ref="C238" r:id="rId_hyperlink_237" tooltip="SBR4045CT" display="SBR4045CT"/>
    <hyperlink ref="C239" r:id="rId_hyperlink_238" tooltip="SBR4045CTFP" display="SBR4045CTFP"/>
    <hyperlink ref="C240" r:id="rId_hyperlink_239" tooltip="SBR4060CT" display="SBR4060CT"/>
    <hyperlink ref="C241" r:id="rId_hyperlink_240" tooltip="SBR4060CTFP" display="SBR4060CTFP"/>
    <hyperlink ref="C242" r:id="rId_hyperlink_241" tooltip="SBR40U100CT" display="SBR40U100CT"/>
    <hyperlink ref="C243" r:id="rId_hyperlink_242" tooltip="SBR40U100CTE" display="SBR40U100CTE"/>
    <hyperlink ref="C244" r:id="rId_hyperlink_243" tooltip="SBR40U120CT" display="SBR40U120CT"/>
    <hyperlink ref="C245" r:id="rId_hyperlink_244" tooltip="SBR40U120CTE" display="SBR40U120CTE"/>
    <hyperlink ref="C246" r:id="rId_hyperlink_245" tooltip="SBR40U150CT" display="SBR40U150CT"/>
    <hyperlink ref="C247" r:id="rId_hyperlink_246" tooltip="SBR40U200CT" display="SBR40U200CT"/>
    <hyperlink ref="C248" r:id="rId_hyperlink_247" tooltip="SBR40U200CTB" display="SBR40U200CTB"/>
    <hyperlink ref="C249" r:id="rId_hyperlink_248" tooltip="SBR40U200CTBQ" display="SBR40U200CTBQ"/>
    <hyperlink ref="C250" r:id="rId_hyperlink_249" tooltip="SBR40U300CT" display="SBR40U300CT"/>
    <hyperlink ref="C251" r:id="rId_hyperlink_250" tooltip="SBR40U300CTB" display="SBR40U300CTB"/>
    <hyperlink ref="C252" r:id="rId_hyperlink_251" tooltip="SBR40U45CT" display="SBR40U45CT"/>
    <hyperlink ref="C253" r:id="rId_hyperlink_252" tooltip="SBR40U60CT" display="SBR40U60CT"/>
    <hyperlink ref="C254" r:id="rId_hyperlink_253" tooltip="SBR40U60CTE" display="SBR40U60CTE"/>
    <hyperlink ref="C255" r:id="rId_hyperlink_254" tooltip="SBR440SB" display="SBR440SB"/>
    <hyperlink ref="C256" r:id="rId_hyperlink_255" tooltip="SBR440SBQ" display="SBR440SBQ"/>
    <hyperlink ref="C257" r:id="rId_hyperlink_256" tooltip="SBR4U130LP" display="SBR4U130LP"/>
    <hyperlink ref="C258" r:id="rId_hyperlink_257" tooltip="SBR545D1" display="SBR545D1"/>
    <hyperlink ref="C259" r:id="rId_hyperlink_258" tooltip="SBR545SAF" display="SBR545SAF"/>
    <hyperlink ref="C260" r:id="rId_hyperlink_259" tooltip="SBR545SAFQ" display="SBR545SAFQ"/>
    <hyperlink ref="C261" r:id="rId_hyperlink_260" tooltip="SBR5E45P5" display="SBR5E45P5"/>
    <hyperlink ref="C262" r:id="rId_hyperlink_261" tooltip="SBR5E60P5" display="SBR5E60P5"/>
    <hyperlink ref="C263" r:id="rId_hyperlink_262" tooltip="SBR60A100CT" display="SBR60A100CT"/>
    <hyperlink ref="C264" r:id="rId_hyperlink_263" tooltip="SBR60A150CT" display="SBR60A150CT"/>
    <hyperlink ref="C265" r:id="rId_hyperlink_264" tooltip="SBR60A200CT" display="SBR60A200CT"/>
    <hyperlink ref="C266" r:id="rId_hyperlink_265" tooltip="SBR60A300CT" display="SBR60A300CT"/>
    <hyperlink ref="C267" r:id="rId_hyperlink_266" tooltip="SBR60A45CT" display="SBR60A45CT"/>
    <hyperlink ref="C268" r:id="rId_hyperlink_267" tooltip="SBR60A60CT" display="SBR60A60CT"/>
    <hyperlink ref="C269" r:id="rId_hyperlink_268" tooltip="SBR6100CTL" display="SBR6100CTL"/>
    <hyperlink ref="C270" r:id="rId_hyperlink_269" tooltip="SBR6100CTLQ" display="SBR6100CTLQ"/>
    <hyperlink ref="C271" r:id="rId_hyperlink_270" tooltip="SBR6200CTL" display="SBR6200CTL"/>
    <hyperlink ref="C272" r:id="rId_hyperlink_271" tooltip="SBR660CTL" display="SBR660CTL"/>
    <hyperlink ref="C273" r:id="rId_hyperlink_272" tooltip="SBR660CTLQ" display="SBR660CTLQ"/>
    <hyperlink ref="C274" r:id="rId_hyperlink_273" tooltip="SBR8A45SP5" display="SBR8A45SP5"/>
    <hyperlink ref="C275" r:id="rId_hyperlink_274" tooltip="SBR8A60P5" display="SBR8A60P5"/>
    <hyperlink ref="C276" r:id="rId_hyperlink_275" tooltip="SBR8B60P5" display="SBR8B60P5"/>
    <hyperlink ref="C277" r:id="rId_hyperlink_276" tooltip="SBR8E20P5" display="SBR8E20P5"/>
    <hyperlink ref="C278" r:id="rId_hyperlink_277" tooltip="SBR8E45P5" display="SBR8E45P5"/>
    <hyperlink ref="C279" r:id="rId_hyperlink_278" tooltip="SBR8E60P5" display="SBR8E60P5"/>
    <hyperlink ref="C280" r:id="rId_hyperlink_279" tooltip="SBR8M100P5" display="SBR8M100P5"/>
    <hyperlink ref="C281" r:id="rId_hyperlink_280" tooltip="SBR8M100P5Q" display="SBR8M100P5Q"/>
    <hyperlink ref="C282" r:id="rId_hyperlink_281" tooltip="SBR8U20SP5" display="SBR8U20SP5"/>
    <hyperlink ref="C283" r:id="rId_hyperlink_282" tooltip="SBR8U20SP5Q" display="SBR8U20SP5Q"/>
    <hyperlink ref="C284" r:id="rId_hyperlink_283" tooltip="SBR8U60P5" display="SBR8U60P5"/>
    <hyperlink ref="C285" r:id="rId_hyperlink_284" tooltip="SBR8U60P5Q" display="SBR8U60P5Q"/>
    <hyperlink ref="C286" r:id="rId_hyperlink_285" tooltip="SBRFP10U60D1" display="SBRFP10U60D1"/>
    <hyperlink ref="C287" r:id="rId_hyperlink_286" tooltip="SBRFP2M60P1Q" display="SBRFP2M60P1Q"/>
    <hyperlink ref="C288" r:id="rId_hyperlink_287" tooltip="SBRT10U60D1Q" display="SBRT10U60D1Q"/>
    <hyperlink ref="B2" r:id="rId_hyperlink_288" tooltip="https://www.diodes.com/assets/Datasheets/SBR0220LP.pdf" display="https://www.diodes.com/assets/Datasheets/SBR0220LP.pdf"/>
    <hyperlink ref="B3" r:id="rId_hyperlink_289" tooltip="https://www.diodes.com/assets/Datasheets/SBR0220T5.pdf" display="https://www.diodes.com/assets/Datasheets/SBR0220T5.pdf"/>
    <hyperlink ref="B4" r:id="rId_hyperlink_290" tooltip="https://www.diodes.com/assets/Datasheets/SBR0230T5.pdf" display="https://www.diodes.com/assets/Datasheets/SBR0230T5.pdf"/>
    <hyperlink ref="B5" r:id="rId_hyperlink_291" tooltip="https://www.diodes.com/assets/Datasheets/SBR0240LP.pdf" display="https://www.diodes.com/assets/Datasheets/SBR0240LP.pdf"/>
    <hyperlink ref="B6" r:id="rId_hyperlink_292" tooltip="https://www.diodes.com/assets/Datasheets/SBR02M30LP.pdf" display="https://www.diodes.com/assets/Datasheets/SBR02M30LP.pdf"/>
    <hyperlink ref="B7" r:id="rId_hyperlink_293" tooltip="https://www.diodes.com/assets/Datasheets/SBR02U100LP.pdf" display="https://www.diodes.com/assets/Datasheets/SBR02U100LP.pdf"/>
    <hyperlink ref="B8" r:id="rId_hyperlink_294" tooltip="https://www.diodes.com/assets/Datasheets/SBR02U100LPQ.pdf" display="https://www.diodes.com/assets/Datasheets/SBR02U100LPQ.pdf"/>
    <hyperlink ref="B9" r:id="rId_hyperlink_295" tooltip="https://www.diodes.com/assets/Datasheets/SBR0330CW.pdf" display="https://www.diodes.com/assets/Datasheets/SBR0330CW.pdf"/>
    <hyperlink ref="B10" r:id="rId_hyperlink_296" tooltip="https://www.diodes.com/assets/Datasheets/SBR0560S1.pdf" display="https://www.diodes.com/assets/Datasheets/SBR0560S1.pdf"/>
    <hyperlink ref="B11" r:id="rId_hyperlink_297" tooltip="https://www.diodes.com/assets/Datasheets/SBR0560S1Q.pdf" display="https://www.diodes.com/assets/Datasheets/SBR0560S1Q.pdf"/>
    <hyperlink ref="B12" r:id="rId_hyperlink_298" tooltip="https://www.diodes.com/assets/Datasheets/SBR05M100BLP.pdf" display="https://www.diodes.com/assets/Datasheets/SBR05M100BLP.pdf"/>
    <hyperlink ref="B13" r:id="rId_hyperlink_299" tooltip="https://www.diodes.com/assets/Datasheets/SBR05M60BLP.pdf" display="https://www.diodes.com/assets/Datasheets/SBR05M60BLP.pdf"/>
    <hyperlink ref="B14" r:id="rId_hyperlink_300" tooltip="https://www.diodes.com/assets/Datasheets/SBR05U20LPS.pdf" display="https://www.diodes.com/assets/Datasheets/SBR05U20LPS.pdf"/>
    <hyperlink ref="B15" r:id="rId_hyperlink_301" tooltip="https://www.diodes.com/assets/Datasheets/SBR07U20LPS.pdf" display="https://www.diodes.com/assets/Datasheets/SBR07U20LPS.pdf"/>
    <hyperlink ref="B16" r:id="rId_hyperlink_302" tooltip="https://www.diodes.com/assets/Datasheets/SBR10100.pdf" display="https://www.diodes.com/assets/Datasheets/SBR10100.pdf"/>
    <hyperlink ref="B17" r:id="rId_hyperlink_303" tooltip="https://www.diodes.com/assets/Datasheets/SBR10100CTB.pdf" display="https://www.diodes.com/assets/Datasheets/SBR10100CTB.pdf"/>
    <hyperlink ref="B18" r:id="rId_hyperlink_304" tooltip="https://www.diodes.com/assets/Datasheets/SBR10100.pdf" display="https://www.diodes.com/assets/Datasheets/SBR10100.pdf"/>
    <hyperlink ref="B19" r:id="rId_hyperlink_305" tooltip="https://www.diodes.com/assets/Datasheets/SBR10100CTL.pdf" display="https://www.diodes.com/assets/Datasheets/SBR10100CTL.pdf"/>
    <hyperlink ref="B20" r:id="rId_hyperlink_306" tooltip="https://www.diodes.com/assets/Datasheets/SBR10120CTL.pdf" display="https://www.diodes.com/assets/Datasheets/SBR10120CTL.pdf"/>
    <hyperlink ref="B21" r:id="rId_hyperlink_307" tooltip="https://www.diodes.com/assets/Datasheets/SBR10150CT-SBR10150CTFP.pdf" display="https://www.diodes.com/assets/Datasheets/SBR10150CT-SBR10150CTFP.pdf"/>
    <hyperlink ref="B22" r:id="rId_hyperlink_308" tooltip="https://www.diodes.com/assets/Datasheets/SBR10150CTE.pdf" display="https://www.diodes.com/assets/Datasheets/SBR10150CTE.pdf"/>
    <hyperlink ref="B23" r:id="rId_hyperlink_309" tooltip="https://www.diodes.com/assets/Datasheets/SBR10150CT-SBR10150CTFP.pdf" display="https://www.diodes.com/assets/Datasheets/SBR10150CT-SBR10150CTFP.pdf"/>
    <hyperlink ref="B24" r:id="rId_hyperlink_310" tooltip="https://www.diodes.com/assets/Datasheets/SBR10150CTL.pdf" display="https://www.diodes.com/assets/Datasheets/SBR10150CTL.pdf"/>
    <hyperlink ref="B25" r:id="rId_hyperlink_311" tooltip="https://www.diodes.com/assets/Datasheets/SBR10200CT-SBR10200CTFP.pdf" display="https://www.diodes.com/assets/Datasheets/SBR10200CT-SBR10200CTFP.pdf"/>
    <hyperlink ref="B26" r:id="rId_hyperlink_312" tooltip="https://www.diodes.com/assets/Datasheets/SBR10200CTB.pdf" display="https://www.diodes.com/assets/Datasheets/SBR10200CTB.pdf"/>
    <hyperlink ref="B27" r:id="rId_hyperlink_313" tooltip="https://www.diodes.com/assets/Datasheets/SBR10200CT-SBR10200CTFP.pdf" display="https://www.diodes.com/assets/Datasheets/SBR10200CT-SBR10200CTFP.pdf"/>
    <hyperlink ref="B28" r:id="rId_hyperlink_314" tooltip="https://www.diodes.com/assets/Datasheets/SBR10200CTL.pdf" display="https://www.diodes.com/assets/Datasheets/SBR10200CTL.pdf"/>
    <hyperlink ref="B29" r:id="rId_hyperlink_315" tooltip="https://www.diodes.com/assets/Datasheets/SBR1040CT-SBR1040CTFP.pdf" display="https://www.diodes.com/assets/Datasheets/SBR1040CT-SBR1040CTFP.pdf"/>
    <hyperlink ref="B30" r:id="rId_hyperlink_316" tooltip="https://www.diodes.com/assets/Datasheets/SBR1040CTB.pdf" display="https://www.diodes.com/assets/Datasheets/SBR1040CTB.pdf"/>
    <hyperlink ref="B31" r:id="rId_hyperlink_317" tooltip="https://www.diodes.com/assets/Datasheets/SBR1040CT-SBR1040CTFP.pdf" display="https://www.diodes.com/assets/Datasheets/SBR1040CT-SBR1040CTFP.pdf"/>
    <hyperlink ref="B32" r:id="rId_hyperlink_318" tooltip="https://www.diodes.com/assets/Datasheets/SBR1045CTL.pdf" display="https://www.diodes.com/assets/Datasheets/SBR1045CTL.pdf"/>
    <hyperlink ref="B33" r:id="rId_hyperlink_319" tooltip="https://www.diodes.com/assets/Datasheets/SBR1045CTLQ.pdf" display="https://www.diodes.com/assets/Datasheets/SBR1045CTLQ.pdf"/>
    <hyperlink ref="B34" r:id="rId_hyperlink_320" tooltip="https://www.diodes.com/assets/Datasheets/SBR1045D1.pdf" display="https://www.diodes.com/assets/Datasheets/SBR1045D1.pdf"/>
    <hyperlink ref="B35" r:id="rId_hyperlink_321" tooltip="https://www.diodes.com/assets/Datasheets/SBR1045D1Q.pdf" display="https://www.diodes.com/assets/Datasheets/SBR1045D1Q.pdf"/>
    <hyperlink ref="B36" r:id="rId_hyperlink_322" tooltip="https://www.diodes.com/assets/Datasheets/SBR1045SD1.pdf" display="https://www.diodes.com/assets/Datasheets/SBR1045SD1.pdf"/>
    <hyperlink ref="B37" r:id="rId_hyperlink_323" tooltip="https://www.diodes.com/assets/Datasheets/SBR1045SP5.pdf" display="https://www.diodes.com/assets/Datasheets/SBR1045SP5.pdf"/>
    <hyperlink ref="B38" r:id="rId_hyperlink_324" tooltip="https://www.diodes.com/assets/Datasheets/SBR1045SP5.pdf" display="https://www.diodes.com/assets/Datasheets/SBR1045SP5.pdf"/>
    <hyperlink ref="B39" r:id="rId_hyperlink_325" tooltip="https://www.diodes.com/assets/Datasheets/SBR1060.pdf" display="https://www.diodes.com/assets/Datasheets/SBR1060.pdf"/>
    <hyperlink ref="B40" r:id="rId_hyperlink_326" tooltip="https://www.diodes.com/assets/Datasheets/SBR1060.pdf" display="https://www.diodes.com/assets/Datasheets/SBR1060.pdf"/>
    <hyperlink ref="B41" r:id="rId_hyperlink_327" tooltip="https://www.diodes.com/assets/Datasheets/SBR10A45SP5.pdf" display="https://www.diodes.com/assets/Datasheets/SBR10A45SP5.pdf"/>
    <hyperlink ref="B42" r:id="rId_hyperlink_328" tooltip="https://www.diodes.com/assets/Datasheets/SBR10A45SP5.pdf" display="https://www.diodes.com/assets/Datasheets/SBR10A45SP5.pdf"/>
    <hyperlink ref="B43" r:id="rId_hyperlink_329" tooltip="https://www.diodes.com/assets/Datasheets/SBR10B45P5.pdf" display="https://www.diodes.com/assets/Datasheets/SBR10B45P5.pdf"/>
    <hyperlink ref="B44" r:id="rId_hyperlink_330" tooltip="https://www.diodes.com/assets/Datasheets/SBR10E45P5.pdf" display="https://www.diodes.com/assets/Datasheets/SBR10E45P5.pdf"/>
    <hyperlink ref="B45" r:id="rId_hyperlink_331" tooltip="https://www.diodes.com/assets/Datasheets/SBR10H300D1.pdf" display="https://www.diodes.com/assets/Datasheets/SBR10H300D1.pdf"/>
    <hyperlink ref="B46" r:id="rId_hyperlink_332" tooltip="https://www.diodes.com/assets/Datasheets/SBR10M100P5Q.pdf" display="https://www.diodes.com/assets/Datasheets/SBR10M100P5Q.pdf"/>
    <hyperlink ref="B47" r:id="rId_hyperlink_333" tooltip="https://www.diodes.com/assets/Datasheets/SBR10U100CT-SBR10U100CTFP.pdf" display="https://www.diodes.com/assets/Datasheets/SBR10U100CT-SBR10U100CTFP.pdf"/>
    <hyperlink ref="B48" r:id="rId_hyperlink_334" tooltip="https://www.diodes.com/assets/Datasheets/SBR10U100CT-SBR10U100CTFP.pdf" display="https://www.diodes.com/assets/Datasheets/SBR10U100CT-SBR10U100CTFP.pdf"/>
    <hyperlink ref="B49" r:id="rId_hyperlink_335" tooltip="https://www.diodes.com/assets/Datasheets/SBR10U150.pdf" display="https://www.diodes.com/assets/Datasheets/SBR10U150.pdf"/>
    <hyperlink ref="B50" r:id="rId_hyperlink_336" tooltip="https://www.diodes.com/assets/Datasheets/SBR10U150.pdf" display="https://www.diodes.com/assets/Datasheets/SBR10U150.pdf"/>
    <hyperlink ref="B51" r:id="rId_hyperlink_337" tooltip="https://www.diodes.com/assets/Datasheets/SBR10U200CT_CTFP_CTB.pdf" display="https://www.diodes.com/assets/Datasheets/SBR10U200CT_CTFP_CTB.pdf"/>
    <hyperlink ref="B52" r:id="rId_hyperlink_338" tooltip="https://www.diodes.com/assets/Datasheets/SBR10U200CT_CTFP_CTB.pdf" display="https://www.diodes.com/assets/Datasheets/SBR10U200CT_CTFP_CTB.pdf"/>
    <hyperlink ref="B53" r:id="rId_hyperlink_339" tooltip="https://www.diodes.com/assets/Datasheets/SBR10U200CT_CTFP_CTB.pdf" display="https://www.diodes.com/assets/Datasheets/SBR10U200CT_CTFP_CTB.pdf"/>
    <hyperlink ref="B54" r:id="rId_hyperlink_340" tooltip="https://www.diodes.com/assets/Datasheets/SBR10U200P5.pdf" display="https://www.diodes.com/assets/Datasheets/SBR10U200P5.pdf"/>
    <hyperlink ref="B55" r:id="rId_hyperlink_341" tooltip="https://www.diodes.com/assets/Datasheets/SBR10U200P5Q.pdf" display="https://www.diodes.com/assets/Datasheets/SBR10U200P5Q.pdf"/>
    <hyperlink ref="B56" r:id="rId_hyperlink_342" tooltip="https://www.diodes.com/assets/Datasheets/SBR10U300.pdf" display="https://www.diodes.com/assets/Datasheets/SBR10U300.pdf"/>
    <hyperlink ref="B57" r:id="rId_hyperlink_343" tooltip="https://www.diodes.com/assets/Datasheets/SBR10U300.pdf" display="https://www.diodes.com/assets/Datasheets/SBR10U300.pdf"/>
    <hyperlink ref="B58" r:id="rId_hyperlink_344" tooltip="https://www.diodes.com/assets/Datasheets/SBR10U40.pdf" display="https://www.diodes.com/assets/Datasheets/SBR10U40.pdf"/>
    <hyperlink ref="B59" r:id="rId_hyperlink_345" tooltip="https://www.diodes.com/assets/Datasheets/SBR10U40.pdf" display="https://www.diodes.com/assets/Datasheets/SBR10U40.pdf"/>
    <hyperlink ref="B60" r:id="rId_hyperlink_346" tooltip="https://www.diodes.com/assets/Datasheets/SBR10U45D1.pdf" display="https://www.diodes.com/assets/Datasheets/SBR10U45D1.pdf"/>
    <hyperlink ref="B61" r:id="rId_hyperlink_347" tooltip="https://www.diodes.com/assets/Datasheets/SBR10U45SD1.pdf" display="https://www.diodes.com/assets/Datasheets/SBR10U45SD1.pdf"/>
    <hyperlink ref="B62" r:id="rId_hyperlink_348" tooltip="https://www.diodes.com/assets/Datasheets/SBR10U45SP5.pdf" display="https://www.diodes.com/assets/Datasheets/SBR10U45SP5.pdf"/>
    <hyperlink ref="B63" r:id="rId_hyperlink_349" tooltip="https://www.diodes.com/assets/Datasheets/SBR10U45SP5Q.pdf" display="https://www.diodes.com/assets/Datasheets/SBR10U45SP5Q.pdf"/>
    <hyperlink ref="B64" r:id="rId_hyperlink_350" tooltip="https://www.diodes.com/assets/Datasheets/SBR10U60.pdf" display="https://www.diodes.com/assets/Datasheets/SBR10U60.pdf"/>
    <hyperlink ref="B65" r:id="rId_hyperlink_351" tooltip="https://www.diodes.com/assets/Datasheets/SBR10U60.pdf" display="https://www.diodes.com/assets/Datasheets/SBR10U60.pdf"/>
    <hyperlink ref="B66" r:id="rId_hyperlink_352" tooltip="https://www.diodes.com/assets/Datasheets/SBR12A45SD1.pdf" display="https://www.diodes.com/assets/Datasheets/SBR12A45SD1.pdf"/>
    <hyperlink ref="B67" r:id="rId_hyperlink_353" tooltip="https://www.diodes.com/assets/Datasheets/SBR12A45SP5.pdf" display="https://www.diodes.com/assets/Datasheets/SBR12A45SP5.pdf"/>
    <hyperlink ref="B68" r:id="rId_hyperlink_354" tooltip="https://www.diodes.com/assets/Datasheets/SBR12M120P5.pdf" display="https://www.diodes.com/assets/Datasheets/SBR12M120P5.pdf"/>
    <hyperlink ref="B69" r:id="rId_hyperlink_355" tooltip="https://www.diodes.com/assets/Datasheets/SBR12M120P5.pdf" display="https://www.diodes.com/assets/Datasheets/SBR12M120P5.pdf"/>
    <hyperlink ref="B70" r:id="rId_hyperlink_356" tooltip="https://www.diodes.com/assets/Datasheets/SBR12U100P5.pdf" display="https://www.diodes.com/assets/Datasheets/SBR12U100P5.pdf"/>
    <hyperlink ref="B71" r:id="rId_hyperlink_357" tooltip="https://www.diodes.com/assets/Datasheets/SBR12U100P5Q.pdf" display="https://www.diodes.com/assets/Datasheets/SBR12U100P5Q.pdf"/>
    <hyperlink ref="B72" r:id="rId_hyperlink_358" tooltip="https://www.diodes.com/assets/Datasheets/SBR12U120P5.pdf" display="https://www.diodes.com/assets/Datasheets/SBR12U120P5.pdf"/>
    <hyperlink ref="B73" r:id="rId_hyperlink_359" tooltip="https://www.diodes.com/assets/Datasheets/SBR12U45LH1.pdf" display="https://www.diodes.com/assets/Datasheets/SBR12U45LH1.pdf"/>
    <hyperlink ref="B74" r:id="rId_hyperlink_360" tooltip="https://www.diodes.com/assets/Datasheets/SBR130S3.pdf" display="https://www.diodes.com/assets/Datasheets/SBR130S3.pdf"/>
    <hyperlink ref="B75" r:id="rId_hyperlink_361" tooltip="https://www.diodes.com/assets/Datasheets/SBR130SV.pdf" display="https://www.diodes.com/assets/Datasheets/SBR130SV.pdf"/>
    <hyperlink ref="B76" r:id="rId_hyperlink_362" tooltip="https://www.diodes.com/assets/Datasheets/SBR140LP.pdf" display="https://www.diodes.com/assets/Datasheets/SBR140LP.pdf"/>
    <hyperlink ref="B77" r:id="rId_hyperlink_363" tooltip="https://www.diodes.com/assets/Datasheets/SBR140S1F.pdf" display="https://www.diodes.com/assets/Datasheets/SBR140S1F.pdf"/>
    <hyperlink ref="B78" r:id="rId_hyperlink_364" tooltip="https://www.diodes.com/assets/Datasheets/SBR140S1FQ.pdf" display="https://www.diodes.com/assets/Datasheets/SBR140S1FQ.pdf"/>
    <hyperlink ref="B79" r:id="rId_hyperlink_365" tooltip="https://www.diodes.com/assets/Datasheets/SBR15300D1.pdf" display="https://www.diodes.com/assets/Datasheets/SBR15300D1.pdf"/>
    <hyperlink ref="B80" r:id="rId_hyperlink_366" tooltip="https://www.diodes.com/assets/Datasheets/SBR15A30SP5.pdf" display="https://www.diodes.com/assets/Datasheets/SBR15A30SP5.pdf"/>
    <hyperlink ref="B81" r:id="rId_hyperlink_367" tooltip="https://www.diodes.com/assets/Datasheets/SBR15U100CTL.pdf" display="https://www.diodes.com/assets/Datasheets/SBR15U100CTL.pdf"/>
    <hyperlink ref="B82" r:id="rId_hyperlink_368" tooltip="https://www.diodes.com/assets/Datasheets/SBR15U100CTLQ.pdf" display="https://www.diodes.com/assets/Datasheets/SBR15U100CTLQ.pdf"/>
    <hyperlink ref="B83" r:id="rId_hyperlink_369" tooltip="https://www.diodes.com/assets/Datasheets/SBR15U30SP5.pdf" display="https://www.diodes.com/assets/Datasheets/SBR15U30SP5.pdf"/>
    <hyperlink ref="B84" r:id="rId_hyperlink_370" tooltip="https://www.diodes.com/assets/Datasheets/SBR15U30SP5Q.pdf" display="https://www.diodes.com/assets/Datasheets/SBR15U30SP5Q.pdf"/>
    <hyperlink ref="B85" r:id="rId_hyperlink_371" tooltip="https://www.diodes.com/assets/Datasheets/SBR15U50SP5.pdf" display="https://www.diodes.com/assets/Datasheets/SBR15U50SP5.pdf"/>
    <hyperlink ref="B86" r:id="rId_hyperlink_372" tooltip="https://www.diodes.com/assets/Datasheets/SBR160S23.pdf" display="https://www.diodes.com/assets/Datasheets/SBR160S23.pdf"/>
    <hyperlink ref="B87" r:id="rId_hyperlink_373" tooltip="https://www.diodes.com/assets/Datasheets/SBR1A20T5.pdf" display="https://www.diodes.com/assets/Datasheets/SBR1A20T5.pdf"/>
    <hyperlink ref="B88" r:id="rId_hyperlink_374" tooltip="https://www.diodes.com/assets/Datasheets/SBR1A30T5.pdf" display="https://www.diodes.com/assets/Datasheets/SBR1A30T5.pdf"/>
    <hyperlink ref="B89" r:id="rId_hyperlink_375" tooltip="https://www.diodes.com/assets/Datasheets/SBR1A400P1.pdf" display="https://www.diodes.com/assets/Datasheets/SBR1A400P1.pdf"/>
    <hyperlink ref="B90" r:id="rId_hyperlink_376" tooltip="https://www.diodes.com/assets/Datasheets/SBR1A40S1.pdf" display="https://www.diodes.com/assets/Datasheets/SBR1A40S1.pdf"/>
    <hyperlink ref="B91" r:id="rId_hyperlink_377" tooltip="https://www.diodes.com/assets/Datasheets/SBR1A40S3.pdf" display="https://www.diodes.com/assets/Datasheets/SBR1A40S3.pdf"/>
    <hyperlink ref="B92" r:id="rId_hyperlink_378" tooltip="https://www.diodes.com/assets/Datasheets/SBR1A40S3Q.pdf" display="https://www.diodes.com/assets/Datasheets/SBR1A40S3Q.pdf"/>
    <hyperlink ref="B93" r:id="rId_hyperlink_379" tooltip="https://www.diodes.com/assets/Datasheets/SBR1A40SA.pdf" display="https://www.diodes.com/assets/Datasheets/SBR1A40SA.pdf"/>
    <hyperlink ref="B94" r:id="rId_hyperlink_380" tooltip="https://www.diodes.com/assets/Datasheets/SBR1M100BLP.pdf" display="https://www.diodes.com/assets/Datasheets/SBR1M100BLP.pdf"/>
    <hyperlink ref="B95" r:id="rId_hyperlink_381" tooltip="https://www.diodes.com/assets/Datasheets/SBR1U150SA.pdf" display="https://www.diodes.com/assets/Datasheets/SBR1U150SA.pdf"/>
    <hyperlink ref="B96" r:id="rId_hyperlink_382" tooltip="https://www.diodes.com/assets/Datasheets/SBR1U150SAQ.pdf" display="https://www.diodes.com/assets/Datasheets/SBR1U150SAQ.pdf"/>
    <hyperlink ref="B97" r:id="rId_hyperlink_383" tooltip="https://www.diodes.com/assets/Datasheets/SBR1U200P1.pdf" display="https://www.diodes.com/assets/Datasheets/SBR1U200P1.pdf"/>
    <hyperlink ref="B98" r:id="rId_hyperlink_384" tooltip="https://www.diodes.com/assets/Datasheets/SBR1U200P1Q.pdf" display="https://www.diodes.com/assets/Datasheets/SBR1U200P1Q.pdf"/>
    <hyperlink ref="B99" r:id="rId_hyperlink_385" tooltip="https://www.diodes.com/assets/Datasheets/SBR1U30SV.pdf" display="https://www.diodes.com/assets/Datasheets/SBR1U30SV.pdf"/>
    <hyperlink ref="B100" r:id="rId_hyperlink_386" tooltip="https://www.diodes.com/assets/Datasheets/SBR1U400P1.pdf" display="https://www.diodes.com/assets/Datasheets/SBR1U400P1.pdf"/>
    <hyperlink ref="B101" r:id="rId_hyperlink_387" tooltip="https://www.diodes.com/assets/Datasheets/SBR1U40LP.pdf" display="https://www.diodes.com/assets/Datasheets/SBR1U40LP.pdf"/>
    <hyperlink ref="B102" r:id="rId_hyperlink_388" tooltip="https://www.diodes.com/assets/Datasheets/SBR20100.pdf" display="https://www.diodes.com/assets/Datasheets/SBR20100.pdf"/>
    <hyperlink ref="B103" r:id="rId_hyperlink_389" tooltip="https://www.diodes.com/assets/Datasheets/SBR20100CTE.pdf" display="https://www.diodes.com/assets/Datasheets/SBR20100CTE.pdf"/>
    <hyperlink ref="B104" r:id="rId_hyperlink_390" tooltip="https://www.diodes.com/assets/Datasheets/SBR20100.pdf" display="https://www.diodes.com/assets/Datasheets/SBR20100.pdf"/>
    <hyperlink ref="B105" r:id="rId_hyperlink_391" tooltip="https://www.diodes.com/assets/Datasheets/SBR20150CT.pdf" display="https://www.diodes.com/assets/Datasheets/SBR20150CT.pdf"/>
    <hyperlink ref="B106" r:id="rId_hyperlink_392" tooltip="https://www.diodes.com/assets/Datasheets/SBR20150CT.pdf" display="https://www.diodes.com/assets/Datasheets/SBR20150CT.pdf"/>
    <hyperlink ref="B107" r:id="rId_hyperlink_393" tooltip="https://www.diodes.com/assets/Datasheets/SBR2045.pdf" display="https://www.diodes.com/assets/Datasheets/SBR2045.pdf"/>
    <hyperlink ref="B108" r:id="rId_hyperlink_394" tooltip="https://www.diodes.com/assets/Datasheets/SBR2045.pdf" display="https://www.diodes.com/assets/Datasheets/SBR2045.pdf"/>
    <hyperlink ref="B109" r:id="rId_hyperlink_395" tooltip="https://www.diodes.com/assets/Datasheets/SBR2060.pdf" display="https://www.diodes.com/assets/Datasheets/SBR2060.pdf"/>
    <hyperlink ref="B110" r:id="rId_hyperlink_396" tooltip="https://www.diodes.com/assets/Datasheets/SBR2060.pdf" display="https://www.diodes.com/assets/Datasheets/SBR2060.pdf"/>
    <hyperlink ref="B111" r:id="rId_hyperlink_397" tooltip="https://www.diodes.com/assets/Datasheets/SBR2065D1.pdf" display="https://www.diodes.com/assets/Datasheets/SBR2065D1.pdf"/>
    <hyperlink ref="B112" r:id="rId_hyperlink_398" tooltip="https://www.diodes.com/assets/Datasheets/SBR20A100.pdf" display="https://www.diodes.com/assets/Datasheets/SBR20A100.pdf"/>
    <hyperlink ref="B113" r:id="rId_hyperlink_399" tooltip="https://www.diodes.com/assets/Datasheets/SBR20A100CTB.pdf" display="https://www.diodes.com/assets/Datasheets/SBR20A100CTB.pdf"/>
    <hyperlink ref="B114" r:id="rId_hyperlink_400" tooltip="https://www.diodes.com/assets/Datasheets/SBR20A100CTE.pdf" display="https://www.diodes.com/assets/Datasheets/SBR20A100CTE.pdf"/>
    <hyperlink ref="B115" r:id="rId_hyperlink_401" tooltip="https://www.diodes.com/assets/Datasheets/SBR20A100.pdf" display="https://www.diodes.com/assets/Datasheets/SBR20A100.pdf"/>
    <hyperlink ref="B116" r:id="rId_hyperlink_402" tooltip="https://www.diodes.com/assets/Datasheets/SBR20A120.pdf" display="https://www.diodes.com/assets/Datasheets/SBR20A120.pdf"/>
    <hyperlink ref="B117" r:id="rId_hyperlink_403" tooltip="https://www.diodes.com/assets/Datasheets/SBR20A120CTE.pdf" display="https://www.diodes.com/assets/Datasheets/SBR20A120CTE.pdf"/>
    <hyperlink ref="B118" r:id="rId_hyperlink_404" tooltip="https://www.diodes.com/assets/Datasheets/SBR20A120.pdf" display="https://www.diodes.com/assets/Datasheets/SBR20A120.pdf"/>
    <hyperlink ref="B119" r:id="rId_hyperlink_405" tooltip="https://www.diodes.com/assets/Datasheets/SBR20A150.pdf" display="https://www.diodes.com/assets/Datasheets/SBR20A150.pdf"/>
    <hyperlink ref="B120" r:id="rId_hyperlink_406" tooltip="https://www.diodes.com/assets/Datasheets/SBR20A150.pdf" display="https://www.diodes.com/assets/Datasheets/SBR20A150.pdf"/>
    <hyperlink ref="B121" r:id="rId_hyperlink_407" tooltip="https://www.diodes.com/assets/Datasheets/SBR20A200.pdf" display="https://www.diodes.com/assets/Datasheets/SBR20A200.pdf"/>
    <hyperlink ref="B122" r:id="rId_hyperlink_408" tooltip="https://www.diodes.com/assets/Datasheets/SBR20A200CTB.pdf" display="https://www.diodes.com/assets/Datasheets/SBR20A200CTB.pdf"/>
    <hyperlink ref="B123" r:id="rId_hyperlink_409" tooltip="https://www.diodes.com/assets/Datasheets/SBR20A200.pdf" display="https://www.diodes.com/assets/Datasheets/SBR20A200.pdf"/>
    <hyperlink ref="B124" r:id="rId_hyperlink_410" tooltip="https://www.diodes.com/assets/Datasheets/SBR20A300.pdf" display="https://www.diodes.com/assets/Datasheets/SBR20A300.pdf"/>
    <hyperlink ref="B125" r:id="rId_hyperlink_411" tooltip="https://www.diodes.com/assets/Datasheets/SBR20A300.pdf" display="https://www.diodes.com/assets/Datasheets/SBR20A300.pdf"/>
    <hyperlink ref="B126" r:id="rId_hyperlink_412" tooltip="https://www.diodes.com/assets/Datasheets/SBR20A300.pdf" display="https://www.diodes.com/assets/Datasheets/SBR20A300.pdf"/>
    <hyperlink ref="B127" r:id="rId_hyperlink_413" tooltip="https://www.diodes.com/assets/Datasheets/SBR20A40.pdf" display="https://www.diodes.com/assets/Datasheets/SBR20A40.pdf"/>
    <hyperlink ref="B128" r:id="rId_hyperlink_414" tooltip="https://www.diodes.com/assets/Datasheets/SBR20A40.pdf" display="https://www.diodes.com/assets/Datasheets/SBR20A40.pdf"/>
    <hyperlink ref="B129" r:id="rId_hyperlink_415" tooltip="https://www.diodes.com/assets/Datasheets/SBR20A45.pdf" display="https://www.diodes.com/assets/Datasheets/SBR20A45.pdf"/>
    <hyperlink ref="B130" r:id="rId_hyperlink_416" tooltip="https://www.diodes.com/assets/Datasheets/SBR20A45.pdf" display="https://www.diodes.com/assets/Datasheets/SBR20A45.pdf"/>
    <hyperlink ref="B131" r:id="rId_hyperlink_417" tooltip="https://www.diodes.com/assets/Datasheets/SBR20A45D1.pdf" display="https://www.diodes.com/assets/Datasheets/SBR20A45D1.pdf"/>
    <hyperlink ref="B132" r:id="rId_hyperlink_418" tooltip="https://www.diodes.com/assets/Datasheets/SBR20A60CT_CTB_CTFP.pdf" display="https://www.diodes.com/assets/Datasheets/SBR20A60CT_CTB_CTFP.pdf"/>
    <hyperlink ref="B133" r:id="rId_hyperlink_419" tooltip="https://www.diodes.com/assets/Datasheets/SBR20A60CT_CTB_CTFP.pdf" display="https://www.diodes.com/assets/Datasheets/SBR20A60CT_CTB_CTFP.pdf"/>
    <hyperlink ref="B134" r:id="rId_hyperlink_420" tooltip="https://www.diodes.com/assets/Datasheets/SBR20A60CTBQ.pdf" display="https://www.diodes.com/assets/Datasheets/SBR20A60CTBQ.pdf"/>
    <hyperlink ref="B135" r:id="rId_hyperlink_421" tooltip="https://www.diodes.com/assets/Datasheets/SBR20A60CT_CTB_CTFP.pdf" display="https://www.diodes.com/assets/Datasheets/SBR20A60CT_CTB_CTFP.pdf"/>
    <hyperlink ref="B137" r:id="rId_hyperlink_422" tooltip="https://www.diodes.com/assets/Datasheets/SBR20E100CT.pdf" display="https://www.diodes.com/assets/Datasheets/SBR20E100CT.pdf"/>
    <hyperlink ref="B139" r:id="rId_hyperlink_423" tooltip="https://www.diodes.com/assets/Datasheets/SBR20M150D1Q.pdf" display="https://www.diodes.com/assets/Datasheets/SBR20M150D1Q.pdf"/>
    <hyperlink ref="B140" r:id="rId_hyperlink_424" tooltip="https://www.diodes.com/assets/Datasheets/SBR20M45D1.pdf" display="https://www.diodes.com/assets/Datasheets/SBR20M45D1.pdf"/>
    <hyperlink ref="B141" r:id="rId_hyperlink_425" tooltip="https://www.diodes.com/assets/Datasheets/SBR20M45D1Q.pdf" display="https://www.diodes.com/assets/Datasheets/SBR20M45D1Q.pdf"/>
    <hyperlink ref="B142" r:id="rId_hyperlink_426" tooltip="https://www.diodes.com/assets/Datasheets/SBR20U100.pdf" display="https://www.diodes.com/assets/Datasheets/SBR20U100.pdf"/>
    <hyperlink ref="B143" r:id="rId_hyperlink_427" tooltip="https://www.diodes.com/assets/Datasheets/SBR20U100CTE.pdf" display="https://www.diodes.com/assets/Datasheets/SBR20U100CTE.pdf"/>
    <hyperlink ref="B144" r:id="rId_hyperlink_428" tooltip="https://www.diodes.com/assets/Datasheets/SBR20U100.pdf" display="https://www.diodes.com/assets/Datasheets/SBR20U100.pdf"/>
    <hyperlink ref="B145" r:id="rId_hyperlink_429" tooltip="https://www.diodes.com/assets/Datasheets/SBR20U150CT.pdf" display="https://www.diodes.com/assets/Datasheets/SBR20U150CT.pdf"/>
    <hyperlink ref="B146" r:id="rId_hyperlink_430" tooltip="https://www.diodes.com/assets/Datasheets/SBR20U150CT.pdf" display="https://www.diodes.com/assets/Datasheets/SBR20U150CT.pdf"/>
    <hyperlink ref="B147" r:id="rId_hyperlink_431" tooltip="https://www.diodes.com/assets/Datasheets/SBR20U40.pdf" display="https://www.diodes.com/assets/Datasheets/SBR20U40.pdf"/>
    <hyperlink ref="B148" r:id="rId_hyperlink_432" tooltip="https://www.diodes.com/assets/Datasheets/SBR20U40.pdf" display="https://www.diodes.com/assets/Datasheets/SBR20U40.pdf"/>
    <hyperlink ref="B149" r:id="rId_hyperlink_433" tooltip="https://www.diodes.com/assets/Datasheets/SBR20U50SLP.pdf" display="https://www.diodes.com/assets/Datasheets/SBR20U50SLP.pdf"/>
    <hyperlink ref="B150" r:id="rId_hyperlink_434" tooltip="https://www.diodes.com/assets/Datasheets/SBR20U60.pdf" display="https://www.diodes.com/assets/Datasheets/SBR20U60.pdf"/>
    <hyperlink ref="B151" r:id="rId_hyperlink_435" tooltip="https://www.diodes.com/assets/Datasheets/SBR20U60.pdf" display="https://www.diodes.com/assets/Datasheets/SBR20U60.pdf"/>
    <hyperlink ref="B152" r:id="rId_hyperlink_436" tooltip="https://www.diodes.com/assets/Datasheets/SBR2A30P1.pdf" display="https://www.diodes.com/assets/Datasheets/SBR2A30P1.pdf"/>
    <hyperlink ref="B153" r:id="rId_hyperlink_437" tooltip="https://www.diodes.com/assets/Datasheets/SBR2A40P1.pdf" display="https://www.diodes.com/assets/Datasheets/SBR2A40P1.pdf"/>
    <hyperlink ref="B154" r:id="rId_hyperlink_438" tooltip="https://www.diodes.com/assets/Datasheets/SBR2A40SA.pdf" display="https://www.diodes.com/assets/Datasheets/SBR2A40SA.pdf"/>
    <hyperlink ref="B155" r:id="rId_hyperlink_439" tooltip="https://www.diodes.com/assets/Datasheets/SBR2M100SAF.pdf" display="https://www.diodes.com/assets/Datasheets/SBR2M100SAF.pdf"/>
    <hyperlink ref="B156" r:id="rId_hyperlink_440" tooltip="https://www.diodes.com/assets/Datasheets/SBR2M100SB.pdf" display="https://www.diodes.com/assets/Datasheets/SBR2M100SB.pdf"/>
    <hyperlink ref="B157" r:id="rId_hyperlink_441" tooltip="https://www.diodes.com/assets/Datasheets/SBR2M30P1.pdf" display="https://www.diodes.com/assets/Datasheets/SBR2M30P1.pdf"/>
    <hyperlink ref="B158" r:id="rId_hyperlink_442" tooltip="https://www.diodes.com/assets/Datasheets/SBR2M60S1F.pdf" display="https://www.diodes.com/assets/Datasheets/SBR2M60S1F.pdf"/>
    <hyperlink ref="B159" r:id="rId_hyperlink_443" tooltip="https://www.diodes.com/assets/Datasheets/SBR2M60S1FQ.pdf" display="https://www.diodes.com/assets/Datasheets/SBR2M60S1FQ.pdf"/>
    <hyperlink ref="B160" r:id="rId_hyperlink_444" tooltip="https://www.diodes.com/assets/Datasheets/SBR2U100LP.pdf" display="https://www.diodes.com/assets/Datasheets/SBR2U100LP.pdf"/>
    <hyperlink ref="B161" r:id="rId_hyperlink_445" tooltip="https://www.diodes.com/assets/Datasheets/SBR2U150SA.pdf" display="https://www.diodes.com/assets/Datasheets/SBR2U150SA.pdf"/>
    <hyperlink ref="B162" r:id="rId_hyperlink_446" tooltip="https://www.diodes.com/assets/Datasheets/SBR2U30P1.pdf" display="https://www.diodes.com/assets/Datasheets/SBR2U30P1.pdf"/>
    <hyperlink ref="B163" r:id="rId_hyperlink_447" tooltip="https://www.diodes.com/assets/Datasheets/SBR2U30SA.pdf" display="https://www.diodes.com/assets/Datasheets/SBR2U30SA.pdf"/>
    <hyperlink ref="B164" r:id="rId_hyperlink_448" tooltip="https://www.diodes.com/assets/Datasheets/SBR2U60S1F.pdf" display="https://www.diodes.com/assets/Datasheets/SBR2U60S1F.pdf"/>
    <hyperlink ref="B165" r:id="rId_hyperlink_449" tooltip="https://www.diodes.com/assets/Datasheets/SBR2U60S1FQ.pdf" display="https://www.diodes.com/assets/Datasheets/SBR2U60S1FQ.pdf"/>
    <hyperlink ref="B166" r:id="rId_hyperlink_450" tooltip="https://www.diodes.com/assets/Datasheets/SBR30100.pdf" display="https://www.diodes.com/assets/Datasheets/SBR30100.pdf"/>
    <hyperlink ref="B167" r:id="rId_hyperlink_451" tooltip="https://www.diodes.com/assets/Datasheets/SBR30100.pdf" display="https://www.diodes.com/assets/Datasheets/SBR30100.pdf"/>
    <hyperlink ref="B168" r:id="rId_hyperlink_452" tooltip="https://www.diodes.com/assets/Datasheets/SBR30150.pdf" display="https://www.diodes.com/assets/Datasheets/SBR30150.pdf"/>
    <hyperlink ref="B169" r:id="rId_hyperlink_453" tooltip="https://www.diodes.com/assets/Datasheets/SBR30150.pdf" display="https://www.diodes.com/assets/Datasheets/SBR30150.pdf"/>
    <hyperlink ref="B170" r:id="rId_hyperlink_454" tooltip="https://www.diodes.com/assets/Datasheets/SBR30200.pdf" display="https://www.diodes.com/assets/Datasheets/SBR30200.pdf"/>
    <hyperlink ref="B171" r:id="rId_hyperlink_455" tooltip="https://www.diodes.com/assets/Datasheets/SBR30200.pdf" display="https://www.diodes.com/assets/Datasheets/SBR30200.pdf"/>
    <hyperlink ref="B172" r:id="rId_hyperlink_456" tooltip="https://www.diodes.com/assets/Datasheets/SBR30300.pdf" display="https://www.diodes.com/assets/Datasheets/SBR30300.pdf"/>
    <hyperlink ref="B173" r:id="rId_hyperlink_457" tooltip="https://www.diodes.com/assets/Datasheets/SBR30300.pdf" display="https://www.diodes.com/assets/Datasheets/SBR30300.pdf"/>
    <hyperlink ref="B174" r:id="rId_hyperlink_458" tooltip="https://www.diodes.com/assets/Datasheets/SBR3040.pdf" display="https://www.diodes.com/assets/Datasheets/SBR3040.pdf"/>
    <hyperlink ref="B175" r:id="rId_hyperlink_459" tooltip="https://www.diodes.com/assets/Datasheets/SBR3040.pdf" display="https://www.diodes.com/assets/Datasheets/SBR3040.pdf"/>
    <hyperlink ref="B176" r:id="rId_hyperlink_460" tooltip="https://www.diodes.com/assets/Datasheets/SBR3045.pdf" display="https://www.diodes.com/assets/Datasheets/SBR3045.pdf"/>
    <hyperlink ref="B177" r:id="rId_hyperlink_461" tooltip="https://www.diodes.com/assets/Datasheets/SBR3045CTB.pdf" display="https://www.diodes.com/assets/Datasheets/SBR3045CTB.pdf"/>
    <hyperlink ref="B178" r:id="rId_hyperlink_462" tooltip="https://www.diodes.com/assets/Datasheets/SBR3045CTBQ.pdf" display="https://www.diodes.com/assets/Datasheets/SBR3045CTBQ.pdf"/>
    <hyperlink ref="B179" r:id="rId_hyperlink_463" tooltip="https://www.diodes.com/assets/Datasheets/SBR3045.pdf" display="https://www.diodes.com/assets/Datasheets/SBR3045.pdf"/>
    <hyperlink ref="B180" r:id="rId_hyperlink_464" tooltip="https://www.diodes.com/assets/Datasheets/SBR3045SCTB.pdf" display="https://www.diodes.com/assets/Datasheets/SBR3045SCTB.pdf"/>
    <hyperlink ref="B181" r:id="rId_hyperlink_465" tooltip="https://www.diodes.com/assets/Datasheets/SBR3060.pdf" display="https://www.diodes.com/assets/Datasheets/SBR3060.pdf"/>
    <hyperlink ref="B182" r:id="rId_hyperlink_466" tooltip="https://www.diodes.com/assets/Datasheets/SBR3060CTB.pdf" display="https://www.diodes.com/assets/Datasheets/SBR3060CTB.pdf"/>
    <hyperlink ref="B183" r:id="rId_hyperlink_467" tooltip="https://www.diodes.com/assets/Datasheets/SBR3060.pdf" display="https://www.diodes.com/assets/Datasheets/SBR3060.pdf"/>
    <hyperlink ref="B184" r:id="rId_hyperlink_468" tooltip="https://www.diodes.com/assets/Datasheets/SBR30A100.pdf" display="https://www.diodes.com/assets/Datasheets/SBR30A100.pdf"/>
    <hyperlink ref="B185" r:id="rId_hyperlink_469" tooltip="https://www.diodes.com/assets/Datasheets/SBR30A100CTB.pdf" display="https://www.diodes.com/assets/Datasheets/SBR30A100CTB.pdf"/>
    <hyperlink ref="B186" r:id="rId_hyperlink_470" tooltip="https://www.diodes.com/assets/Datasheets/SBR30A100CTE.pdf" display="https://www.diodes.com/assets/Datasheets/SBR30A100CTE.pdf"/>
    <hyperlink ref="B187" r:id="rId_hyperlink_471" tooltip="https://www.diodes.com/assets/Datasheets/SBR30A100.pdf" display="https://www.diodes.com/assets/Datasheets/SBR30A100.pdf"/>
    <hyperlink ref="B188" r:id="rId_hyperlink_472" tooltip="https://www.diodes.com/assets/Datasheets/SBR30A120.pdf" display="https://www.diodes.com/assets/Datasheets/SBR30A120.pdf"/>
    <hyperlink ref="B189" r:id="rId_hyperlink_473" tooltip="https://www.diodes.com/assets/Datasheets/SBR30A120CTE.pdf" display="https://www.diodes.com/assets/Datasheets/SBR30A120CTE.pdf"/>
    <hyperlink ref="B190" r:id="rId_hyperlink_474" tooltip="https://www.diodes.com/assets/Datasheets/SBR30A120.pdf" display="https://www.diodes.com/assets/Datasheets/SBR30A120.pdf"/>
    <hyperlink ref="B191" r:id="rId_hyperlink_475" tooltip="https://www.diodes.com/assets/Datasheets/SBR30A150.pdf" display="https://www.diodes.com/assets/Datasheets/SBR30A150.pdf"/>
    <hyperlink ref="B192" r:id="rId_hyperlink_476" tooltip="https://www.diodes.com/assets/Datasheets/SBR30A150.pdf" display="https://www.diodes.com/assets/Datasheets/SBR30A150.pdf"/>
    <hyperlink ref="B193" r:id="rId_hyperlink_477" tooltip="https://www.diodes.com/assets/Datasheets/SBR30A40.pdf" display="https://www.diodes.com/assets/Datasheets/SBR30A40.pdf"/>
    <hyperlink ref="B194" r:id="rId_hyperlink_478" tooltip="https://www.diodes.com/assets/Datasheets/SBR30A40.pdf" display="https://www.diodes.com/assets/Datasheets/SBR30A40.pdf"/>
    <hyperlink ref="B195" r:id="rId_hyperlink_479" tooltip="https://www.diodes.com/assets/Datasheets/SBR30A45.pdf" display="https://www.diodes.com/assets/Datasheets/SBR30A45.pdf"/>
    <hyperlink ref="B196" r:id="rId_hyperlink_480" tooltip="https://www.diodes.com/assets/Datasheets/SBR30A45CTB.pdf" display="https://www.diodes.com/assets/Datasheets/SBR30A45CTB.pdf"/>
    <hyperlink ref="B197" r:id="rId_hyperlink_481" tooltip="https://www.diodes.com/assets/Datasheets/SBR30A45CTBQ.pdf" display="https://www.diodes.com/assets/Datasheets/SBR30A45CTBQ.pdf"/>
    <hyperlink ref="B198" r:id="rId_hyperlink_482" tooltip="https://www.diodes.com/assets/Datasheets/SBR30A45.pdf" display="https://www.diodes.com/assets/Datasheets/SBR30A45.pdf"/>
    <hyperlink ref="B199" r:id="rId_hyperlink_483" tooltip="https://www.diodes.com/assets/Datasheets/SBR30A50.pdf" display="https://www.diodes.com/assets/Datasheets/SBR30A50.pdf"/>
    <hyperlink ref="B200" r:id="rId_hyperlink_484" tooltip="https://www.diodes.com/assets/Datasheets/SBR30A60.pdf" display="https://www.diodes.com/assets/Datasheets/SBR30A60.pdf"/>
    <hyperlink ref="B201" r:id="rId_hyperlink_485" tooltip="https://www.diodes.com/assets/Datasheets/SBR30A60CTB.pdf" display="https://www.diodes.com/assets/Datasheets/SBR30A60CTB.pdf"/>
    <hyperlink ref="B202" r:id="rId_hyperlink_486" tooltip="https://www.diodes.com/assets/Datasheets/SBR30A60CTBQ.pdf" display="https://www.diodes.com/assets/Datasheets/SBR30A60CTBQ.pdf"/>
    <hyperlink ref="B203" r:id="rId_hyperlink_487" tooltip="https://www.diodes.com/assets/Datasheets/SBR30A60.pdf" display="https://www.diodes.com/assets/Datasheets/SBR30A60.pdf"/>
    <hyperlink ref="B207" r:id="rId_hyperlink_488" tooltip="https://www.diodes.com/assets/Datasheets/SBR30M100.pdf" display="https://www.diodes.com/assets/Datasheets/SBR30M100.pdf"/>
    <hyperlink ref="B208" r:id="rId_hyperlink_489" tooltip="https://www.diodes.com/assets/Datasheets/SBR30M100.pdf" display="https://www.diodes.com/assets/Datasheets/SBR30M100.pdf"/>
    <hyperlink ref="B209" r:id="rId_hyperlink_490" tooltip="https://www.diodes.com/assets/Datasheets/SBR30M40CTFP.pdf" display="https://www.diodes.com/assets/Datasheets/SBR30M40CTFP.pdf"/>
    <hyperlink ref="B210" r:id="rId_hyperlink_491" tooltip="https://www.diodes.com/assets/Datasheets/SBR30U30CT.pdf" display="https://www.diodes.com/assets/Datasheets/SBR30U30CT.pdf"/>
    <hyperlink ref="B211" r:id="rId_hyperlink_492" tooltip="https://www.diodes.com/assets/Datasheets/SBR3150SB.pdf" display="https://www.diodes.com/assets/Datasheets/SBR3150SB.pdf"/>
    <hyperlink ref="B212" r:id="rId_hyperlink_493" tooltip="https://www.diodes.com/assets/Datasheets/SBR3A40SA.pdf" display="https://www.diodes.com/assets/Datasheets/SBR3A40SA.pdf"/>
    <hyperlink ref="B213" r:id="rId_hyperlink_494" tooltip="https://www.diodes.com/assets/Datasheets/SBR3A40SAF.pdf" display="https://www.diodes.com/assets/Datasheets/SBR3A40SAF.pdf"/>
    <hyperlink ref="B214" r:id="rId_hyperlink_495" tooltip="https://www.diodes.com/assets/Datasheets/SBR3A40SA.pdf" display="https://www.diodes.com/assets/Datasheets/SBR3A40SA.pdf"/>
    <hyperlink ref="B215" r:id="rId_hyperlink_496" tooltip="https://www.diodes.com/assets/Datasheets/SBR3M100SAF.pdf" display="https://www.diodes.com/assets/Datasheets/SBR3M100SAF.pdf"/>
    <hyperlink ref="B216" r:id="rId_hyperlink_497" tooltip="https://www.diodes.com/assets/Datasheets/SBR3M100SB.pdf" display="https://www.diodes.com/assets/Datasheets/SBR3M100SB.pdf"/>
    <hyperlink ref="B217" r:id="rId_hyperlink_498" tooltip="https://www.diodes.com/assets/Datasheets/SBR3M30P1.pdf" display="https://www.diodes.com/assets/Datasheets/SBR3M30P1.pdf"/>
    <hyperlink ref="B218" r:id="rId_hyperlink_499" tooltip="https://www.diodes.com/assets/Datasheets/SBR3U100LP.pdf" display="https://www.diodes.com/assets/Datasheets/SBR3U100LP.pdf"/>
    <hyperlink ref="B219" r:id="rId_hyperlink_500" tooltip="https://www.diodes.com/assets/Datasheets/SBR3U150LP.pdf" display="https://www.diodes.com/assets/Datasheets/SBR3U150LP.pdf"/>
    <hyperlink ref="B220" r:id="rId_hyperlink_501" tooltip="https://www.diodes.com/assets/Datasheets/SBR3U20SA.pdf" display="https://www.diodes.com/assets/Datasheets/SBR3U20SA.pdf"/>
    <hyperlink ref="B221" r:id="rId_hyperlink_502" tooltip="https://www.diodes.com/assets/Datasheets/SBR3U30P1.pdf" display="https://www.diodes.com/assets/Datasheets/SBR3U30P1.pdf"/>
    <hyperlink ref="B222" r:id="rId_hyperlink_503" tooltip="https://www.diodes.com/assets/Datasheets/SBR3U40P1.pdf" display="https://www.diodes.com/assets/Datasheets/SBR3U40P1.pdf"/>
    <hyperlink ref="B223" r:id="rId_hyperlink_504" tooltip="https://www.diodes.com/assets/Datasheets/SBR3U40P1.pdf" display="https://www.diodes.com/assets/Datasheets/SBR3U40P1.pdf"/>
    <hyperlink ref="B224" r:id="rId_hyperlink_505" tooltip="https://www.diodes.com/assets/Datasheets/SBR3U40S1F.pdf" display="https://www.diodes.com/assets/Datasheets/SBR3U40S1F.pdf"/>
    <hyperlink ref="B225" r:id="rId_hyperlink_506" tooltip="https://www.diodes.com/assets/Datasheets/SBR3U40S1FQ.pdf" display="https://www.diodes.com/assets/Datasheets/SBR3U40S1FQ.pdf"/>
    <hyperlink ref="B226" r:id="rId_hyperlink_507" tooltip="https://www.diodes.com/assets/Datasheets/SBR3U60P1.pdf" display="https://www.diodes.com/assets/Datasheets/SBR3U60P1.pdf"/>
    <hyperlink ref="B227" r:id="rId_hyperlink_508" tooltip="https://www.diodes.com/assets/Datasheets/SBR3U60P1Q.pdf" display="https://www.diodes.com/assets/Datasheets/SBR3U60P1Q.pdf"/>
    <hyperlink ref="B228" r:id="rId_hyperlink_509" tooltip="https://www.diodes.com/assets/Datasheets/SBR3U60P5.pdf" display="https://www.diodes.com/assets/Datasheets/SBR3U60P5.pdf"/>
    <hyperlink ref="B229" r:id="rId_hyperlink_510" tooltip="https://www.diodes.com/assets/Datasheets/SBR3U60P5Q.pdf" display="https://www.diodes.com/assets/Datasheets/SBR3U60P5Q.pdf"/>
    <hyperlink ref="B230" r:id="rId_hyperlink_511" tooltip="https://www.diodes.com/assets/Datasheets/SBR3U60SA.pdf" display="https://www.diodes.com/assets/Datasheets/SBR3U60SA.pdf"/>
    <hyperlink ref="B231" r:id="rId_hyperlink_512" tooltip="https://www.diodes.com/assets/Datasheets/SBR3U60SLDQ.pdf" display="https://www.diodes.com/assets/Datasheets/SBR3U60SLDQ.pdf"/>
    <hyperlink ref="B232" r:id="rId_hyperlink_513" tooltip="https://www.diodes.com/assets/Datasheets/SBR40100.pdf" display="https://www.diodes.com/assets/Datasheets/SBR40100.pdf"/>
    <hyperlink ref="B233" r:id="rId_hyperlink_514" tooltip="https://www.diodes.com/assets/Datasheets/SBR40100.pdf" display="https://www.diodes.com/assets/Datasheets/SBR40100.pdf"/>
    <hyperlink ref="B234" r:id="rId_hyperlink_515" tooltip="https://www.diodes.com/assets/Datasheets/SBR40150.pdf" display="https://www.diodes.com/assets/Datasheets/SBR40150.pdf"/>
    <hyperlink ref="B235" r:id="rId_hyperlink_516" tooltip="https://www.diodes.com/assets/Datasheets/SBR40150.pdf" display="https://www.diodes.com/assets/Datasheets/SBR40150.pdf"/>
    <hyperlink ref="B236" r:id="rId_hyperlink_517" tooltip="https://www.diodes.com/assets/Datasheets/SBR4040.pdf" display="https://www.diodes.com/assets/Datasheets/SBR4040.pdf"/>
    <hyperlink ref="B237" r:id="rId_hyperlink_518" tooltip="https://www.diodes.com/assets/Datasheets/SBR4040.pdf" display="https://www.diodes.com/assets/Datasheets/SBR4040.pdf"/>
    <hyperlink ref="B238" r:id="rId_hyperlink_519" tooltip="https://www.diodes.com/assets/Datasheets/SBR4045.pdf" display="https://www.diodes.com/assets/Datasheets/SBR4045.pdf"/>
    <hyperlink ref="B239" r:id="rId_hyperlink_520" tooltip="https://www.diodes.com/assets/Datasheets/SBR4045.pdf" display="https://www.diodes.com/assets/Datasheets/SBR4045.pdf"/>
    <hyperlink ref="B240" r:id="rId_hyperlink_521" tooltip="https://www.diodes.com/assets/Datasheets/SBR4060.pdf" display="https://www.diodes.com/assets/Datasheets/SBR4060.pdf"/>
    <hyperlink ref="B241" r:id="rId_hyperlink_522" tooltip="https://www.diodes.com/assets/Datasheets/SBR4060.pdf" display="https://www.diodes.com/assets/Datasheets/SBR4060.pdf"/>
    <hyperlink ref="B242" r:id="rId_hyperlink_523" tooltip="https://www.diodes.com/assets/Datasheets/SBR40U100CT.pdf" display="https://www.diodes.com/assets/Datasheets/SBR40U100CT.pdf"/>
    <hyperlink ref="B243" r:id="rId_hyperlink_524" tooltip="https://www.diodes.com/assets/Datasheets/SBR40U100CTE.pdf" display="https://www.diodes.com/assets/Datasheets/SBR40U100CTE.pdf"/>
    <hyperlink ref="B244" r:id="rId_hyperlink_525" tooltip="https://www.diodes.com/assets/Datasheets/SBR40U120CT.pdf" display="https://www.diodes.com/assets/Datasheets/SBR40U120CT.pdf"/>
    <hyperlink ref="B245" r:id="rId_hyperlink_526" tooltip="https://www.diodes.com/assets/Datasheets/SBR40U120CTE.pdf" display="https://www.diodes.com/assets/Datasheets/SBR40U120CTE.pdf"/>
    <hyperlink ref="B246" r:id="rId_hyperlink_527" tooltip="https://www.diodes.com/assets/Datasheets/SBR40U150CT.pdf" display="https://www.diodes.com/assets/Datasheets/SBR40U150CT.pdf"/>
    <hyperlink ref="B247" r:id="rId_hyperlink_528" tooltip="https://www.diodes.com/assets/Datasheets/SBR40U200CT.pdf" display="https://www.diodes.com/assets/Datasheets/SBR40U200CT.pdf"/>
    <hyperlink ref="B248" r:id="rId_hyperlink_529" tooltip="https://www.diodes.com/assets/Datasheets/SBR40U200CTB.pdf" display="https://www.diodes.com/assets/Datasheets/SBR40U200CTB.pdf"/>
    <hyperlink ref="B249" r:id="rId_hyperlink_530" tooltip="https://www.diodes.com/assets/Datasheets/SBR40U200CTBQ.pdf" display="https://www.diodes.com/assets/Datasheets/SBR40U200CTBQ.pdf"/>
    <hyperlink ref="B250" r:id="rId_hyperlink_531" tooltip="https://www.diodes.com/assets/Datasheets/SBR40U300CT.pdf" display="https://www.diodes.com/assets/Datasheets/SBR40U300CT.pdf"/>
    <hyperlink ref="B251" r:id="rId_hyperlink_532" tooltip="https://www.diodes.com/assets/Datasheets/SBR40U300CTB.pdf" display="https://www.diodes.com/assets/Datasheets/SBR40U300CTB.pdf"/>
    <hyperlink ref="B252" r:id="rId_hyperlink_533" tooltip="https://www.diodes.com/assets/Datasheets/SBR40U45CT.pdf" display="https://www.diodes.com/assets/Datasheets/SBR40U45CT.pdf"/>
    <hyperlink ref="B253" r:id="rId_hyperlink_534" tooltip="https://www.diodes.com/assets/Datasheets/SBR40U60CT.pdf" display="https://www.diodes.com/assets/Datasheets/SBR40U60CT.pdf"/>
    <hyperlink ref="B254" r:id="rId_hyperlink_535" tooltip="https://www.diodes.com/assets/Datasheets/SBR40U60CTE.pdf" display="https://www.diodes.com/assets/Datasheets/SBR40U60CTE.pdf"/>
    <hyperlink ref="B255" r:id="rId_hyperlink_536" tooltip="https://www.diodes.com/assets/Datasheets/SBR440SB.pdf" display="https://www.diodes.com/assets/Datasheets/SBR440SB.pdf"/>
    <hyperlink ref="B256" r:id="rId_hyperlink_537" tooltip="https://www.diodes.com/assets/Datasheets/SBR440SBQ.pdf" display="https://www.diodes.com/assets/Datasheets/SBR440SBQ.pdf"/>
    <hyperlink ref="B257" r:id="rId_hyperlink_538" tooltip="https://www.diodes.com/assets/Datasheets/SBR4U130LP.pdf" display="https://www.diodes.com/assets/Datasheets/SBR4U130LP.pdf"/>
    <hyperlink ref="B258" r:id="rId_hyperlink_539" tooltip="https://www.diodes.com/assets/Datasheets/SBR545D1.pdf" display="https://www.diodes.com/assets/Datasheets/SBR545D1.pdf"/>
    <hyperlink ref="B259" r:id="rId_hyperlink_540" tooltip="https://www.diodes.com/assets/Datasheets/SBR545SAF.pdf" display="https://www.diodes.com/assets/Datasheets/SBR545SAF.pdf"/>
    <hyperlink ref="B260" r:id="rId_hyperlink_541" tooltip="https://www.diodes.com/assets/Datasheets/SBR545SAFQ.pdf" display="https://www.diodes.com/assets/Datasheets/SBR545SAFQ.pdf"/>
    <hyperlink ref="B261" r:id="rId_hyperlink_542" tooltip="https://www.diodes.com/assets/Datasheets/SBR5E45P5.pdf" display="https://www.diodes.com/assets/Datasheets/SBR5E45P5.pdf"/>
    <hyperlink ref="B262" r:id="rId_hyperlink_543" tooltip="https://www.diodes.com/assets/Datasheets/SBR5E60P5.pdf" display="https://www.diodes.com/assets/Datasheets/SBR5E60P5.pdf"/>
    <hyperlink ref="B263" r:id="rId_hyperlink_544" tooltip="https://www.diodes.com/assets/Datasheets/SBR60A100CT.pdf" display="https://www.diodes.com/assets/Datasheets/SBR60A100CT.pdf"/>
    <hyperlink ref="B264" r:id="rId_hyperlink_545" tooltip="https://www.diodes.com/assets/Datasheets/SBR60A150CT.pdf" display="https://www.diodes.com/assets/Datasheets/SBR60A150CT.pdf"/>
    <hyperlink ref="B265" r:id="rId_hyperlink_546" tooltip="https://www.diodes.com/assets/Datasheets/SBR60A200CT.pdf" display="https://www.diodes.com/assets/Datasheets/SBR60A200CT.pdf"/>
    <hyperlink ref="B266" r:id="rId_hyperlink_547" tooltip="https://www.diodes.com/assets/Datasheets/SBR60A300CT.pdf" display="https://www.diodes.com/assets/Datasheets/SBR60A300CT.pdf"/>
    <hyperlink ref="B267" r:id="rId_hyperlink_548" tooltip="https://www.diodes.com/assets/Datasheets/SBR60A45CT.pdf" display="https://www.diodes.com/assets/Datasheets/SBR60A45CT.pdf"/>
    <hyperlink ref="B268" r:id="rId_hyperlink_549" tooltip="https://www.diodes.com/assets/Datasheets/SBR60A60CT.pdf" display="https://www.diodes.com/assets/Datasheets/SBR60A60CT.pdf"/>
    <hyperlink ref="B269" r:id="rId_hyperlink_550" tooltip="https://www.diodes.com/assets/Datasheets/SBR6100CTL.pdf" display="https://www.diodes.com/assets/Datasheets/SBR6100CTL.pdf"/>
    <hyperlink ref="B270" r:id="rId_hyperlink_551" tooltip="https://www.diodes.com/assets/Datasheets/SBR6100CTLQ.pdf" display="https://www.diodes.com/assets/Datasheets/SBR6100CTLQ.pdf"/>
    <hyperlink ref="B271" r:id="rId_hyperlink_552" tooltip="https://www.diodes.com/assets/Datasheets/SBR6200CTL.pdf" display="https://www.diodes.com/assets/Datasheets/SBR6200CTL.pdf"/>
    <hyperlink ref="B272" r:id="rId_hyperlink_553" tooltip="https://www.diodes.com/assets/Datasheets/SBR660CTL.pdf" display="https://www.diodes.com/assets/Datasheets/SBR660CTL.pdf"/>
    <hyperlink ref="B273" r:id="rId_hyperlink_554" tooltip="https://www.diodes.com/assets/Datasheets/SBR660CTLQ.pdf" display="https://www.diodes.com/assets/Datasheets/SBR660CTLQ.pdf"/>
    <hyperlink ref="B274" r:id="rId_hyperlink_555" tooltip="https://www.diodes.com/assets/Datasheets/SBR8A45SP5.pdf" display="https://www.diodes.com/assets/Datasheets/SBR8A45SP5.pdf"/>
    <hyperlink ref="B275" r:id="rId_hyperlink_556" tooltip="https://www.diodes.com/assets/Datasheets/SBR8A60P5.pdf" display="https://www.diodes.com/assets/Datasheets/SBR8A60P5.pdf"/>
    <hyperlink ref="B276" r:id="rId_hyperlink_557" tooltip="https://www.diodes.com/assets/Datasheets/SBR8B60P5.pdf" display="https://www.diodes.com/assets/Datasheets/SBR8B60P5.pdf"/>
    <hyperlink ref="B277" r:id="rId_hyperlink_558" tooltip="https://www.diodes.com/assets/Datasheets/SBR8E20P5.pdf" display="https://www.diodes.com/assets/Datasheets/SBR8E20P5.pdf"/>
    <hyperlink ref="B278" r:id="rId_hyperlink_559" tooltip="https://www.diodes.com/assets/Datasheets/SBR8E45P5.pdf" display="https://www.diodes.com/assets/Datasheets/SBR8E45P5.pdf"/>
    <hyperlink ref="B279" r:id="rId_hyperlink_560" tooltip="https://www.diodes.com/assets/Datasheets/SBR8E60P5.pdf" display="https://www.diodes.com/assets/Datasheets/SBR8E60P5.pdf"/>
    <hyperlink ref="B280" r:id="rId_hyperlink_561" tooltip="https://www.diodes.com/assets/Datasheets/SBR8M100P5.pdf" display="https://www.diodes.com/assets/Datasheets/SBR8M100P5.pdf"/>
    <hyperlink ref="B281" r:id="rId_hyperlink_562" tooltip="https://www.diodes.com/assets/Datasheets/SBR8M100P5Q.pdf" display="https://www.diodes.com/assets/Datasheets/SBR8M100P5Q.pdf"/>
    <hyperlink ref="B282" r:id="rId_hyperlink_563" tooltip="https://www.diodes.com/assets/Datasheets/SBR8U20SP5.pdf" display="https://www.diodes.com/assets/Datasheets/SBR8U20SP5.pdf"/>
    <hyperlink ref="B283" r:id="rId_hyperlink_564" tooltip="https://www.diodes.com/assets/Datasheets/SBR8U20SP5Q.pdf" display="https://www.diodes.com/assets/Datasheets/SBR8U20SP5Q.pdf"/>
    <hyperlink ref="B284" r:id="rId_hyperlink_565" tooltip="https://www.diodes.com/assets/Datasheets/SBR8U60P5.pdf" display="https://www.diodes.com/assets/Datasheets/SBR8U60P5.pdf"/>
    <hyperlink ref="B285" r:id="rId_hyperlink_566" tooltip="https://www.diodes.com/assets/Datasheets/SBR8U60P5Q.pdf" display="https://www.diodes.com/assets/Datasheets/SBR8U60P5Q.pdf"/>
    <hyperlink ref="B286" r:id="rId_hyperlink_567" tooltip="https://www.diodes.com/assets/Datasheets/SBRFP10U60D1.pdf" display="https://www.diodes.com/assets/Datasheets/SBRFP10U60D1.pdf"/>
    <hyperlink ref="B287" r:id="rId_hyperlink_568" tooltip="https://www.diodes.com/assets/Datasheets/SBRFP2M60P1Q.pdf" display="https://www.diodes.com/assets/Datasheets/SBRFP2M60P1Q.pdf"/>
    <hyperlink ref="B288" r:id="rId_hyperlink_569" tooltip="https://www.diodes.com/assets/Datasheets/SBRT10U60D1Q.pdf" display="https://www.diodes.com/assets/Datasheets/SBRT10U60D1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2024-06-28T02:01:52-05:00</dcterms:created>
  <dcterms:modified xsi:type="dcterms:W3CDTF">2024-06-28T02:01:52-05:00</dcterms:modified>
  <dc:title>Untitled Spreadsheet</dc:title>
  <dc:description/>
  <dc:subject/>
  <cp:keywords/>
  <cp:category/>
</cp:coreProperties>
</file>