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'Worksheet'!$A$1:$M$1501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<sst xmlns="http://schemas.openxmlformats.org/spreadsheetml/2006/main" uniqueCount="1595">
  <si>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</si>
  <si>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</si>
  <si>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</si>
  <si>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</si>
  <si>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</si>
  <si>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</si>
  <si>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</si>
  <si>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Rating(mW)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</si>
  <si>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Nom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Z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</si>
  <si>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ZT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</si>
  <si>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Tol V (Typ)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</si>
  <si>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(µA)</t>
    </r>
  </si>
  <si>
    <t>Packages</t>
  </si>
  <si>
    <t>1SMB5920B</t>
  </si>
  <si>
    <t>3.0W SURFACE MOUNT POWER ZENER DIODE</t>
  </si>
  <si>
    <t>No</t>
  </si>
  <si>
    <t>Standard</t>
  </si>
  <si>
    <t>Single</t>
  </si>
  <si>
    <t>SMB</t>
  </si>
  <si>
    <t>1SMB5921B</t>
  </si>
  <si>
    <t>1SMB5922B</t>
  </si>
  <si>
    <t>1SMB5923B</t>
  </si>
  <si>
    <t>1SMB5924B</t>
  </si>
  <si>
    <t>1SMB5925B</t>
  </si>
  <si>
    <t>1SMB5926B</t>
  </si>
  <si>
    <t>1SMB5927B</t>
  </si>
  <si>
    <t>1SMB5928B</t>
  </si>
  <si>
    <t>1SMB5929B</t>
  </si>
  <si>
    <t>1SMB5930B</t>
  </si>
  <si>
    <t>1SMB5931B</t>
  </si>
  <si>
    <t>1SMB5932B</t>
  </si>
  <si>
    <t>1SMB5933B</t>
  </si>
  <si>
    <t>1SMB5934B</t>
  </si>
  <si>
    <t>1SMB5935B</t>
  </si>
  <si>
    <t>1SMB5936B</t>
  </si>
  <si>
    <t>1SMB5937B</t>
  </si>
  <si>
    <t>1SMB5938B</t>
  </si>
  <si>
    <t>1SMB5939B</t>
  </si>
  <si>
    <t>1SMB5940B</t>
  </si>
  <si>
    <t>1SMB5941B</t>
  </si>
  <si>
    <t>1SMB5942B</t>
  </si>
  <si>
    <t>1SMB5943B</t>
  </si>
  <si>
    <t>1SMB5944B</t>
  </si>
  <si>
    <t>1SMB5945B</t>
  </si>
  <si>
    <t>1SMB5946B</t>
  </si>
  <si>
    <t>1SMB5947B</t>
  </si>
  <si>
    <t>1SMB5948B</t>
  </si>
  <si>
    <t>1SMB5949B</t>
  </si>
  <si>
    <t>1SMB5950B</t>
  </si>
  <si>
    <t>1SMB5951B</t>
  </si>
  <si>
    <t>1SMB5952B</t>
  </si>
  <si>
    <t>1SMB5953B</t>
  </si>
  <si>
    <t>1SMB5954B</t>
  </si>
  <si>
    <t>1SMB5955B</t>
  </si>
  <si>
    <t>1SMB5956B</t>
  </si>
  <si>
    <t>AZ23C10</t>
  </si>
  <si>
    <t>300mW DUAL SURFACE MOUNT ZENER DIODE</t>
  </si>
  <si>
    <t>Yes</t>
  </si>
  <si>
    <t>Dual, Com. Anode</t>
  </si>
  <si>
    <t>SOT23</t>
  </si>
  <si>
    <t>AZ23C10W</t>
  </si>
  <si>
    <t>SOT323</t>
  </si>
  <si>
    <t>AZ23C11</t>
  </si>
  <si>
    <t>AZ23C12</t>
  </si>
  <si>
    <t>AZ23C13</t>
  </si>
  <si>
    <t>AZ23C15</t>
  </si>
  <si>
    <t>AZ23C16</t>
  </si>
  <si>
    <t>AZ23C18</t>
  </si>
  <si>
    <t>AZ23C18W</t>
  </si>
  <si>
    <t>AZ23C20</t>
  </si>
  <si>
    <t>AZ23C22</t>
  </si>
  <si>
    <t>AZ23C24</t>
  </si>
  <si>
    <t>AZ23C27</t>
  </si>
  <si>
    <t>AZ23C2V7</t>
  </si>
  <si>
    <t>N/A</t>
  </si>
  <si>
    <t>AZ23C30</t>
  </si>
  <si>
    <t>300mW DUAL SURFACE MOUNT ZENER DIODEe</t>
  </si>
  <si>
    <t>AZ23C33</t>
  </si>
  <si>
    <t>AZ23C36</t>
  </si>
  <si>
    <t>AZ23C39</t>
  </si>
  <si>
    <t>AZ23C3V0</t>
  </si>
  <si>
    <t>AZ23C3V3</t>
  </si>
  <si>
    <t>AZ23C3V6</t>
  </si>
  <si>
    <t>AZ23C3V9</t>
  </si>
  <si>
    <t>AZ23C43</t>
  </si>
  <si>
    <t>AZ23C47</t>
  </si>
  <si>
    <t>AZ23C4V3</t>
  </si>
  <si>
    <t>AZ23C4V7</t>
  </si>
  <si>
    <t>AZ23C51</t>
  </si>
  <si>
    <t>AZ23C5V1</t>
  </si>
  <si>
    <t>AZ23C5V6</t>
  </si>
  <si>
    <t>AZ23C5V6W</t>
  </si>
  <si>
    <t>AZ23C6V2</t>
  </si>
  <si>
    <t>AZ23C6V8</t>
  </si>
  <si>
    <t>AZ23C6V8W</t>
  </si>
  <si>
    <t>AZ23C7V5</t>
  </si>
  <si>
    <t>AZ23C8V2</t>
  </si>
  <si>
    <t>AZ23C9V1</t>
  </si>
  <si>
    <t>BZT52B15LP</t>
  </si>
  <si>
    <t>SURFACE MOUNT PRECISION ZENER DIODE</t>
  </si>
  <si>
    <t>X1-DFN1006-2</t>
  </si>
  <si>
    <t>BZT52C10</t>
  </si>
  <si>
    <t>SURFACE MOUNT ZENER DIODE</t>
  </si>
  <si>
    <t>SOD123</t>
  </si>
  <si>
    <t>BZT52C10LP</t>
  </si>
  <si>
    <t>BZT52C10Q</t>
  </si>
  <si>
    <t>Automotive</t>
  </si>
  <si>
    <t>BZT52C10S</t>
  </si>
  <si>
    <t>SOD323</t>
  </si>
  <si>
    <t>BZT52C10SQ</t>
  </si>
  <si>
    <t>BZT52C10T</t>
  </si>
  <si>
    <t>SOD523</t>
  </si>
  <si>
    <t>BZT52C10TQ</t>
  </si>
  <si>
    <t>BZT52C11</t>
  </si>
  <si>
    <t>BZT52C11LP</t>
  </si>
  <si>
    <t>BZT52C11Q</t>
  </si>
  <si>
    <t>BZT52C11S</t>
  </si>
  <si>
    <t>BZT52C11SQ</t>
  </si>
  <si>
    <t>BZT52C11T</t>
  </si>
  <si>
    <t>BZT52C11TQ</t>
  </si>
  <si>
    <t>BZT52C12</t>
  </si>
  <si>
    <t>BZT52C12LP</t>
  </si>
  <si>
    <t>BZT52C12Q</t>
  </si>
  <si>
    <t>BZT52C12S</t>
  </si>
  <si>
    <t>BZT52C12SQ</t>
  </si>
  <si>
    <t>BZT52C12T</t>
  </si>
  <si>
    <t>BZT52C12TQ</t>
  </si>
  <si>
    <t>BZT52C13</t>
  </si>
  <si>
    <t>BZT52C13LP</t>
  </si>
  <si>
    <t>BZT52C13LPQ</t>
  </si>
  <si>
    <t>BZT52C13Q</t>
  </si>
  <si>
    <t>BZT52C13S</t>
  </si>
  <si>
    <t>BZT52C13SQ</t>
  </si>
  <si>
    <t>BZT52C13T</t>
  </si>
  <si>
    <t>BZT52C13TQ</t>
  </si>
  <si>
    <t>BZT52C15</t>
  </si>
  <si>
    <t>BZT52C15LP</t>
  </si>
  <si>
    <t>BZT52C15LPQ</t>
  </si>
  <si>
    <t>BZT52C15Q</t>
  </si>
  <si>
    <t>BZT52C15S</t>
  </si>
  <si>
    <t>BZT52C15SQ</t>
  </si>
  <si>
    <t>BZT52C15T</t>
  </si>
  <si>
    <t>BZT52C15TQ</t>
  </si>
  <si>
    <t>BZT52C16</t>
  </si>
  <si>
    <t>BZT52C16LP</t>
  </si>
  <si>
    <t>BZT52C16LPQ</t>
  </si>
  <si>
    <t>BZT52C16Q</t>
  </si>
  <si>
    <t>BZT52C16S</t>
  </si>
  <si>
    <t>BZT52C16SQ</t>
  </si>
  <si>
    <t>BZT52C16T</t>
  </si>
  <si>
    <t>BZT52C16TQ</t>
  </si>
  <si>
    <t>BZT52C18</t>
  </si>
  <si>
    <t>BZT52C18LP</t>
  </si>
  <si>
    <t>BZT52C18Q</t>
  </si>
  <si>
    <t>BZT52C18S</t>
  </si>
  <si>
    <t>BZT52C18SQ</t>
  </si>
  <si>
    <t>BZT52C18T</t>
  </si>
  <si>
    <t>BZT52C18TQ</t>
  </si>
  <si>
    <t>BZT52C20</t>
  </si>
  <si>
    <t>BZT52C20LP</t>
  </si>
  <si>
    <t>BZT52C20Q</t>
  </si>
  <si>
    <t>BZT52C20S</t>
  </si>
  <si>
    <t>BZT52C20SQ</t>
  </si>
  <si>
    <t>BZT52C20T</t>
  </si>
  <si>
    <t>BZT52C20TQ</t>
  </si>
  <si>
    <t>BZT52C22</t>
  </si>
  <si>
    <t>BZT52C22LP</t>
  </si>
  <si>
    <t>BZT52C22Q</t>
  </si>
  <si>
    <t>BZT52C22S</t>
  </si>
  <si>
    <t>BZT52C22T</t>
  </si>
  <si>
    <t>BZT52C22TQ</t>
  </si>
  <si>
    <t>BZT52C24</t>
  </si>
  <si>
    <t>BZT52C24LP</t>
  </si>
  <si>
    <t>BZT52C24Q</t>
  </si>
  <si>
    <t>BZT52C24S</t>
  </si>
  <si>
    <t>BZT52C24SQ</t>
  </si>
  <si>
    <t>BZT52C24T</t>
  </si>
  <si>
    <t>BZT52C24TQ</t>
  </si>
  <si>
    <t>BZT52C27</t>
  </si>
  <si>
    <t>BZT52C27Q</t>
  </si>
  <si>
    <t>BZT52C27S</t>
  </si>
  <si>
    <t>BZT52C2V0</t>
  </si>
  <si>
    <t>BZT52C2V0Q</t>
  </si>
  <si>
    <t>BZT52C2V0S</t>
  </si>
  <si>
    <t>BZT52C2V0T</t>
  </si>
  <si>
    <t>BZT52C2V0TQ</t>
  </si>
  <si>
    <t>BZT52C2V4</t>
  </si>
  <si>
    <t>BZT52C2V4LP</t>
  </si>
  <si>
    <t>BZT52C2V4Q</t>
  </si>
  <si>
    <t>BZT52C2V4S</t>
  </si>
  <si>
    <t>BZT52C2V4T</t>
  </si>
  <si>
    <t>BZT52C2V4TQ</t>
  </si>
  <si>
    <t>BZT52C2V7</t>
  </si>
  <si>
    <t>BZT52C2V7LP</t>
  </si>
  <si>
    <t>BZT52C2V7Q</t>
  </si>
  <si>
    <t>BZT52C2V7S</t>
  </si>
  <si>
    <t>BZT52C2V7T</t>
  </si>
  <si>
    <t>BZT52C2V7TQ</t>
  </si>
  <si>
    <t>BZT52C30</t>
  </si>
  <si>
    <t>BZT52C30Q</t>
  </si>
  <si>
    <t>BZT52C30S</t>
  </si>
  <si>
    <t>BZT52C33</t>
  </si>
  <si>
    <t>BZT52C33Q</t>
  </si>
  <si>
    <t>BZT52C33S</t>
  </si>
  <si>
    <t>BZT52C36</t>
  </si>
  <si>
    <t>BZT52C36LP</t>
  </si>
  <si>
    <t>BZT52C36Q</t>
  </si>
  <si>
    <t>BZT52C36S</t>
  </si>
  <si>
    <t>BZT52C36SQ</t>
  </si>
  <si>
    <t>BZT52C36T</t>
  </si>
  <si>
    <t>BZT52C36TQ</t>
  </si>
  <si>
    <t>BZT52C39</t>
  </si>
  <si>
    <t>BZT52C39LP</t>
  </si>
  <si>
    <t>BZT52C39Q</t>
  </si>
  <si>
    <t>BZT52C39S</t>
  </si>
  <si>
    <t>BZT52C3V0</t>
  </si>
  <si>
    <t>BZT52C3V0LP</t>
  </si>
  <si>
    <t>BZT52C3V0Q</t>
  </si>
  <si>
    <t>BZT52C3V0S</t>
  </si>
  <si>
    <t>BZT52C3V0SQ</t>
  </si>
  <si>
    <t>BZT52C3V0T</t>
  </si>
  <si>
    <t>BZT52C3V0TQ</t>
  </si>
  <si>
    <t>BZT52C3V3</t>
  </si>
  <si>
    <t>BZT52C3V3LP</t>
  </si>
  <si>
    <t>BZT52C3V3Q</t>
  </si>
  <si>
    <t>BZT52C3V3S</t>
  </si>
  <si>
    <t>BZT52C3V3SQ</t>
  </si>
  <si>
    <t>BZT52C3V3T</t>
  </si>
  <si>
    <t>BZT52C3V3TQ</t>
  </si>
  <si>
    <t>BZT52C3V6</t>
  </si>
  <si>
    <t>BZT52C3V6LP</t>
  </si>
  <si>
    <t>BZT52C3V6Q</t>
  </si>
  <si>
    <t>BZT52C3V6S</t>
  </si>
  <si>
    <t>BZT52C3V6SQ</t>
  </si>
  <si>
    <t>BZT52C3V6T</t>
  </si>
  <si>
    <t>BZT52C3V6TQ</t>
  </si>
  <si>
    <t>BZT52C3V9</t>
  </si>
  <si>
    <t>BZT52C3V9LP</t>
  </si>
  <si>
    <t>BZT52C3V9Q</t>
  </si>
  <si>
    <t>BZT52C3V9S</t>
  </si>
  <si>
    <t>BZT52C3V9SQ</t>
  </si>
  <si>
    <t>BZT52C3V9T</t>
  </si>
  <si>
    <t>BZT52C3V9TQ</t>
  </si>
  <si>
    <t>BZT52C43</t>
  </si>
  <si>
    <t>BZT52C43Q</t>
  </si>
  <si>
    <t>BZT52C47</t>
  </si>
  <si>
    <t>BZT52C47Q</t>
  </si>
  <si>
    <t>BZT52C4V3</t>
  </si>
  <si>
    <t>BZT52C4V3LP</t>
  </si>
  <si>
    <t>BZT52C4V3Q</t>
  </si>
  <si>
    <t>BZT52C4V3S</t>
  </si>
  <si>
    <t>BZT52C4V3SQ</t>
  </si>
  <si>
    <t>BZT52C4V3T</t>
  </si>
  <si>
    <t>BZT52C4V3TQ</t>
  </si>
  <si>
    <t>BZT52C4V7</t>
  </si>
  <si>
    <t>BZT52C4V7LP</t>
  </si>
  <si>
    <t>BZT52C4V7Q</t>
  </si>
  <si>
    <t>BZT52C4V7S</t>
  </si>
  <si>
    <t>BZT52C4V7SQ</t>
  </si>
  <si>
    <t>BZT52C4V7T</t>
  </si>
  <si>
    <t>BZT52C4V7TQ</t>
  </si>
  <si>
    <t>BZT52C51</t>
  </si>
  <si>
    <t>BZT52C51Q</t>
  </si>
  <si>
    <t>BZT52C51S</t>
  </si>
  <si>
    <t>BZT52C5V1</t>
  </si>
  <si>
    <t>BZT52C5V1LP</t>
  </si>
  <si>
    <t>BZT52C5V1Q</t>
  </si>
  <si>
    <t>BZT52C5V1S</t>
  </si>
  <si>
    <t>BZT52C5V1SQ</t>
  </si>
  <si>
    <t>BZT52C5V1T</t>
  </si>
  <si>
    <t>BZT52C5V1TQ</t>
  </si>
  <si>
    <t>BZT52C5V6</t>
  </si>
  <si>
    <t>BZT52C5V6LP</t>
  </si>
  <si>
    <t>BZT52C5V6Q</t>
  </si>
  <si>
    <t>BZT52C5V6S</t>
  </si>
  <si>
    <t>BZT52C5V6SQ</t>
  </si>
  <si>
    <t>BZT52C5V6T</t>
  </si>
  <si>
    <t>BZT52C5V6TQ</t>
  </si>
  <si>
    <t>BZT52C6V2</t>
  </si>
  <si>
    <t>BZT52C6V2LP</t>
  </si>
  <si>
    <t>BZT52C6V2Q</t>
  </si>
  <si>
    <t>BZT52C6V2S</t>
  </si>
  <si>
    <t>BZT52C6V2SQ</t>
  </si>
  <si>
    <t>BZT52C6V2T</t>
  </si>
  <si>
    <t>BZT52C6V2TQ</t>
  </si>
  <si>
    <t>BZT52C6V8</t>
  </si>
  <si>
    <t>BZT52C6V8LP</t>
  </si>
  <si>
    <t>BZT52C6V8LPQ</t>
  </si>
  <si>
    <t>BZT52C6V8S</t>
  </si>
  <si>
    <t>BZT52C6V8SQ</t>
  </si>
  <si>
    <t>BZT52C6V8T</t>
  </si>
  <si>
    <t>BZT52C6V8TQ</t>
  </si>
  <si>
    <t>BZT52C7V5</t>
  </si>
  <si>
    <t>BZT52C7V5LP</t>
  </si>
  <si>
    <t>BZT52C7V5Q</t>
  </si>
  <si>
    <t>BZT52C7V5S</t>
  </si>
  <si>
    <t>BZT52C7V5SQ</t>
  </si>
  <si>
    <t>BZT52C7V5T</t>
  </si>
  <si>
    <t>BZT52C7V5TQ</t>
  </si>
  <si>
    <t>BZT52C8V2</t>
  </si>
  <si>
    <t>BZT52C8V2LP</t>
  </si>
  <si>
    <t>BZT52C8V2Q</t>
  </si>
  <si>
    <t>BZT52C8V2S</t>
  </si>
  <si>
    <t>BZT52C8V2T</t>
  </si>
  <si>
    <t>BZT52C8V2TQ</t>
  </si>
  <si>
    <t>BZT52C9V1</t>
  </si>
  <si>
    <t>BZT52C9V1LP</t>
  </si>
  <si>
    <t>BZT52C9V1LPQ</t>
  </si>
  <si>
    <t>BZT52C9V1Q</t>
  </si>
  <si>
    <t>BZT52C9V1S</t>
  </si>
  <si>
    <t>BZT52C9V1SQ</t>
  </si>
  <si>
    <t>BZT52C9V1T</t>
  </si>
  <si>
    <t>BZT52C9V1TQ</t>
  </si>
  <si>
    <t>BZT52HC10WF</t>
  </si>
  <si>
    <t>SOD123F</t>
  </si>
  <si>
    <t>BZT52HC10WFQ</t>
  </si>
  <si>
    <t>SOD123F (Type B)</t>
  </si>
  <si>
    <t>BZT52HC11WF</t>
  </si>
  <si>
    <t>BZT52HC11WFQ</t>
  </si>
  <si>
    <t>BZT52HC12WF</t>
  </si>
  <si>
    <t>BZT52HC12WFQ</t>
  </si>
  <si>
    <t>BZT52HC13WF</t>
  </si>
  <si>
    <t>BZT52HC13WFQ</t>
  </si>
  <si>
    <t>BZT52HC15WF</t>
  </si>
  <si>
    <t>BZT52HC15WFQ</t>
  </si>
  <si>
    <t>BZT52HC16WF</t>
  </si>
  <si>
    <t>BZT52HC16WFQ</t>
  </si>
  <si>
    <t>BZT52HC18WF</t>
  </si>
  <si>
    <t>BZT52HC18WFQ</t>
  </si>
  <si>
    <t>BZT52HC20WF</t>
  </si>
  <si>
    <t>BZT52HC20WFQ</t>
  </si>
  <si>
    <t>BZT52HC22WF</t>
  </si>
  <si>
    <t>BZT52HC22WFQ</t>
  </si>
  <si>
    <t>BZT52HC24WF</t>
  </si>
  <si>
    <t>BZT52HC24WFQ</t>
  </si>
  <si>
    <t>BZT52HC27WF</t>
  </si>
  <si>
    <t>BZT52HC27WFQ</t>
  </si>
  <si>
    <t>BZT52HC2V4WF</t>
  </si>
  <si>
    <t>BZT52HC2V7WF</t>
  </si>
  <si>
    <t>BZT52HC30WF</t>
  </si>
  <si>
    <t>BZT52HC30WFQ</t>
  </si>
  <si>
    <t>BZT52HC33WF</t>
  </si>
  <si>
    <t>BZT52HC36WF</t>
  </si>
  <si>
    <t>BZT52HC39WF</t>
  </si>
  <si>
    <t>BZT52HC3V0WF</t>
  </si>
  <si>
    <t>BZT52HC3V3WF</t>
  </si>
  <si>
    <t>BZT52HC3V6WF</t>
  </si>
  <si>
    <t>BZT52HC3V9WF</t>
  </si>
  <si>
    <t>BZT52HC43WF</t>
  </si>
  <si>
    <t>BZT52HC47WF</t>
  </si>
  <si>
    <t>BZT52HC4V3WF</t>
  </si>
  <si>
    <t>BZT52HC4V7WF</t>
  </si>
  <si>
    <t>BZT52HC5V1WF</t>
  </si>
  <si>
    <t>BZT52HC5V6WF</t>
  </si>
  <si>
    <t>BZT52HC5V6WFQ</t>
  </si>
  <si>
    <t>BZT52HC6V2WF</t>
  </si>
  <si>
    <t>BZT52HC6V2WFQ</t>
  </si>
  <si>
    <t>BZT52HC6V8WF</t>
  </si>
  <si>
    <t>BZT52HC6V8WFQ</t>
  </si>
  <si>
    <t>BZT52HC7V5WF</t>
  </si>
  <si>
    <t>BZT52HC7V5WFQ</t>
  </si>
  <si>
    <t>BZT52HC8V2WF</t>
  </si>
  <si>
    <t>BZT52HC8V2WFQ</t>
  </si>
  <si>
    <t>BZT52HC9V1WF</t>
  </si>
  <si>
    <t>BZT52HC9V1WFQ</t>
  </si>
  <si>
    <t>BZT585B10T</t>
  </si>
  <si>
    <t>BZT585B10TQ</t>
  </si>
  <si>
    <t>BZT585B11T</t>
  </si>
  <si>
    <t>BZT585B11TQ</t>
  </si>
  <si>
    <t>BZT585B12T</t>
  </si>
  <si>
    <t>BZT585B12TQ</t>
  </si>
  <si>
    <t>BZT585B13T</t>
  </si>
  <si>
    <t>BZT585B13TQ</t>
  </si>
  <si>
    <t>BZT585B15T</t>
  </si>
  <si>
    <t>BZT585B15TQ</t>
  </si>
  <si>
    <t>BZT585B16T</t>
  </si>
  <si>
    <t>BZT585B16TQ</t>
  </si>
  <si>
    <t>BZT585B18T</t>
  </si>
  <si>
    <t>BZT585B18TQ</t>
  </si>
  <si>
    <t>BZT585B20T</t>
  </si>
  <si>
    <t>BZT585B20TQ</t>
  </si>
  <si>
    <t>BZT585B22T</t>
  </si>
  <si>
    <t>BZT585B22TQ</t>
  </si>
  <si>
    <t>BZT585B24T</t>
  </si>
  <si>
    <t>BZT585B24TQ</t>
  </si>
  <si>
    <t>BZT585B27T</t>
  </si>
  <si>
    <t>BZT585B27TQ</t>
  </si>
  <si>
    <t>BZT585B2V4T</t>
  </si>
  <si>
    <t>BZT585B2V4TQ</t>
  </si>
  <si>
    <t>BZT585B2V7T</t>
  </si>
  <si>
    <t>BZT585B30T</t>
  </si>
  <si>
    <t>BZT585B30TQ</t>
  </si>
  <si>
    <t>BZT585B33T</t>
  </si>
  <si>
    <t>BZT585B33TQ</t>
  </si>
  <si>
    <t>BZT585B36T</t>
  </si>
  <si>
    <t>BZT585B36TQ</t>
  </si>
  <si>
    <t>BZT585B39T</t>
  </si>
  <si>
    <t>BZT585B39TQ</t>
  </si>
  <si>
    <t>BZT585B3V3T</t>
  </si>
  <si>
    <t>BZT585B3V6T</t>
  </si>
  <si>
    <t>BZT585B3V6TQ</t>
  </si>
  <si>
    <t>BZT585B3V9T</t>
  </si>
  <si>
    <t>BZT585B3V9TQ</t>
  </si>
  <si>
    <t>BZT585B43T</t>
  </si>
  <si>
    <t>BZT585B43TQ</t>
  </si>
  <si>
    <t>BZT585B4V3T</t>
  </si>
  <si>
    <t>BZT585B4V7T</t>
  </si>
  <si>
    <t>BZT585B5V1T</t>
  </si>
  <si>
    <t>BZT585B5V1TQ</t>
  </si>
  <si>
    <t>BZT585B5V6T</t>
  </si>
  <si>
    <t>BZT585B5V6TQ</t>
  </si>
  <si>
    <t>BZT585B6V2T</t>
  </si>
  <si>
    <t>BZT585B6V2TQ</t>
  </si>
  <si>
    <t>BZT585B6V8T</t>
  </si>
  <si>
    <t>BZT585B6V8TQ</t>
  </si>
  <si>
    <t>BZT585B7V5T</t>
  </si>
  <si>
    <t>BZT585B7V5TQ</t>
  </si>
  <si>
    <t>BZT585B8V2T</t>
  </si>
  <si>
    <t>BZT585B8V2TQ</t>
  </si>
  <si>
    <t>BZT585B9V1T</t>
  </si>
  <si>
    <t>BZT585B9V1TQ</t>
  </si>
  <si>
    <t>BZX84B10</t>
  </si>
  <si>
    <t>BZX84B11</t>
  </si>
  <si>
    <t>BZX84B12</t>
  </si>
  <si>
    <t>BZX84B13</t>
  </si>
  <si>
    <t>BZX84B15</t>
  </si>
  <si>
    <t>BZX84B16</t>
  </si>
  <si>
    <t>BZX84B18</t>
  </si>
  <si>
    <t>BZX84B20</t>
  </si>
  <si>
    <t>BZX84B22</t>
  </si>
  <si>
    <t>BZX84B24</t>
  </si>
  <si>
    <t>BZX84B27</t>
  </si>
  <si>
    <t>BZX84B2V7</t>
  </si>
  <si>
    <t>BZX84B30</t>
  </si>
  <si>
    <t>BZX84B33</t>
  </si>
  <si>
    <t>BZX84B36</t>
  </si>
  <si>
    <t>BZX84B39</t>
  </si>
  <si>
    <t>BZX84B3V0</t>
  </si>
  <si>
    <t>BZX84B3V3</t>
  </si>
  <si>
    <t>BZX84B3V6</t>
  </si>
  <si>
    <t>BZX84B3V9</t>
  </si>
  <si>
    <t>BZX84B4V3</t>
  </si>
  <si>
    <t>BZX84B4V7</t>
  </si>
  <si>
    <t>BZX84B5V1</t>
  </si>
  <si>
    <t>BZX84B5V6</t>
  </si>
  <si>
    <t>BZX84B6V2</t>
  </si>
  <si>
    <t>BZX84B6V8</t>
  </si>
  <si>
    <t>BZX84B7V5</t>
  </si>
  <si>
    <t>BZX84B8V2</t>
  </si>
  <si>
    <t>BZX84B9V1</t>
  </si>
  <si>
    <t>BZX84C10</t>
  </si>
  <si>
    <t>BZX84C10S</t>
  </si>
  <si>
    <t>Dual, Isolated (Alt.)</t>
  </si>
  <si>
    <t>SOT363</t>
  </si>
  <si>
    <t>BZX84C10T</t>
  </si>
  <si>
    <t>SOT523</t>
  </si>
  <si>
    <t>BZX84C10TS</t>
  </si>
  <si>
    <t>Triple, Isolated</t>
  </si>
  <si>
    <t>BZX84C10W</t>
  </si>
  <si>
    <t>BZX84C11</t>
  </si>
  <si>
    <t>BZX84C11S</t>
  </si>
  <si>
    <t>BZX84C11T</t>
  </si>
  <si>
    <t>BZX84C11W</t>
  </si>
  <si>
    <t>BZX84C12</t>
  </si>
  <si>
    <t>BZX84C12S</t>
  </si>
  <si>
    <t>BZX84C12T</t>
  </si>
  <si>
    <t>BZX84C12TS</t>
  </si>
  <si>
    <t>BZX84C12W</t>
  </si>
  <si>
    <t>BZX84C13</t>
  </si>
  <si>
    <t>BZX84C13S</t>
  </si>
  <si>
    <t>BZX84C13T</t>
  </si>
  <si>
    <t>BZX84C13TS</t>
  </si>
  <si>
    <t>BZX84C13W</t>
  </si>
  <si>
    <t>BZX84C15</t>
  </si>
  <si>
    <t>BZX84C15S</t>
  </si>
  <si>
    <t>BZX84C15T</t>
  </si>
  <si>
    <t>BZX84C15TS</t>
  </si>
  <si>
    <t>BZX84C15W</t>
  </si>
  <si>
    <t>BZX84C16</t>
  </si>
  <si>
    <t>BZX84C16S</t>
  </si>
  <si>
    <t>BZX84C16T</t>
  </si>
  <si>
    <t>BZX84C16TS</t>
  </si>
  <si>
    <t>BZX84C16W</t>
  </si>
  <si>
    <t>BZX84C18</t>
  </si>
  <si>
    <t>BZX84C18S</t>
  </si>
  <si>
    <t>BZX84C18T</t>
  </si>
  <si>
    <t>BZX84C18TS</t>
  </si>
  <si>
    <t>BZX84C18W</t>
  </si>
  <si>
    <t>BZX84C20</t>
  </si>
  <si>
    <t>BZX84C20S</t>
  </si>
  <si>
    <t>BZX84C20T</t>
  </si>
  <si>
    <t>BZX84C20TS</t>
  </si>
  <si>
    <t>BZX84C20W</t>
  </si>
  <si>
    <t>BZX84C22</t>
  </si>
  <si>
    <t>BZX84C22S</t>
  </si>
  <si>
    <t>BZX84C22T</t>
  </si>
  <si>
    <t>BZX84C22W</t>
  </si>
  <si>
    <t>BZX84C24</t>
  </si>
  <si>
    <t>BZX84C24T</t>
  </si>
  <si>
    <t>BZX84C24TS</t>
  </si>
  <si>
    <t>BZX84C24W</t>
  </si>
  <si>
    <t>BZX84C27</t>
  </si>
  <si>
    <t>BZX84C27S</t>
  </si>
  <si>
    <t>BZX84C27T</t>
  </si>
  <si>
    <t>BZX84C27TS</t>
  </si>
  <si>
    <t>BZX84C27W</t>
  </si>
  <si>
    <t>BZX84C2V4</t>
  </si>
  <si>
    <t>BZX84C2V4S</t>
  </si>
  <si>
    <t>BZX84C2V4T</t>
  </si>
  <si>
    <t>BZX84C2V4TS</t>
  </si>
  <si>
    <t>BZX84C2V4W</t>
  </si>
  <si>
    <t>BZX84C2V7</t>
  </si>
  <si>
    <t>BZX84C2V7S</t>
  </si>
  <si>
    <t>BZX84C2V7T</t>
  </si>
  <si>
    <t>BZX84C2V7TS</t>
  </si>
  <si>
    <t>BZX84C2V7W</t>
  </si>
  <si>
    <t>BZX84C30</t>
  </si>
  <si>
    <t>BZX84C30S</t>
  </si>
  <si>
    <t>BZX84C30T</t>
  </si>
  <si>
    <t>BZX84C30W</t>
  </si>
  <si>
    <t>BZX84C33</t>
  </si>
  <si>
    <t>BZX84C33S</t>
  </si>
  <si>
    <t>BZX84C33T</t>
  </si>
  <si>
    <t>BZX84C33W</t>
  </si>
  <si>
    <t>BZX84C36</t>
  </si>
  <si>
    <t>BZX84C36S</t>
  </si>
  <si>
    <t>BZX84C36T</t>
  </si>
  <si>
    <t>BZX84C36TQ</t>
  </si>
  <si>
    <t>150mW Surface Mount Zener Diode</t>
  </si>
  <si>
    <t>+/- 5.56</t>
  </si>
  <si>
    <t>BZX84C36W</t>
  </si>
  <si>
    <t>BZX84C39</t>
  </si>
  <si>
    <t>BZX84C39S</t>
  </si>
  <si>
    <t>BZX84C39T</t>
  </si>
  <si>
    <t>BZX84C39TS</t>
  </si>
  <si>
    <t>BZX84C39W</t>
  </si>
  <si>
    <t>BZX84C3V0</t>
  </si>
  <si>
    <t>BZX84C3V0S</t>
  </si>
  <si>
    <t>BZX84C3V0T</t>
  </si>
  <si>
    <t>BZX84C3V0TS</t>
  </si>
  <si>
    <t>BZX84C3V0W</t>
  </si>
  <si>
    <t>BZX84C3V3</t>
  </si>
  <si>
    <t>BZX84C3V3S</t>
  </si>
  <si>
    <t>BZX84C3V3T</t>
  </si>
  <si>
    <t>BZX84C3V3TS</t>
  </si>
  <si>
    <t>BZX84C3V3W</t>
  </si>
  <si>
    <t>BZX84C3V6</t>
  </si>
  <si>
    <t>BZX84C3V6S</t>
  </si>
  <si>
    <t>BZX84C3V6T</t>
  </si>
  <si>
    <t>BZX84C3V6TS</t>
  </si>
  <si>
    <t>BZX84C3V6W</t>
  </si>
  <si>
    <t>BZX84C3V9</t>
  </si>
  <si>
    <t>BZX84C3V9S</t>
  </si>
  <si>
    <t>BZX84C3V9T</t>
  </si>
  <si>
    <t>BZX84C3V9TS</t>
  </si>
  <si>
    <t>BZX84C3V9W</t>
  </si>
  <si>
    <t>BZX84C43</t>
  </si>
  <si>
    <t>BZX84C47</t>
  </si>
  <si>
    <t>BZX84C4V3</t>
  </si>
  <si>
    <t>BZX84C4V3S</t>
  </si>
  <si>
    <t>BZX84C4V3T</t>
  </si>
  <si>
    <t>BZX84C4V3TS</t>
  </si>
  <si>
    <t>BZX84C4V3W</t>
  </si>
  <si>
    <t>BZX84C4V7</t>
  </si>
  <si>
    <t>BZX84C4V7S</t>
  </si>
  <si>
    <t>BZX84C4V7T</t>
  </si>
  <si>
    <t>BZX84C4V7TS</t>
  </si>
  <si>
    <t>BZX84C4V7W</t>
  </si>
  <si>
    <t>BZX84C51</t>
  </si>
  <si>
    <t>BZX84C5V1</t>
  </si>
  <si>
    <t>BZX84C5V1S</t>
  </si>
  <si>
    <t>BZX84C5V1T</t>
  </si>
  <si>
    <t>BZX84C5V1TS</t>
  </si>
  <si>
    <t>BZX84C5V1W</t>
  </si>
  <si>
    <t>BZX84C5V6</t>
  </si>
  <si>
    <t>BZX84C5V6S</t>
  </si>
  <si>
    <t>BZX84C5V6T</t>
  </si>
  <si>
    <t>BZX84C5V6TQ</t>
  </si>
  <si>
    <t>+/- 7.14</t>
  </si>
  <si>
    <t>BZX84C5V6TS</t>
  </si>
  <si>
    <t>BZX84C5V6W</t>
  </si>
  <si>
    <t>BZX84C6V2</t>
  </si>
  <si>
    <t>BZX84C6V2S</t>
  </si>
  <si>
    <t>BZX84C6V2T</t>
  </si>
  <si>
    <t>BZX84C6V2TS</t>
  </si>
  <si>
    <t>BZX84C6V2W</t>
  </si>
  <si>
    <t>BZX84C6V8</t>
  </si>
  <si>
    <t>BZX84C6V8S</t>
  </si>
  <si>
    <t>BZX84C6V8T</t>
  </si>
  <si>
    <t>BZX84C6V8TS</t>
  </si>
  <si>
    <t>BZX84C6V8W</t>
  </si>
  <si>
    <t>BZX84C7V5</t>
  </si>
  <si>
    <t>BZX84C7V5S</t>
  </si>
  <si>
    <t>BZX84C7V5T</t>
  </si>
  <si>
    <t>BZX84C7V5W</t>
  </si>
  <si>
    <t>BZX84C8V2</t>
  </si>
  <si>
    <t>BZX84C8V2S</t>
  </si>
  <si>
    <t>BZX84C8V2T</t>
  </si>
  <si>
    <t>BZX84C8V2TS</t>
  </si>
  <si>
    <t>BZX84C8V2W</t>
  </si>
  <si>
    <t>BZX84C9V1</t>
  </si>
  <si>
    <t>BZX84C9V1S</t>
  </si>
  <si>
    <t>BZX84C9V1T</t>
  </si>
  <si>
    <t>BZX84C9V1W</t>
  </si>
  <si>
    <t>D3Z10BF</t>
  </si>
  <si>
    <t>0.4W SURFACE MOUNT PRECISION ZENER DIODE</t>
  </si>
  <si>
    <t>SOD323F</t>
  </si>
  <si>
    <t>D3Z11BF</t>
  </si>
  <si>
    <t>D3Z12BF</t>
  </si>
  <si>
    <t>D3Z13BF</t>
  </si>
  <si>
    <t>D3Z15BF</t>
  </si>
  <si>
    <t>D3Z16BF</t>
  </si>
  <si>
    <t>D3Z18BF</t>
  </si>
  <si>
    <t>D3Z20BF</t>
  </si>
  <si>
    <t>D3Z22BF</t>
  </si>
  <si>
    <t>D3Z24BF</t>
  </si>
  <si>
    <t>D3Z27BF</t>
  </si>
  <si>
    <t>D3Z2V4BF</t>
  </si>
  <si>
    <t>D3Z2V7BF</t>
  </si>
  <si>
    <t>D3Z30BF</t>
  </si>
  <si>
    <t>D3Z33BF</t>
  </si>
  <si>
    <t>D3Z36BF</t>
  </si>
  <si>
    <t>D3Z3V0BF</t>
  </si>
  <si>
    <t>D3Z3V3BF</t>
  </si>
  <si>
    <t>D3Z3V6BF</t>
  </si>
  <si>
    <t>D3Z3V9BF</t>
  </si>
  <si>
    <t>D3Z4V3BF</t>
  </si>
  <si>
    <t>D3Z4V7BF</t>
  </si>
  <si>
    <t>D3Z5V1BF</t>
  </si>
  <si>
    <t>D3Z5V6BF</t>
  </si>
  <si>
    <t>D3Z6V2BF</t>
  </si>
  <si>
    <t>D3Z6V8BF</t>
  </si>
  <si>
    <t>D3Z7V5BF</t>
  </si>
  <si>
    <t>D3Z8V2BF</t>
  </si>
  <si>
    <t>D3Z9V1BF</t>
  </si>
  <si>
    <t>DDZ10ASF</t>
  </si>
  <si>
    <t>0.5W SURFACE MOUNT PRECISION ZENER DIODE</t>
  </si>
  <si>
    <t>DDZ10B</t>
  </si>
  <si>
    <t>DDZ10BSF</t>
  </si>
  <si>
    <t>DDZ10C</t>
  </si>
  <si>
    <t>DDZ10CS</t>
  </si>
  <si>
    <t>DDZ10CSF</t>
  </si>
  <si>
    <t>DDZ10DSF</t>
  </si>
  <si>
    <t>DDZ11ASF</t>
  </si>
  <si>
    <t>DDZ11B</t>
  </si>
  <si>
    <t>DDZ11BSF</t>
  </si>
  <si>
    <t>DDZ11C</t>
  </si>
  <si>
    <t>DDZ11CS</t>
  </si>
  <si>
    <t>DDZ11CSF</t>
  </si>
  <si>
    <t>DDZ12ASF</t>
  </si>
  <si>
    <t>DDZ12B</t>
  </si>
  <si>
    <t>DDZ12BSF</t>
  </si>
  <si>
    <t>DDZ12C</t>
  </si>
  <si>
    <t>DDZ12CS</t>
  </si>
  <si>
    <t>DDZ12CSF</t>
  </si>
  <si>
    <t>DDZ13ASF</t>
  </si>
  <si>
    <t>DDZ13B</t>
  </si>
  <si>
    <t>DDZ13BS</t>
  </si>
  <si>
    <t>DDZ13BSF</t>
  </si>
  <si>
    <t>DDZ13CSF</t>
  </si>
  <si>
    <t>DDZ14</t>
  </si>
  <si>
    <t>DDZ14B</t>
  </si>
  <si>
    <t>DDZ14S</t>
  </si>
  <si>
    <t>DDZ15</t>
  </si>
  <si>
    <t>DDZ15ASF</t>
  </si>
  <si>
    <t>DDZ15BSF</t>
  </si>
  <si>
    <t>DDZ15CSF</t>
  </si>
  <si>
    <t>DDZ15S</t>
  </si>
  <si>
    <t>DDZ16</t>
  </si>
  <si>
    <t>DDZ16ASF</t>
  </si>
  <si>
    <t>DDZ16B</t>
  </si>
  <si>
    <t>DDZ16BSF</t>
  </si>
  <si>
    <t>DDZ16CSF</t>
  </si>
  <si>
    <t>DDZ16S</t>
  </si>
  <si>
    <t>DDZ17</t>
  </si>
  <si>
    <t>DDZ18ASF</t>
  </si>
  <si>
    <t>DDZ18BSF</t>
  </si>
  <si>
    <t>DDZ18C</t>
  </si>
  <si>
    <t>DDZ18CS</t>
  </si>
  <si>
    <t>DDZ18CSF</t>
  </si>
  <si>
    <t>DDZ19</t>
  </si>
  <si>
    <t>DDZ20ASF</t>
  </si>
  <si>
    <t>DDZ20BSF</t>
  </si>
  <si>
    <t>DDZ20C</t>
  </si>
  <si>
    <t>DDZ20CS</t>
  </si>
  <si>
    <t>DDZ20CSF</t>
  </si>
  <si>
    <t>DDZ20DSF</t>
  </si>
  <si>
    <t>DDZ21</t>
  </si>
  <si>
    <t>DDZ22ASF</t>
  </si>
  <si>
    <t>DDZ22BSF</t>
  </si>
  <si>
    <t>DDZ22CSF</t>
  </si>
  <si>
    <t>DDZ22D</t>
  </si>
  <si>
    <t>DDZ22DS</t>
  </si>
  <si>
    <t>DDZ22DSF</t>
  </si>
  <si>
    <t>DDZ23</t>
  </si>
  <si>
    <t>DDZ24ASF</t>
  </si>
  <si>
    <t>DDZ24BSF</t>
  </si>
  <si>
    <t>DDZ24C</t>
  </si>
  <si>
    <t>DDZ24CS</t>
  </si>
  <si>
    <t>DDZ24CSF</t>
  </si>
  <si>
    <t>DDZ24DSF</t>
  </si>
  <si>
    <t>DDZ26</t>
  </si>
  <si>
    <t>DDZ27ASF</t>
  </si>
  <si>
    <t>DDZ27BSF</t>
  </si>
  <si>
    <t>DDZ27CSF</t>
  </si>
  <si>
    <t>DDZ27D</t>
  </si>
  <si>
    <t>DDZ27DS</t>
  </si>
  <si>
    <t>DDZ27DSF</t>
  </si>
  <si>
    <t>DDZ28</t>
  </si>
  <si>
    <t>DDZ2V4ASF</t>
  </si>
  <si>
    <t>DDZ2V4BSF</t>
  </si>
  <si>
    <t>DDZ2V7ASF</t>
  </si>
  <si>
    <t>DDZ2V7BSF</t>
  </si>
  <si>
    <t>DDZ30ASF</t>
  </si>
  <si>
    <t>DDZ30BSF</t>
  </si>
  <si>
    <t>DDZ30CSF</t>
  </si>
  <si>
    <t>DDZ30D</t>
  </si>
  <si>
    <t>DDZ30DS</t>
  </si>
  <si>
    <t>DDZ30DSF</t>
  </si>
  <si>
    <t>DDZ31</t>
  </si>
  <si>
    <t>DDZ33</t>
  </si>
  <si>
    <t>DDZ33ASF</t>
  </si>
  <si>
    <t>DDZ33BSF</t>
  </si>
  <si>
    <t>DDZ33CSF</t>
  </si>
  <si>
    <t>DDZ33DSF</t>
  </si>
  <si>
    <t>DDZ33S</t>
  </si>
  <si>
    <t>DDZ34</t>
  </si>
  <si>
    <t>DDZ36</t>
  </si>
  <si>
    <t>DDZ36ASF</t>
  </si>
  <si>
    <t>DDZ36BSF</t>
  </si>
  <si>
    <t>DDZ36CSF</t>
  </si>
  <si>
    <t>DDZ36DSF</t>
  </si>
  <si>
    <t>DDZ36S</t>
  </si>
  <si>
    <t>DDZ39ASF</t>
  </si>
  <si>
    <t>DDZ39BSF</t>
  </si>
  <si>
    <t>DDZ39CSF</t>
  </si>
  <si>
    <t>DDZ39DSF</t>
  </si>
  <si>
    <t>DDZ39F</t>
  </si>
  <si>
    <t>DDZ39FS</t>
  </si>
  <si>
    <t>DDZ3V0ASF</t>
  </si>
  <si>
    <t>DDZ3V0BSF</t>
  </si>
  <si>
    <t>DDZ3V3ASF</t>
  </si>
  <si>
    <t>DDZ3V3BSF</t>
  </si>
  <si>
    <t>DDZ3V6ASF</t>
  </si>
  <si>
    <t>DDZ3V6BSF</t>
  </si>
  <si>
    <t>DDZ3V9ASF</t>
  </si>
  <si>
    <t>DDZ3V9BSF</t>
  </si>
  <si>
    <t>DDZ43</t>
  </si>
  <si>
    <t>DDZ43S</t>
  </si>
  <si>
    <t>DDZ47S</t>
  </si>
  <si>
    <t>DDZ4V3ASF</t>
  </si>
  <si>
    <t>DDZ4V3BSF</t>
  </si>
  <si>
    <t>DDZ4V3CSF</t>
  </si>
  <si>
    <t>DDZ4V7ASF</t>
  </si>
  <si>
    <t>DDZ4V7BSF</t>
  </si>
  <si>
    <t>DDZ4V7CSF</t>
  </si>
  <si>
    <t>DDZ5V1ASF</t>
  </si>
  <si>
    <t>DDZ5V1B</t>
  </si>
  <si>
    <t>DDZ5V1BS</t>
  </si>
  <si>
    <t>DDZ5V1BSF</t>
  </si>
  <si>
    <t>DDZ5V1CSF</t>
  </si>
  <si>
    <t>DDZ5V6ASF</t>
  </si>
  <si>
    <t>DDZ5V6ASFQ</t>
  </si>
  <si>
    <t>DDZ5V6B</t>
  </si>
  <si>
    <t>DDZ5V6BS</t>
  </si>
  <si>
    <t>DDZ5V6BSF</t>
  </si>
  <si>
    <t>DDZ5V6CSF</t>
  </si>
  <si>
    <t>DDZ6V2ASF</t>
  </si>
  <si>
    <t>DDZ6V2B</t>
  </si>
  <si>
    <t>DDZ6V2BS</t>
  </si>
  <si>
    <t>DDZ6V2BSF</t>
  </si>
  <si>
    <t>DDZ6V2CSF</t>
  </si>
  <si>
    <t>DDZ6V8ASF</t>
  </si>
  <si>
    <t>DDZ6V8B</t>
  </si>
  <si>
    <t>DDZ6V8BSF</t>
  </si>
  <si>
    <t>DDZ6V8C</t>
  </si>
  <si>
    <t>DDZ6V8CS</t>
  </si>
  <si>
    <t>DDZ6V8CSF</t>
  </si>
  <si>
    <t>DDZ7V5ASF</t>
  </si>
  <si>
    <t>DDZ7V5B</t>
  </si>
  <si>
    <t>DDZ7V5BSF</t>
  </si>
  <si>
    <t>DDZ7V5C</t>
  </si>
  <si>
    <t>DDZ7V5CS</t>
  </si>
  <si>
    <t>DDZ7V5CSF</t>
  </si>
  <si>
    <t>DDZ8V2ASF</t>
  </si>
  <si>
    <t>DDZ8V2B</t>
  </si>
  <si>
    <t>DDZ8V2BSF</t>
  </si>
  <si>
    <t>DDZ8V2C</t>
  </si>
  <si>
    <t>DDZ8V2CS</t>
  </si>
  <si>
    <t>DDZ8V2CSF</t>
  </si>
  <si>
    <t>DDZ9678</t>
  </si>
  <si>
    <t>SURFACE MOUNT LOW CURRENT ZENER DIODE</t>
  </si>
  <si>
    <t>DDZ9681</t>
  </si>
  <si>
    <t>DDZ9682</t>
  </si>
  <si>
    <t>DDZ9683</t>
  </si>
  <si>
    <t>DDZ9684</t>
  </si>
  <si>
    <t>DDZ9685</t>
  </si>
  <si>
    <t>DDZ9686</t>
  </si>
  <si>
    <t>DDZ9687</t>
  </si>
  <si>
    <t>DDZ9688</t>
  </si>
  <si>
    <t>DDZ9689</t>
  </si>
  <si>
    <t>DDZ9689S</t>
  </si>
  <si>
    <t>DDZ9689T</t>
  </si>
  <si>
    <t>DDZ9690</t>
  </si>
  <si>
    <t>DDZ9690S</t>
  </si>
  <si>
    <t>DDZ9690T</t>
  </si>
  <si>
    <t>DDZ9691</t>
  </si>
  <si>
    <t>DDZ9691Q</t>
  </si>
  <si>
    <t>DDZ9691S</t>
  </si>
  <si>
    <t>DDZ9691T</t>
  </si>
  <si>
    <t>DDZ9692</t>
  </si>
  <si>
    <t>DDZ9692S</t>
  </si>
  <si>
    <t>DDZ9692T</t>
  </si>
  <si>
    <t>DDZ9692TQ</t>
  </si>
  <si>
    <t>DDZ9693</t>
  </si>
  <si>
    <t>DDZ9693S</t>
  </si>
  <si>
    <t>DDZ9693T</t>
  </si>
  <si>
    <t>DDZ9694</t>
  </si>
  <si>
    <t>DDZ9694S</t>
  </si>
  <si>
    <t>DDZ9694T</t>
  </si>
  <si>
    <t>DDZ9696</t>
  </si>
  <si>
    <t>DDZ9696S</t>
  </si>
  <si>
    <t>DDZ9696T</t>
  </si>
  <si>
    <t>DDZ9697</t>
  </si>
  <si>
    <t>DDZ9697S</t>
  </si>
  <si>
    <t>DDZ9697T</t>
  </si>
  <si>
    <t>DDZ9698</t>
  </si>
  <si>
    <t>DDZ9698S</t>
  </si>
  <si>
    <t>DDZ9698T</t>
  </si>
  <si>
    <t>DDZ9699</t>
  </si>
  <si>
    <t>DDZ9699S</t>
  </si>
  <si>
    <t>DDZ9699T</t>
  </si>
  <si>
    <t>DDZ9700</t>
  </si>
  <si>
    <t>DDZ9700S</t>
  </si>
  <si>
    <t>DDZ9700T</t>
  </si>
  <si>
    <t>DDZ9701</t>
  </si>
  <si>
    <t>DDZ9701S</t>
  </si>
  <si>
    <t>DDZ9701T</t>
  </si>
  <si>
    <t>DDZ9702</t>
  </si>
  <si>
    <t>DDZ9702S</t>
  </si>
  <si>
    <t>DDZ9702T</t>
  </si>
  <si>
    <t>DDZ9703</t>
  </si>
  <si>
    <t>DDZ9703S</t>
  </si>
  <si>
    <t>DDZ9703T</t>
  </si>
  <si>
    <t>DDZ9704</t>
  </si>
  <si>
    <t>DDZ9705</t>
  </si>
  <si>
    <t>DDZ9705S</t>
  </si>
  <si>
    <t>DDZ9705T</t>
  </si>
  <si>
    <t>DDZ9707</t>
  </si>
  <si>
    <t>DDZ9707S</t>
  </si>
  <si>
    <t>DDZ9707T</t>
  </si>
  <si>
    <t>DDZ9708</t>
  </si>
  <si>
    <t>DDZ9708S</t>
  </si>
  <si>
    <t>DDZ9708T</t>
  </si>
  <si>
    <t>DDZ9709</t>
  </si>
  <si>
    <t>DDZ9709S</t>
  </si>
  <si>
    <t>DDZ9709T</t>
  </si>
  <si>
    <t>DDZ9711</t>
  </si>
  <si>
    <t>DDZ9711S</t>
  </si>
  <si>
    <t>DDZ9711T</t>
  </si>
  <si>
    <t>DDZ9712</t>
  </si>
  <si>
    <t>DDZ9712S</t>
  </si>
  <si>
    <t>DDZ9712T</t>
  </si>
  <si>
    <t>DDZ9713</t>
  </si>
  <si>
    <t>DDZ9713S</t>
  </si>
  <si>
    <t>DDZ9713T</t>
  </si>
  <si>
    <t>DDZ9714</t>
  </si>
  <si>
    <t>DDZ9714S</t>
  </si>
  <si>
    <t>DDZ9714T</t>
  </si>
  <si>
    <t>DDZ9715</t>
  </si>
  <si>
    <t>DDZ9715S</t>
  </si>
  <si>
    <t>DDZ9715T</t>
  </si>
  <si>
    <t>DDZ9716</t>
  </si>
  <si>
    <t>DDZ9716S</t>
  </si>
  <si>
    <t>DDZ9716T</t>
  </si>
  <si>
    <t>DDZ9717</t>
  </si>
  <si>
    <t>DDZ9717S</t>
  </si>
  <si>
    <t>DDZ9717T</t>
  </si>
  <si>
    <t>DDZ9V1ASF</t>
  </si>
  <si>
    <t>DDZ9V1B</t>
  </si>
  <si>
    <t>DDZ9V1BSF</t>
  </si>
  <si>
    <t>DDZ9V1C</t>
  </si>
  <si>
    <t>DDZ9V1CS</t>
  </si>
  <si>
    <t>DDZ9V1CSF</t>
  </si>
  <si>
    <t>DDZX10C</t>
  </si>
  <si>
    <t>DDZX11C</t>
  </si>
  <si>
    <t>DDZX12C</t>
  </si>
  <si>
    <t>DDZX12CQ</t>
  </si>
  <si>
    <t>Surface-Mount Precision Zener Diode</t>
  </si>
  <si>
    <t>DDZX13B</t>
  </si>
  <si>
    <t>DDZX14</t>
  </si>
  <si>
    <t>DDZX15</t>
  </si>
  <si>
    <t>DDZX16</t>
  </si>
  <si>
    <t>DDZX18C</t>
  </si>
  <si>
    <t>DDZX20C</t>
  </si>
  <si>
    <t>DDZX22D</t>
  </si>
  <si>
    <t>DDZX24C</t>
  </si>
  <si>
    <t>DDZX27D</t>
  </si>
  <si>
    <t>DDZX30D</t>
  </si>
  <si>
    <t>DDZX33</t>
  </si>
  <si>
    <t>DDZX36</t>
  </si>
  <si>
    <t>DDZX39F</t>
  </si>
  <si>
    <t>DDZX43</t>
  </si>
  <si>
    <t>DDZX5V1B</t>
  </si>
  <si>
    <t>DDZX5V1BQ</t>
  </si>
  <si>
    <t>DDZX5V6AQ</t>
  </si>
  <si>
    <t>DDZX5V6B</t>
  </si>
  <si>
    <t>DDZX6V2B</t>
  </si>
  <si>
    <t>DDZX6V8C</t>
  </si>
  <si>
    <t>DDZX7V5C</t>
  </si>
  <si>
    <t>DDZX8V2C</t>
  </si>
  <si>
    <t>DDZX9V1C</t>
  </si>
  <si>
    <t>DFLZ10</t>
  </si>
  <si>
    <t>PowerDI123</t>
  </si>
  <si>
    <t>DFLZ10Q</t>
  </si>
  <si>
    <t>DFLZ11</t>
  </si>
  <si>
    <t>DFLZ11Q</t>
  </si>
  <si>
    <t>DFLZ12</t>
  </si>
  <si>
    <t>DFLZ12Q</t>
  </si>
  <si>
    <t>DFLZ13</t>
  </si>
  <si>
    <t>DFLZ13Q</t>
  </si>
  <si>
    <t>DFLZ15</t>
  </si>
  <si>
    <t>DFLZ15Q</t>
  </si>
  <si>
    <t>DFLZ16</t>
  </si>
  <si>
    <t>DFLZ16Q</t>
  </si>
  <si>
    <t>DFLZ18</t>
  </si>
  <si>
    <t>DFLZ18Q</t>
  </si>
  <si>
    <t>DFLZ20</t>
  </si>
  <si>
    <t>DFLZ20Q</t>
  </si>
  <si>
    <t>DFLZ22</t>
  </si>
  <si>
    <t>DFLZ22Q</t>
  </si>
  <si>
    <t>DFLZ24</t>
  </si>
  <si>
    <t>DFLZ24Q</t>
  </si>
  <si>
    <t>DFLZ27</t>
  </si>
  <si>
    <t>DFLZ27Q</t>
  </si>
  <si>
    <t>DFLZ30</t>
  </si>
  <si>
    <t>DFLZ30Q</t>
  </si>
  <si>
    <t>DFLZ33</t>
  </si>
  <si>
    <t>DFLZ33Q</t>
  </si>
  <si>
    <t>DFLZ36</t>
  </si>
  <si>
    <t>DFLZ36Q</t>
  </si>
  <si>
    <t>DFLZ39</t>
  </si>
  <si>
    <t>DFLZ39Q</t>
  </si>
  <si>
    <t>DFLZ5V1</t>
  </si>
  <si>
    <t>DFLZ5V1Q</t>
  </si>
  <si>
    <t>DFLZ5V6</t>
  </si>
  <si>
    <t>DFLZ5V6Q</t>
  </si>
  <si>
    <t>DFLZ6V2</t>
  </si>
  <si>
    <t>DFLZ6V2Q</t>
  </si>
  <si>
    <t>DFLZ6V8</t>
  </si>
  <si>
    <t>DFLZ6V8Q</t>
  </si>
  <si>
    <t>DFLZ7V5</t>
  </si>
  <si>
    <t>DFLZ7V5Q</t>
  </si>
  <si>
    <t>DFLZ8V2</t>
  </si>
  <si>
    <t>DFLZ8V2Q</t>
  </si>
  <si>
    <t>DFLZ9V1</t>
  </si>
  <si>
    <t>DFLZ9V1Q</t>
  </si>
  <si>
    <t>DZ23C10</t>
  </si>
  <si>
    <t>300mW SURFACE MOUNT POWER ZENER DIODE</t>
  </si>
  <si>
    <t>Dual, Com. Cath</t>
  </si>
  <si>
    <t>DZ23C11</t>
  </si>
  <si>
    <t>DZ23C12</t>
  </si>
  <si>
    <t>DZ23C13</t>
  </si>
  <si>
    <t>DZ23C15</t>
  </si>
  <si>
    <t>DZ23C16</t>
  </si>
  <si>
    <t>DZ23C18</t>
  </si>
  <si>
    <t>DZ23C20</t>
  </si>
  <si>
    <t>DZ23C22</t>
  </si>
  <si>
    <t>DZ23C24</t>
  </si>
  <si>
    <t>DZ23C27</t>
  </si>
  <si>
    <t>DZ23C2V7</t>
  </si>
  <si>
    <t>DZ23C30</t>
  </si>
  <si>
    <t>DZ23C33</t>
  </si>
  <si>
    <t>DZ23C36</t>
  </si>
  <si>
    <t>DZ23C39</t>
  </si>
  <si>
    <t>DZ23C3V0</t>
  </si>
  <si>
    <t>DZ23C3V3</t>
  </si>
  <si>
    <t>DZ23C3V6</t>
  </si>
  <si>
    <t>DZ23C3V9</t>
  </si>
  <si>
    <t>DZ23C43</t>
  </si>
  <si>
    <t>DZ23C47</t>
  </si>
  <si>
    <t>DZ23C4V3</t>
  </si>
  <si>
    <t>DZ23C4V7</t>
  </si>
  <si>
    <t>DZ23C51</t>
  </si>
  <si>
    <t>DZ23C5V1</t>
  </si>
  <si>
    <t>DZ23C5V6</t>
  </si>
  <si>
    <t>DZ23C6V2</t>
  </si>
  <si>
    <t>DZ23C6V8</t>
  </si>
  <si>
    <t>DZ23C7V5</t>
  </si>
  <si>
    <t>DZ23C8V2</t>
  </si>
  <si>
    <t>DZ23C9V1</t>
  </si>
  <si>
    <t>DZ9F10S92</t>
  </si>
  <si>
    <t>10V Zener Diode</t>
  </si>
  <si>
    <t>SOD923 (0.2mm Lead Width)</t>
  </si>
  <si>
    <t>DZ9F11S92</t>
  </si>
  <si>
    <t>11V Zener Diode</t>
  </si>
  <si>
    <t>DZ9F12S92</t>
  </si>
  <si>
    <t>12V Zener Diode</t>
  </si>
  <si>
    <t>DZ9F13S92</t>
  </si>
  <si>
    <t>13V Zener Diode</t>
  </si>
  <si>
    <t>DZ9F15S92</t>
  </si>
  <si>
    <t>15V Zener Diode</t>
  </si>
  <si>
    <t>DZ9F16S92</t>
  </si>
  <si>
    <t>16V Zener Diode</t>
  </si>
  <si>
    <t>DZ9F18S92</t>
  </si>
  <si>
    <t>18V Zener Diode</t>
  </si>
  <si>
    <t>DZ9F20S92</t>
  </si>
  <si>
    <t>20V Zener Diode</t>
  </si>
  <si>
    <t>DZ9F22S92</t>
  </si>
  <si>
    <t>22V Zener Diode</t>
  </si>
  <si>
    <t>DZ9F24S92</t>
  </si>
  <si>
    <t>24V Zener Diode</t>
  </si>
  <si>
    <t>DZ9F2V7S92</t>
  </si>
  <si>
    <t>2.7V Zener Diode</t>
  </si>
  <si>
    <t>DZ9F3V0S92</t>
  </si>
  <si>
    <t>3.0V Zener Diode</t>
  </si>
  <si>
    <t>DZ9F3V3S92</t>
  </si>
  <si>
    <t>3.3V Zener Diode</t>
  </si>
  <si>
    <t>DZ9F3V6S92</t>
  </si>
  <si>
    <t>3.6V Zener Diode</t>
  </si>
  <si>
    <t>DZ9F3V9S92</t>
  </si>
  <si>
    <t>3.9V Zener Diode</t>
  </si>
  <si>
    <t>DZ9F4V1S92</t>
  </si>
  <si>
    <t>4.1V Zener Diode</t>
  </si>
  <si>
    <t>DZ9F4V3S92</t>
  </si>
  <si>
    <t>4.3V Zener Diode</t>
  </si>
  <si>
    <t>DZ9F4V7S92</t>
  </si>
  <si>
    <t>4.7V Zener Diode</t>
  </si>
  <si>
    <t>DZ9F5V1S92</t>
  </si>
  <si>
    <t>5.1V Zener Diode</t>
  </si>
  <si>
    <t>DZ9F5V6S92</t>
  </si>
  <si>
    <t>5.6V Zener Diode</t>
  </si>
  <si>
    <t>DZ9F6V2S92</t>
  </si>
  <si>
    <t>6.2V Zener Diode</t>
  </si>
  <si>
    <t>DZ9F6V8S92</t>
  </si>
  <si>
    <t>6.8V Zener Diode</t>
  </si>
  <si>
    <t>DZ9F7V5S92</t>
  </si>
  <si>
    <t>7.5V Zener Diode</t>
  </si>
  <si>
    <t>DZ9F8V2S92</t>
  </si>
  <si>
    <t>8.2V Zener Diode</t>
  </si>
  <si>
    <t>DZ9F9V1S92</t>
  </si>
  <si>
    <t>9.1V Zener Diode</t>
  </si>
  <si>
    <t>DZL6V8AXV3</t>
  </si>
  <si>
    <t>GDZ10LP3</t>
  </si>
  <si>
    <t>X3-DFN0603-2</t>
  </si>
  <si>
    <t>GDZ11LP3</t>
  </si>
  <si>
    <t>GDZ12LP3</t>
  </si>
  <si>
    <t>GDZ12LP3Q</t>
  </si>
  <si>
    <t>GDZ13LP3</t>
  </si>
  <si>
    <t>GDZ15LP3</t>
  </si>
  <si>
    <t>GDZ16LP3</t>
  </si>
  <si>
    <t>GDZ18LP3</t>
  </si>
  <si>
    <t>GDZ20LP3</t>
  </si>
  <si>
    <t>GDZ22LP3</t>
  </si>
  <si>
    <t>GDZ24LP3</t>
  </si>
  <si>
    <t>GDZ2V7LP3</t>
  </si>
  <si>
    <t>GDZ3V0LP3</t>
  </si>
  <si>
    <t>GDZ3V3LP3</t>
  </si>
  <si>
    <t>GDZ3V6LP3</t>
  </si>
  <si>
    <t>GDZ3V9LP3</t>
  </si>
  <si>
    <t>GDZ4V1LP3</t>
  </si>
  <si>
    <t>GDZ4V3LP3</t>
  </si>
  <si>
    <t>GDZ4V7LP3</t>
  </si>
  <si>
    <t>GDZ5V1LP3</t>
  </si>
  <si>
    <t>GDZ5V6LP3</t>
  </si>
  <si>
    <t>GDZ6V0LP3</t>
  </si>
  <si>
    <t>GDZ6V2LP3</t>
  </si>
  <si>
    <t>GDZ6V2LP3Q</t>
  </si>
  <si>
    <t>GDZ6V8LP3</t>
  </si>
  <si>
    <t>GDZ6V8LP3Q</t>
  </si>
  <si>
    <t>GDZ7V5LP3</t>
  </si>
  <si>
    <t>GDZ8V2BLP3</t>
  </si>
  <si>
    <t>GDZ8V2LP3</t>
  </si>
  <si>
    <t>GDZ9V1LP3</t>
  </si>
  <si>
    <t>GDZ9V1LP3Q</t>
  </si>
  <si>
    <t>LZ52C12W(LS)</t>
  </si>
  <si>
    <t>MM3Z10VCWF(LS)</t>
  </si>
  <si>
    <t>Zener</t>
  </si>
  <si>
    <t>SOD-323F (LS)</t>
  </si>
  <si>
    <t>MM3Z11VCWF(LS)</t>
  </si>
  <si>
    <t>MM3Z12VCWF(LS)</t>
  </si>
  <si>
    <t>MM3Z13VCWF(LS)</t>
  </si>
  <si>
    <t>MM3Z15VCWF(LS)</t>
  </si>
  <si>
    <t>MM3Z16VCWF(LS)</t>
  </si>
  <si>
    <t>MM3Z18VCWF(LS)</t>
  </si>
  <si>
    <t>MM3Z20VCWF(LS)</t>
  </si>
  <si>
    <t>MM3Z22VCWF(LS)</t>
  </si>
  <si>
    <t>MM3Z24VCWF(LS)</t>
  </si>
  <si>
    <t>MM3Z27VCWF(LS)</t>
  </si>
  <si>
    <t>MM3Z2V4CWF(LS)</t>
  </si>
  <si>
    <t>MM3Z2V7CWF(LS)</t>
  </si>
  <si>
    <t>MM3Z30VCWF(LS)</t>
  </si>
  <si>
    <t>MM3Z33VCWF(LS)</t>
  </si>
  <si>
    <t>MM3Z36VCWF(LS)</t>
  </si>
  <si>
    <t>MM3Z39VCWF(LS)</t>
  </si>
  <si>
    <t>MM3Z3V0CWF(LS)</t>
  </si>
  <si>
    <t>MM3Z3V3CWF(LS)</t>
  </si>
  <si>
    <t>MM3Z3V6CWF(LS)</t>
  </si>
  <si>
    <t>MM3Z3V9CWF(LS)</t>
  </si>
  <si>
    <t>MM3Z43VCWF(LS)</t>
  </si>
  <si>
    <t>MM3Z47VCWF(LS)</t>
  </si>
  <si>
    <t>MM3Z4V3CWF(LS)</t>
  </si>
  <si>
    <t>MM3Z4V7CWF(LS)</t>
  </si>
  <si>
    <t>MM3Z51VCWF(LS)</t>
  </si>
  <si>
    <t>MM3Z56VCWF(LS)</t>
  </si>
  <si>
    <t>MM3Z5V1CWF(LS)</t>
  </si>
  <si>
    <t>MM3Z5V6CWF(LS)</t>
  </si>
  <si>
    <t>MM3Z62VCWF(LS)</t>
  </si>
  <si>
    <t>MM3Z68VCWF(LS)</t>
  </si>
  <si>
    <t>MM3Z6V2CWF(LS)</t>
  </si>
  <si>
    <t>MM3Z6V8CWF(LS)</t>
  </si>
  <si>
    <t>MM3Z75VCWF(LS)</t>
  </si>
  <si>
    <t>MM3Z7V5CWF(LS)</t>
  </si>
  <si>
    <t>MM3Z8V2CWF(LS)</t>
  </si>
  <si>
    <t>MM3Z9V1CWF(LS)</t>
  </si>
  <si>
    <t>MM5Z10VCF(LS)</t>
  </si>
  <si>
    <t>SOD-523F (LS)</t>
  </si>
  <si>
    <t>MM5Z11VCF(LS)</t>
  </si>
  <si>
    <t>MM5Z12VCF(LS)</t>
  </si>
  <si>
    <t>MM5Z13VCF(LS)</t>
  </si>
  <si>
    <t>MM5Z15VCF(LS)</t>
  </si>
  <si>
    <t>MM5Z16VCF(LS)</t>
  </si>
  <si>
    <t>MM5Z18VCF(LS)</t>
  </si>
  <si>
    <t>MM5Z20VCF(LS)</t>
  </si>
  <si>
    <t>MM5Z22VCF(LS)</t>
  </si>
  <si>
    <t>MM5Z24VCF(LS)</t>
  </si>
  <si>
    <t>MM5Z27VCF(LS)</t>
  </si>
  <si>
    <t>MM5Z2V4CF(LS)</t>
  </si>
  <si>
    <t>MM5Z2V7CF(LS)</t>
  </si>
  <si>
    <t>MM5Z30VCF(LS)</t>
  </si>
  <si>
    <t>MM5Z33VCF(LS)</t>
  </si>
  <si>
    <t>MM5Z36VCF(LS)</t>
  </si>
  <si>
    <t>MM5Z39VCF(LS)</t>
  </si>
  <si>
    <t>MM5Z3V0CF(LS)</t>
  </si>
  <si>
    <t>MM5Z3V3CF(LS)</t>
  </si>
  <si>
    <t>MM5Z3V6CF(LS)</t>
  </si>
  <si>
    <t>MM5Z3V9CF(LS)</t>
  </si>
  <si>
    <t>MM5Z43VCF(LS)</t>
  </si>
  <si>
    <t>MM5Z47VCF(LS)</t>
  </si>
  <si>
    <t>MM5Z4V3CF(LS)</t>
  </si>
  <si>
    <t>MM5Z4V7CF(LS)</t>
  </si>
  <si>
    <t>MM5Z51VCF(LS)</t>
  </si>
  <si>
    <t>MM5Z56VCF(LS)</t>
  </si>
  <si>
    <t>MM5Z5V1CF(LS)</t>
  </si>
  <si>
    <t>MM5Z5V6CF(LS)</t>
  </si>
  <si>
    <t>MM5Z62VCF(LS)</t>
  </si>
  <si>
    <t>MM5Z68VCF(LS)</t>
  </si>
  <si>
    <t>MM5Z6V2CF(LS)</t>
  </si>
  <si>
    <t>MM5Z6V8CF(LS)</t>
  </si>
  <si>
    <t>MM5Z75VCF(LS)</t>
  </si>
  <si>
    <t>MM5Z7V5CF(LS)</t>
  </si>
  <si>
    <t>MM5Z8V2CF(LS)</t>
  </si>
  <si>
    <t>MM5Z9V1CF(LS)</t>
  </si>
  <si>
    <t>MMBZ5221B</t>
  </si>
  <si>
    <t>200mW SURFACE MOUNT ZENER DIODE</t>
  </si>
  <si>
    <t>MMBZ5221BS</t>
  </si>
  <si>
    <t>Dual, Isolated</t>
  </si>
  <si>
    <t>MMBZ5221BT</t>
  </si>
  <si>
    <t>MMBZ5221BTS</t>
  </si>
  <si>
    <t>MMBZ5221BW</t>
  </si>
  <si>
    <t>MMBZ5222B</t>
  </si>
  <si>
    <t>MMBZ5223B</t>
  </si>
  <si>
    <t>MMBZ5223BS</t>
  </si>
  <si>
    <t>MMBZ5223BT</t>
  </si>
  <si>
    <t>MMBZ5223BTS</t>
  </si>
  <si>
    <t>MMBZ5223BW</t>
  </si>
  <si>
    <t>MMBZ5225B</t>
  </si>
  <si>
    <t>MMBZ5225BS</t>
  </si>
  <si>
    <t>MMBZ5225BT</t>
  </si>
  <si>
    <t>MMBZ5225BTS</t>
  </si>
  <si>
    <t>MMBZ5225BW</t>
  </si>
  <si>
    <t>MMBZ5226B</t>
  </si>
  <si>
    <t>MMBZ5226BS</t>
  </si>
  <si>
    <t>MMBZ5226BT</t>
  </si>
  <si>
    <t>MMBZ5226BTS</t>
  </si>
  <si>
    <t>MMBZ5226BW</t>
  </si>
  <si>
    <t>MMBZ5227B</t>
  </si>
  <si>
    <t>MMBZ5227BS</t>
  </si>
  <si>
    <t>MMBZ5227BT</t>
  </si>
  <si>
    <t>MMBZ5227BTS</t>
  </si>
  <si>
    <t>MMBZ5227BW</t>
  </si>
  <si>
    <t>MMBZ5228B</t>
  </si>
  <si>
    <t>MMBZ5228BS</t>
  </si>
  <si>
    <t>MMBZ5228BT</t>
  </si>
  <si>
    <t>MMBZ5228BTS</t>
  </si>
  <si>
    <t>MMBZ5228BW</t>
  </si>
  <si>
    <t>MMBZ5229B</t>
  </si>
  <si>
    <t>MMBZ5229BS</t>
  </si>
  <si>
    <t>MMBZ5229BT</t>
  </si>
  <si>
    <t>MMBZ5229BTS</t>
  </si>
  <si>
    <t>MMBZ5229BW</t>
  </si>
  <si>
    <t>MMBZ5230B</t>
  </si>
  <si>
    <t>MMBZ5230BS</t>
  </si>
  <si>
    <t>MMBZ5230BT</t>
  </si>
  <si>
    <t>MMBZ5230BTS</t>
  </si>
  <si>
    <t>MMBZ5230BW</t>
  </si>
  <si>
    <t>MMBZ5231B</t>
  </si>
  <si>
    <t>MMBZ5231BS</t>
  </si>
  <si>
    <t>MMBZ5231BT</t>
  </si>
  <si>
    <t>MMBZ5231BTS</t>
  </si>
  <si>
    <t>MMBZ5231BW</t>
  </si>
  <si>
    <t>MMBZ5232B</t>
  </si>
  <si>
    <t>MMBZ5232BS</t>
  </si>
  <si>
    <t>MMBZ5232BT</t>
  </si>
  <si>
    <t>MMBZ5232BTS</t>
  </si>
  <si>
    <t>MMBZ5232BW</t>
  </si>
  <si>
    <t>MMBZ5233B</t>
  </si>
  <si>
    <t>MMBZ5233BS</t>
  </si>
  <si>
    <t>MMBZ5233BTS</t>
  </si>
  <si>
    <t>MMBZ5233BW</t>
  </si>
  <si>
    <t>MMBZ5234B</t>
  </si>
  <si>
    <t>MMBZ5234BS</t>
  </si>
  <si>
    <t>MMBZ5234BT</t>
  </si>
  <si>
    <t>MMBZ5234BTS</t>
  </si>
  <si>
    <t>MMBZ5234BW</t>
  </si>
  <si>
    <t>MMBZ5235B</t>
  </si>
  <si>
    <t>MMBZ5235BS</t>
  </si>
  <si>
    <t>MMBZ5235BT</t>
  </si>
  <si>
    <t>MMBZ5235BTS</t>
  </si>
  <si>
    <t>MMBZ5235BW</t>
  </si>
  <si>
    <t>MMBZ5236B</t>
  </si>
  <si>
    <t>MMBZ5236BS</t>
  </si>
  <si>
    <t>MMBZ5236BT</t>
  </si>
  <si>
    <t>MMBZ5236BTS</t>
  </si>
  <si>
    <t>MMBZ5236BW</t>
  </si>
  <si>
    <t>MMBZ5237B</t>
  </si>
  <si>
    <t>MMBZ5237BS</t>
  </si>
  <si>
    <t>MMBZ5237BT</t>
  </si>
  <si>
    <t>MMBZ5237BTS</t>
  </si>
  <si>
    <t>MMBZ5237BW</t>
  </si>
  <si>
    <t>MMBZ5238B</t>
  </si>
  <si>
    <t>MMBZ5238BS</t>
  </si>
  <si>
    <t>MMBZ5238BTS</t>
  </si>
  <si>
    <t>MMBZ5239B</t>
  </si>
  <si>
    <t>MMBZ5239BS</t>
  </si>
  <si>
    <t>MMBZ5239BT</t>
  </si>
  <si>
    <t>MMBZ5239BTS</t>
  </si>
  <si>
    <t>MMBZ5239BW</t>
  </si>
  <si>
    <t>MMBZ5240B</t>
  </si>
  <si>
    <t>MMBZ5240BS</t>
  </si>
  <si>
    <t>MMBZ5240BT</t>
  </si>
  <si>
    <t>MMBZ5240BTS</t>
  </si>
  <si>
    <t>MMBZ5240BW</t>
  </si>
  <si>
    <t>MMBZ5241B</t>
  </si>
  <si>
    <t>MMBZ5241BS</t>
  </si>
  <si>
    <t>MMBZ5241BT</t>
  </si>
  <si>
    <t>MMBZ5241BTS</t>
  </si>
  <si>
    <t>MMBZ5241BW</t>
  </si>
  <si>
    <t>MMBZ5242B</t>
  </si>
  <si>
    <t>MMBZ5242BS</t>
  </si>
  <si>
    <t>MMBZ5242BT</t>
  </si>
  <si>
    <t>MMBZ5242BTS</t>
  </si>
  <si>
    <t>MMBZ5242BW</t>
  </si>
  <si>
    <t>MMBZ5243B</t>
  </si>
  <si>
    <t>MMBZ5243BS</t>
  </si>
  <si>
    <t>MMBZ5243BT</t>
  </si>
  <si>
    <t>MMBZ5243BTS</t>
  </si>
  <si>
    <t>MMBZ5243BW</t>
  </si>
  <si>
    <t>MMBZ5244B</t>
  </si>
  <si>
    <t>MMBZ5245B</t>
  </si>
  <si>
    <t>MMBZ5245BS</t>
  </si>
  <si>
    <t>MMBZ5245BT</t>
  </si>
  <si>
    <t>MMBZ5245BTS</t>
  </si>
  <si>
    <t>MMBZ5245BW</t>
  </si>
  <si>
    <t>MMBZ5245BWQ</t>
  </si>
  <si>
    <t>MMBZ5246B</t>
  </si>
  <si>
    <t>MMBZ5246BS</t>
  </si>
  <si>
    <t>MMBZ5246BT</t>
  </si>
  <si>
    <t>MMBZ5246BTS</t>
  </si>
  <si>
    <t>MMBZ5246BW</t>
  </si>
  <si>
    <t>MMBZ5248B</t>
  </si>
  <si>
    <t>MMBZ5248BS</t>
  </si>
  <si>
    <t>MMBZ5248BT</t>
  </si>
  <si>
    <t>MMBZ5248BTS</t>
  </si>
  <si>
    <t>MMBZ5248BW</t>
  </si>
  <si>
    <t>MMBZ5250B</t>
  </si>
  <si>
    <t>MMBZ5250BS</t>
  </si>
  <si>
    <t>MMBZ5250BT</t>
  </si>
  <si>
    <t>MMBZ5250BTS</t>
  </si>
  <si>
    <t>MMBZ5250BW</t>
  </si>
  <si>
    <t>MMBZ5251B</t>
  </si>
  <si>
    <t>MMBZ5251BS</t>
  </si>
  <si>
    <t>MMBZ5251BT</t>
  </si>
  <si>
    <t>MMBZ5251BTS</t>
  </si>
  <si>
    <t>MMBZ5251BW</t>
  </si>
  <si>
    <t>MMBZ5252B</t>
  </si>
  <si>
    <t>MMBZ5252BS</t>
  </si>
  <si>
    <t>MMBZ5252BT</t>
  </si>
  <si>
    <t>MMBZ5252BW</t>
  </si>
  <si>
    <t>MMBZ5254B</t>
  </si>
  <si>
    <t>MMBZ5254BS</t>
  </si>
  <si>
    <t>MMBZ5254BT</t>
  </si>
  <si>
    <t>MMBZ5254BTS</t>
  </si>
  <si>
    <t>MMBZ5254BW</t>
  </si>
  <si>
    <t>MMBZ5255B</t>
  </si>
  <si>
    <t>MMBZ5255BS</t>
  </si>
  <si>
    <t>MMBZ5255BT</t>
  </si>
  <si>
    <t>MMBZ5255BTS</t>
  </si>
  <si>
    <t>MMBZ5255BW</t>
  </si>
  <si>
    <t>MMBZ5256B</t>
  </si>
  <si>
    <t>MMBZ5256BS</t>
  </si>
  <si>
    <t>MMBZ5256BT</t>
  </si>
  <si>
    <t>MMBZ5256BTS</t>
  </si>
  <si>
    <t>MMBZ5256BW</t>
  </si>
  <si>
    <t>MMBZ5257B</t>
  </si>
  <si>
    <t>MMBZ5257BS</t>
  </si>
  <si>
    <t>MMBZ5257BT</t>
  </si>
  <si>
    <t>MMBZ5257BTS</t>
  </si>
  <si>
    <t>MMBZ5257BW</t>
  </si>
  <si>
    <t>MMBZ5258B</t>
  </si>
  <si>
    <t>MMBZ5258BS</t>
  </si>
  <si>
    <t>MMBZ5258BT</t>
  </si>
  <si>
    <t>MMBZ5258BTS</t>
  </si>
  <si>
    <t>MMBZ5258BW</t>
  </si>
  <si>
    <t>MMBZ5259B</t>
  </si>
  <si>
    <t>MMBZ5259BS</t>
  </si>
  <si>
    <t>MMBZ5259BT</t>
  </si>
  <si>
    <t>MMBZ5259BTS</t>
  </si>
  <si>
    <t>MMBZ5259BW</t>
  </si>
  <si>
    <t>MMSZ10VCWF(LS)</t>
  </si>
  <si>
    <t>SOD-123F (LS)</t>
  </si>
  <si>
    <t>MMSZ11VCWF(LS)</t>
  </si>
  <si>
    <t>MMSZ12VCWF(LS)</t>
  </si>
  <si>
    <t>MMSZ13VCWF(LS)</t>
  </si>
  <si>
    <t>MMSZ15VCWF(LS)</t>
  </si>
  <si>
    <t>MMSZ16VCWF(LS)</t>
  </si>
  <si>
    <t>MMSZ18VCWF(LS)</t>
  </si>
  <si>
    <t>MMSZ20VCWF(LS)</t>
  </si>
  <si>
    <t>MMSZ22VCWF(LS)</t>
  </si>
  <si>
    <t>MMSZ24VCWF(LS)</t>
  </si>
  <si>
    <t>MMSZ27VCWF(LS)</t>
  </si>
  <si>
    <t>MMSZ2V4CWF(LS)</t>
  </si>
  <si>
    <t>MMSZ2V7CWF(LS)</t>
  </si>
  <si>
    <t>MMSZ30VCWF(LS)</t>
  </si>
  <si>
    <t>MMSZ33VCWF(LS)</t>
  </si>
  <si>
    <t>MMSZ36VCWF(LS)</t>
  </si>
  <si>
    <t>MMSZ39VCWF(LS)</t>
  </si>
  <si>
    <t>MMSZ3V0CWF(LS)</t>
  </si>
  <si>
    <t>MMSZ3V3CWF(LS)</t>
  </si>
  <si>
    <t>MMSZ3V6CWF(LS)</t>
  </si>
  <si>
    <t>MMSZ3V9CWF(LS)</t>
  </si>
  <si>
    <t>MMSZ43VCWF(LS)</t>
  </si>
  <si>
    <t>MMSZ47VCWF(LS)</t>
  </si>
  <si>
    <t>MMSZ4V3CWF(LS)</t>
  </si>
  <si>
    <t>MMSZ4V7CWF(LS)</t>
  </si>
  <si>
    <t>MMSZ51VCWF(LS)</t>
  </si>
  <si>
    <t>MMSZ5221B</t>
  </si>
  <si>
    <t>500mW SURFACE MOUNT ZENER DIODE</t>
  </si>
  <si>
    <t>MMSZ5221BF(LS)</t>
  </si>
  <si>
    <t>MMSZ5221BS</t>
  </si>
  <si>
    <t>200mW Surface Mount Zener Diode</t>
  </si>
  <si>
    <t>MMSZ5222BF(LS)</t>
  </si>
  <si>
    <t>MMSZ5223B</t>
  </si>
  <si>
    <t>MMSZ5223BF(LS)</t>
  </si>
  <si>
    <t>MMSZ5223BS</t>
  </si>
  <si>
    <t>MMSZ5224BF(LS)</t>
  </si>
  <si>
    <t>MMSZ5225B</t>
  </si>
  <si>
    <t>MMSZ5225BF(LS)</t>
  </si>
  <si>
    <t>MMSZ5225BS</t>
  </si>
  <si>
    <t>MMSZ5226B</t>
  </si>
  <si>
    <t>MMSZ5226BF(LS)</t>
  </si>
  <si>
    <t>MMSZ5226BS</t>
  </si>
  <si>
    <t>MMSZ5227B</t>
  </si>
  <si>
    <t>MMSZ5227BF(LS)</t>
  </si>
  <si>
    <t>MMSZ5227BS</t>
  </si>
  <si>
    <t>MMSZ5228B</t>
  </si>
  <si>
    <t>MMSZ5228BF(LS)</t>
  </si>
  <si>
    <t>MMSZ5228BS</t>
  </si>
  <si>
    <t>MMSZ5229B</t>
  </si>
  <si>
    <t>MMSZ5229BF(LS)</t>
  </si>
  <si>
    <t>MMSZ5229BS</t>
  </si>
  <si>
    <t>MMSZ5230B</t>
  </si>
  <si>
    <t>MMSZ5230BF(LS)</t>
  </si>
  <si>
    <t>MMSZ5230BS</t>
  </si>
  <si>
    <t>MMSZ5231B</t>
  </si>
  <si>
    <t>MMSZ5231BF(LS)</t>
  </si>
  <si>
    <t>MMSZ5231BS</t>
  </si>
  <si>
    <t>MMSZ5232B</t>
  </si>
  <si>
    <t>MMSZ5232BF(LS)</t>
  </si>
  <si>
    <t>MMSZ5232BS</t>
  </si>
  <si>
    <t>MMSZ5232BSQ</t>
  </si>
  <si>
    <t>MMSZ5233B</t>
  </si>
  <si>
    <t>MMSZ5233BF(LS)</t>
  </si>
  <si>
    <t>MMSZ5233BS</t>
  </si>
  <si>
    <t>MMSZ5234B</t>
  </si>
  <si>
    <t>MMSZ5234BF(LS)</t>
  </si>
  <si>
    <t>MMSZ5234BS</t>
  </si>
  <si>
    <t>MMSZ5235B</t>
  </si>
  <si>
    <t>MMSZ5235BF(LS)</t>
  </si>
  <si>
    <t>MMSZ5235BS</t>
  </si>
  <si>
    <t>MMSZ5236B</t>
  </si>
  <si>
    <t>MMSZ5236BF(LS)</t>
  </si>
  <si>
    <t>MMSZ5236BS</t>
  </si>
  <si>
    <t>MMSZ5237B</t>
  </si>
  <si>
    <t>MMSZ5237BF(LS)</t>
  </si>
  <si>
    <t>MMSZ5237BS</t>
  </si>
  <si>
    <t>MMSZ5238B</t>
  </si>
  <si>
    <t>MMSZ5238BF(LS)</t>
  </si>
  <si>
    <t>MMSZ5238BS</t>
  </si>
  <si>
    <t>MMSZ5239B</t>
  </si>
  <si>
    <t>MMSZ5239BF(LS)</t>
  </si>
  <si>
    <t>MMSZ5239BS</t>
  </si>
  <si>
    <t>MMSZ5240B</t>
  </si>
  <si>
    <t>MMSZ5240BF(LS)</t>
  </si>
  <si>
    <t>MMSZ5240BS</t>
  </si>
  <si>
    <t>MMSZ5241B</t>
  </si>
  <si>
    <t>MMSZ5241BF(LS)</t>
  </si>
  <si>
    <t>MMSZ5241BS</t>
  </si>
  <si>
    <t>MMSZ5242B</t>
  </si>
  <si>
    <t>MMSZ5242BF(LS)</t>
  </si>
  <si>
    <t>MMSZ5242BS</t>
  </si>
  <si>
    <t>MMSZ5243B</t>
  </si>
  <si>
    <t>MMSZ5243BF(LS)</t>
  </si>
  <si>
    <t>MMSZ5243BS</t>
  </si>
  <si>
    <t>MMSZ5244BF(LS)</t>
  </si>
  <si>
    <t>MMSZ5245B</t>
  </si>
  <si>
    <t>MMSZ5245BF(LS)</t>
  </si>
  <si>
    <t>MMSZ5245BS</t>
  </si>
  <si>
    <t>MMSZ5246B</t>
  </si>
  <si>
    <t>MMSZ5246BF(LS)</t>
  </si>
  <si>
    <t>MMSZ5246BS</t>
  </si>
  <si>
    <t>MMSZ5247BF(LS)</t>
  </si>
  <si>
    <t>MMSZ5248B</t>
  </si>
  <si>
    <t>MMSZ5248BF(LS)</t>
  </si>
  <si>
    <t>MMSZ5248BS</t>
  </si>
  <si>
    <t>MMSZ5249BF(LS)</t>
  </si>
  <si>
    <t>MMSZ5250B</t>
  </si>
  <si>
    <t>MMSZ5250BF(LS)</t>
  </si>
  <si>
    <t>MMSZ5250BS</t>
  </si>
  <si>
    <t>MMSZ5251B</t>
  </si>
  <si>
    <t>MMSZ5251BF(LS)</t>
  </si>
  <si>
    <t>MMSZ5251BS</t>
  </si>
  <si>
    <t>MMSZ5252B</t>
  </si>
  <si>
    <t>MMSZ5252BF(LS)</t>
  </si>
  <si>
    <t>MMSZ5252BS</t>
  </si>
  <si>
    <t>MMSZ5253BF(LS)</t>
  </si>
  <si>
    <t>MMSZ5254B</t>
  </si>
  <si>
    <t>MMSZ5254BF(LS)</t>
  </si>
  <si>
    <t>MMSZ5254BS</t>
  </si>
  <si>
    <t>MMSZ5255B</t>
  </si>
  <si>
    <t>MMSZ5255BF(LS)</t>
  </si>
  <si>
    <t>MMSZ5255BS</t>
  </si>
  <si>
    <t>MMSZ5256B</t>
  </si>
  <si>
    <t>MMSZ5256BF(LS)</t>
  </si>
  <si>
    <t>MMSZ5256BS</t>
  </si>
  <si>
    <t>MMSZ5257B</t>
  </si>
  <si>
    <t>MMSZ5257BF(LS)</t>
  </si>
  <si>
    <t>MMSZ5257BS</t>
  </si>
  <si>
    <t>MMSZ5258B</t>
  </si>
  <si>
    <t>MMSZ5258BF(LS)</t>
  </si>
  <si>
    <t>MMSZ5258BS</t>
  </si>
  <si>
    <t>MMSZ5259B</t>
  </si>
  <si>
    <t>MMSZ5259BF(LS)</t>
  </si>
  <si>
    <t>MMSZ5259BS</t>
  </si>
  <si>
    <t>MMSZ5260BF(LS)</t>
  </si>
  <si>
    <t>MMSZ5261BF(LS)</t>
  </si>
  <si>
    <t>MMSZ5262BF(LS)</t>
  </si>
  <si>
    <t>MMSZ5263B</t>
  </si>
  <si>
    <t>MMSZ5263BF(LS)</t>
  </si>
  <si>
    <t>MMSZ5264BF(LS)</t>
  </si>
  <si>
    <t>MMSZ5265BF(LS)</t>
  </si>
  <si>
    <t>MMSZ5266BF(LS)</t>
  </si>
  <si>
    <t>MMSZ5267BF(LS)</t>
  </si>
  <si>
    <t>MMSZ56VCWF(LS)</t>
  </si>
  <si>
    <t>MMSZ5V1CWF(LS)</t>
  </si>
  <si>
    <t>MMSZ5V6CWF(LS)</t>
  </si>
  <si>
    <t>MMSZ62VCWF(LS)</t>
  </si>
  <si>
    <t>MMSZ68VCWF(LS)</t>
  </si>
  <si>
    <t>MMSZ6V2CWF(LS)</t>
  </si>
  <si>
    <t>MMSZ6V8CWF(LS)</t>
  </si>
  <si>
    <t>MMSZ75VCWF(LS)</t>
  </si>
  <si>
    <t>MMSZ7V5CWF(LS)</t>
  </si>
  <si>
    <t>MMSZ8V2CWF(LS)</t>
  </si>
  <si>
    <t>MMSZ9V1CWF(LS)</t>
  </si>
  <si>
    <t>PD3Z284C10</t>
  </si>
  <si>
    <t>0.5W SURFACE MOUNT ZENER DIODE</t>
  </si>
  <si>
    <t>PowerDI323 (Type B)</t>
  </si>
  <si>
    <t>PD3Z284C11</t>
  </si>
  <si>
    <t>PD3Z284C12</t>
  </si>
  <si>
    <t>PD3Z284C13</t>
  </si>
  <si>
    <t>PD3Z284C15</t>
  </si>
  <si>
    <t>PD3Z284C16</t>
  </si>
  <si>
    <t>PD3Z284C16Q</t>
  </si>
  <si>
    <t>0.5W SURFACE MOUNT ZENER DIODE
PowerDI323 (Type B)</t>
  </si>
  <si>
    <t>PD3Z284C18</t>
  </si>
  <si>
    <t>PD3Z284C20</t>
  </si>
  <si>
    <t>PD3Z284C22</t>
  </si>
  <si>
    <t>PD3Z284C24</t>
  </si>
  <si>
    <t>PD3Z284C24Q</t>
  </si>
  <si>
    <t>+/-5.79</t>
  </si>
  <si>
    <t>PD3Z284C27</t>
  </si>
  <si>
    <t>PD3Z284C2V4</t>
  </si>
  <si>
    <t>PD3Z284C2V7</t>
  </si>
  <si>
    <t>PD3Z284C30</t>
  </si>
  <si>
    <t>PD3Z284C33</t>
  </si>
  <si>
    <t>PD3Z284C36</t>
  </si>
  <si>
    <t>PD3Z284C36Q</t>
  </si>
  <si>
    <t>PD3Z284C39</t>
  </si>
  <si>
    <t>PD3Z284C3V0</t>
  </si>
  <si>
    <t>PD3Z284C3V3</t>
  </si>
  <si>
    <t>PD3Z284C3V6</t>
  </si>
  <si>
    <t>PD3Z284C3V9</t>
  </si>
  <si>
    <t>PD3Z284C4V3</t>
  </si>
  <si>
    <t>PD3Z284C4V7</t>
  </si>
  <si>
    <t>PD3Z284C5V1</t>
  </si>
  <si>
    <t>PD3Z284C5V1Q</t>
  </si>
  <si>
    <t>PD3Z284C5V6</t>
  </si>
  <si>
    <t>PD3Z284C6V2</t>
  </si>
  <si>
    <t>PD3Z284C6V8</t>
  </si>
  <si>
    <t>PD3Z284C7V5</t>
  </si>
  <si>
    <t>PD3Z284C8V2</t>
  </si>
  <si>
    <t>PD3Z284C9V1</t>
  </si>
  <si>
    <t>QZX363C12</t>
  </si>
  <si>
    <t>zener diode</t>
  </si>
  <si>
    <t>Quad, Com. Anode</t>
  </si>
  <si>
    <t>QZX363C15</t>
  </si>
  <si>
    <t>QZX363C20</t>
  </si>
  <si>
    <t>QZX363C5V6</t>
  </si>
  <si>
    <t>QZX363C6V8</t>
  </si>
  <si>
    <t>QZX563C6V8C</t>
  </si>
  <si>
    <t>SOT563</t>
  </si>
  <si>
    <t>SMAZ10</t>
  </si>
  <si>
    <t>1.0W SURFACE MOUNT ZENER DIODE</t>
  </si>
  <si>
    <t>SMA</t>
  </si>
  <si>
    <t>SMAZ12</t>
  </si>
  <si>
    <t>SMAZ15</t>
  </si>
  <si>
    <t>SMAZ16</t>
  </si>
  <si>
    <t>SMAZ18</t>
  </si>
  <si>
    <t>SMAZ20</t>
  </si>
  <si>
    <t>SMAZ22</t>
  </si>
  <si>
    <t>SMAZ24</t>
  </si>
  <si>
    <t>SMAZ27</t>
  </si>
  <si>
    <t>SMAZ30</t>
  </si>
  <si>
    <t>SMAZ33</t>
  </si>
  <si>
    <t>SMAZ36</t>
  </si>
  <si>
    <t>SMAZ39</t>
  </si>
  <si>
    <t>SMAZ5V1</t>
  </si>
  <si>
    <t>SMAZ5V6</t>
  </si>
  <si>
    <t>SMAZ6V2</t>
  </si>
  <si>
    <t>SMAZ6V8</t>
  </si>
  <si>
    <t>SMAZ7V5</t>
  </si>
  <si>
    <t>SMAZ8V2</t>
  </si>
  <si>
    <t>SMAZ9V1</t>
  </si>
  <si>
    <t>TBZ363C20V8</t>
  </si>
  <si>
    <t>Triple, Bi-directional</t>
  </si>
  <si>
    <t>TBZ363C5V5</t>
  </si>
  <si>
    <t>TBZ363C6V4</t>
  </si>
  <si>
    <t>TBZ363C7V0</t>
  </si>
  <si>
    <t>UDZ10B</t>
  </si>
  <si>
    <t>UDZ11B</t>
  </si>
  <si>
    <t>UDZ12B</t>
  </si>
  <si>
    <t>UDZ13B</t>
  </si>
  <si>
    <t>UDZ15B</t>
  </si>
  <si>
    <t>UDZ3V6B</t>
  </si>
  <si>
    <t>UDZ3V9B</t>
  </si>
  <si>
    <t>UDZ4V3B</t>
  </si>
  <si>
    <t>UDZ4V7B</t>
  </si>
  <si>
    <t>UDZ5V1B</t>
  </si>
  <si>
    <t>UDZ5V1BF</t>
  </si>
  <si>
    <t>UDZ5V6B</t>
  </si>
  <si>
    <t>UDZ6V2B</t>
  </si>
  <si>
    <t>UDZ6V8B</t>
  </si>
  <si>
    <t>UDZ7V5B</t>
  </si>
  <si>
    <t>UDZ8V2B</t>
  </si>
  <si>
    <t>UDZ9V1B</t>
  </si>
  <si>
    <t>UDZ9V1BQ</t>
  </si>
  <si>
    <t>UDZS10B(LS)</t>
  </si>
  <si>
    <t>SOD323 (LS)</t>
  </si>
  <si>
    <t>UDZS11B(LS)</t>
  </si>
  <si>
    <t>UDZS12B(LS)</t>
  </si>
  <si>
    <t>UDZS13B(LS)</t>
  </si>
  <si>
    <t>UDZS15B(LS)</t>
  </si>
  <si>
    <t>UDZS16B(LS)</t>
  </si>
  <si>
    <t>UDZS18B(LS)</t>
  </si>
  <si>
    <t>UDZS20B(LS)</t>
  </si>
  <si>
    <t>UDZS22B(LS)</t>
  </si>
  <si>
    <t>UDZS24B(LS)</t>
  </si>
  <si>
    <t>UDZS27B(LS)</t>
  </si>
  <si>
    <t>UDZS2V4B(LS)</t>
  </si>
  <si>
    <t>UDZS2V7B(LS)</t>
  </si>
  <si>
    <t>UDZS30B(LS)</t>
  </si>
  <si>
    <t>UDZS33B(LS)</t>
  </si>
  <si>
    <t>UDZS36B(LS)</t>
  </si>
  <si>
    <t>UDZS3V0B(LS)</t>
  </si>
  <si>
    <t>UDZS3V3B(LS)</t>
  </si>
  <si>
    <t>UDZS3V9B(LS)</t>
  </si>
  <si>
    <t>UDZS4V3B(LS)</t>
  </si>
  <si>
    <t>UDZS4V7B(LS)</t>
  </si>
  <si>
    <t>UDZS5V1B(LS)</t>
  </si>
  <si>
    <t>UDZS5V6B(LS)</t>
  </si>
  <si>
    <t>UDZS6V2B(LS)</t>
  </si>
  <si>
    <t>UDZS6V8B(LS)</t>
  </si>
  <si>
    <t>UDZS7V5B(LS)</t>
  </si>
  <si>
    <t>UDZS8V2B(LS)</t>
  </si>
  <si>
    <t>UDZS9V1B(LS)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</si>
</sst>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SMB5920B" TargetMode="External"/><Relationship Id="rId_hyperlink_2" Type="http://schemas.openxmlformats.org/officeDocument/2006/relationships/hyperlink" Target="https://www.diodes.com/part/view/1SMB5921B" TargetMode="External"/><Relationship Id="rId_hyperlink_3" Type="http://schemas.openxmlformats.org/officeDocument/2006/relationships/hyperlink" Target="https://www.diodes.com/part/view/1SMB5922B" TargetMode="External"/><Relationship Id="rId_hyperlink_4" Type="http://schemas.openxmlformats.org/officeDocument/2006/relationships/hyperlink" Target="https://www.diodes.com/part/view/1SMB5923B" TargetMode="External"/><Relationship Id="rId_hyperlink_5" Type="http://schemas.openxmlformats.org/officeDocument/2006/relationships/hyperlink" Target="https://www.diodes.com/part/view/1SMB5924B" TargetMode="External"/><Relationship Id="rId_hyperlink_6" Type="http://schemas.openxmlformats.org/officeDocument/2006/relationships/hyperlink" Target="https://www.diodes.com/part/view/1SMB5925B" TargetMode="External"/><Relationship Id="rId_hyperlink_7" Type="http://schemas.openxmlformats.org/officeDocument/2006/relationships/hyperlink" Target="https://www.diodes.com/part/view/1SMB5926B" TargetMode="External"/><Relationship Id="rId_hyperlink_8" Type="http://schemas.openxmlformats.org/officeDocument/2006/relationships/hyperlink" Target="https://www.diodes.com/part/view/1SMB5927B" TargetMode="External"/><Relationship Id="rId_hyperlink_9" Type="http://schemas.openxmlformats.org/officeDocument/2006/relationships/hyperlink" Target="https://www.diodes.com/part/view/1SMB5928B" TargetMode="External"/><Relationship Id="rId_hyperlink_10" Type="http://schemas.openxmlformats.org/officeDocument/2006/relationships/hyperlink" Target="https://www.diodes.com/part/view/1SMB5929B" TargetMode="External"/><Relationship Id="rId_hyperlink_11" Type="http://schemas.openxmlformats.org/officeDocument/2006/relationships/hyperlink" Target="https://www.diodes.com/part/view/1SMB5930B" TargetMode="External"/><Relationship Id="rId_hyperlink_12" Type="http://schemas.openxmlformats.org/officeDocument/2006/relationships/hyperlink" Target="https://www.diodes.com/part/view/1SMB5931B" TargetMode="External"/><Relationship Id="rId_hyperlink_13" Type="http://schemas.openxmlformats.org/officeDocument/2006/relationships/hyperlink" Target="https://www.diodes.com/part/view/1SMB5932B" TargetMode="External"/><Relationship Id="rId_hyperlink_14" Type="http://schemas.openxmlformats.org/officeDocument/2006/relationships/hyperlink" Target="https://www.diodes.com/part/view/1SMB5933B" TargetMode="External"/><Relationship Id="rId_hyperlink_15" Type="http://schemas.openxmlformats.org/officeDocument/2006/relationships/hyperlink" Target="https://www.diodes.com/part/view/1SMB5934B" TargetMode="External"/><Relationship Id="rId_hyperlink_16" Type="http://schemas.openxmlformats.org/officeDocument/2006/relationships/hyperlink" Target="https://www.diodes.com/part/view/1SMB5935B" TargetMode="External"/><Relationship Id="rId_hyperlink_17" Type="http://schemas.openxmlformats.org/officeDocument/2006/relationships/hyperlink" Target="https://www.diodes.com/part/view/1SMB5936B" TargetMode="External"/><Relationship Id="rId_hyperlink_18" Type="http://schemas.openxmlformats.org/officeDocument/2006/relationships/hyperlink" Target="https://www.diodes.com/part/view/1SMB5937B" TargetMode="External"/><Relationship Id="rId_hyperlink_19" Type="http://schemas.openxmlformats.org/officeDocument/2006/relationships/hyperlink" Target="https://www.diodes.com/part/view/1SMB5938B" TargetMode="External"/><Relationship Id="rId_hyperlink_20" Type="http://schemas.openxmlformats.org/officeDocument/2006/relationships/hyperlink" Target="https://www.diodes.com/part/view/1SMB5939B" TargetMode="External"/><Relationship Id="rId_hyperlink_21" Type="http://schemas.openxmlformats.org/officeDocument/2006/relationships/hyperlink" Target="https://www.diodes.com/part/view/1SMB5940B" TargetMode="External"/><Relationship Id="rId_hyperlink_22" Type="http://schemas.openxmlformats.org/officeDocument/2006/relationships/hyperlink" Target="https://www.diodes.com/part/view/1SMB5941B" TargetMode="External"/><Relationship Id="rId_hyperlink_23" Type="http://schemas.openxmlformats.org/officeDocument/2006/relationships/hyperlink" Target="https://www.diodes.com/part/view/1SMB5942B" TargetMode="External"/><Relationship Id="rId_hyperlink_24" Type="http://schemas.openxmlformats.org/officeDocument/2006/relationships/hyperlink" Target="https://www.diodes.com/part/view/1SMB5943B" TargetMode="External"/><Relationship Id="rId_hyperlink_25" Type="http://schemas.openxmlformats.org/officeDocument/2006/relationships/hyperlink" Target="https://www.diodes.com/part/view/1SMB5944B" TargetMode="External"/><Relationship Id="rId_hyperlink_26" Type="http://schemas.openxmlformats.org/officeDocument/2006/relationships/hyperlink" Target="https://www.diodes.com/part/view/1SMB5945B" TargetMode="External"/><Relationship Id="rId_hyperlink_27" Type="http://schemas.openxmlformats.org/officeDocument/2006/relationships/hyperlink" Target="https://www.diodes.com/part/view/1SMB5946B" TargetMode="External"/><Relationship Id="rId_hyperlink_28" Type="http://schemas.openxmlformats.org/officeDocument/2006/relationships/hyperlink" Target="https://www.diodes.com/part/view/1SMB5947B" TargetMode="External"/><Relationship Id="rId_hyperlink_29" Type="http://schemas.openxmlformats.org/officeDocument/2006/relationships/hyperlink" Target="https://www.diodes.com/part/view/1SMB5948B" TargetMode="External"/><Relationship Id="rId_hyperlink_30" Type="http://schemas.openxmlformats.org/officeDocument/2006/relationships/hyperlink" Target="https://www.diodes.com/part/view/1SMB5949B" TargetMode="External"/><Relationship Id="rId_hyperlink_31" Type="http://schemas.openxmlformats.org/officeDocument/2006/relationships/hyperlink" Target="https://www.diodes.com/part/view/1SMB5950B" TargetMode="External"/><Relationship Id="rId_hyperlink_32" Type="http://schemas.openxmlformats.org/officeDocument/2006/relationships/hyperlink" Target="https://www.diodes.com/part/view/1SMB5951B" TargetMode="External"/><Relationship Id="rId_hyperlink_33" Type="http://schemas.openxmlformats.org/officeDocument/2006/relationships/hyperlink" Target="https://www.diodes.com/part/view/1SMB5952B" TargetMode="External"/><Relationship Id="rId_hyperlink_34" Type="http://schemas.openxmlformats.org/officeDocument/2006/relationships/hyperlink" Target="https://www.diodes.com/part/view/1SMB5953B" TargetMode="External"/><Relationship Id="rId_hyperlink_35" Type="http://schemas.openxmlformats.org/officeDocument/2006/relationships/hyperlink" Target="https://www.diodes.com/part/view/1SMB5954B" TargetMode="External"/><Relationship Id="rId_hyperlink_36" Type="http://schemas.openxmlformats.org/officeDocument/2006/relationships/hyperlink" Target="https://www.diodes.com/part/view/1SMB5955B" TargetMode="External"/><Relationship Id="rId_hyperlink_37" Type="http://schemas.openxmlformats.org/officeDocument/2006/relationships/hyperlink" Target="https://www.diodes.com/part/view/1SMB5956B" TargetMode="External"/><Relationship Id="rId_hyperlink_38" Type="http://schemas.openxmlformats.org/officeDocument/2006/relationships/hyperlink" Target="https://www.diodes.com/part/view/AZ23C10" TargetMode="External"/><Relationship Id="rId_hyperlink_39" Type="http://schemas.openxmlformats.org/officeDocument/2006/relationships/hyperlink" Target="https://www.diodes.com/part/view/AZ23C10W" TargetMode="External"/><Relationship Id="rId_hyperlink_40" Type="http://schemas.openxmlformats.org/officeDocument/2006/relationships/hyperlink" Target="https://www.diodes.com/part/view/AZ23C11" TargetMode="External"/><Relationship Id="rId_hyperlink_41" Type="http://schemas.openxmlformats.org/officeDocument/2006/relationships/hyperlink" Target="https://www.diodes.com/part/view/AZ23C12" TargetMode="External"/><Relationship Id="rId_hyperlink_42" Type="http://schemas.openxmlformats.org/officeDocument/2006/relationships/hyperlink" Target="https://www.diodes.com/part/view/AZ23C13" TargetMode="External"/><Relationship Id="rId_hyperlink_43" Type="http://schemas.openxmlformats.org/officeDocument/2006/relationships/hyperlink" Target="https://www.diodes.com/part/view/AZ23C15" TargetMode="External"/><Relationship Id="rId_hyperlink_44" Type="http://schemas.openxmlformats.org/officeDocument/2006/relationships/hyperlink" Target="https://www.diodes.com/part/view/AZ23C16" TargetMode="External"/><Relationship Id="rId_hyperlink_45" Type="http://schemas.openxmlformats.org/officeDocument/2006/relationships/hyperlink" Target="https://www.diodes.com/part/view/AZ23C18" TargetMode="External"/><Relationship Id="rId_hyperlink_46" Type="http://schemas.openxmlformats.org/officeDocument/2006/relationships/hyperlink" Target="https://www.diodes.com/part/view/AZ23C18W" TargetMode="External"/><Relationship Id="rId_hyperlink_47" Type="http://schemas.openxmlformats.org/officeDocument/2006/relationships/hyperlink" Target="https://www.diodes.com/part/view/AZ23C20" TargetMode="External"/><Relationship Id="rId_hyperlink_48" Type="http://schemas.openxmlformats.org/officeDocument/2006/relationships/hyperlink" Target="https://www.diodes.com/part/view/AZ23C22" TargetMode="External"/><Relationship Id="rId_hyperlink_49" Type="http://schemas.openxmlformats.org/officeDocument/2006/relationships/hyperlink" Target="https://www.diodes.com/part/view/AZ23C24" TargetMode="External"/><Relationship Id="rId_hyperlink_50" Type="http://schemas.openxmlformats.org/officeDocument/2006/relationships/hyperlink" Target="https://www.diodes.com/part/view/AZ23C27" TargetMode="External"/><Relationship Id="rId_hyperlink_51" Type="http://schemas.openxmlformats.org/officeDocument/2006/relationships/hyperlink" Target="https://www.diodes.com/part/view/AZ23C2V7" TargetMode="External"/><Relationship Id="rId_hyperlink_52" Type="http://schemas.openxmlformats.org/officeDocument/2006/relationships/hyperlink" Target="https://www.diodes.com/part/view/AZ23C30" TargetMode="External"/><Relationship Id="rId_hyperlink_53" Type="http://schemas.openxmlformats.org/officeDocument/2006/relationships/hyperlink" Target="https://www.diodes.com/part/view/AZ23C33" TargetMode="External"/><Relationship Id="rId_hyperlink_54" Type="http://schemas.openxmlformats.org/officeDocument/2006/relationships/hyperlink" Target="https://www.diodes.com/part/view/AZ23C36" TargetMode="External"/><Relationship Id="rId_hyperlink_55" Type="http://schemas.openxmlformats.org/officeDocument/2006/relationships/hyperlink" Target="https://www.diodes.com/part/view/AZ23C39" TargetMode="External"/><Relationship Id="rId_hyperlink_56" Type="http://schemas.openxmlformats.org/officeDocument/2006/relationships/hyperlink" Target="https://www.diodes.com/part/view/AZ23C3V0" TargetMode="External"/><Relationship Id="rId_hyperlink_57" Type="http://schemas.openxmlformats.org/officeDocument/2006/relationships/hyperlink" Target="https://www.diodes.com/part/view/AZ23C3V3" TargetMode="External"/><Relationship Id="rId_hyperlink_58" Type="http://schemas.openxmlformats.org/officeDocument/2006/relationships/hyperlink" Target="https://www.diodes.com/part/view/AZ23C3V6" TargetMode="External"/><Relationship Id="rId_hyperlink_59" Type="http://schemas.openxmlformats.org/officeDocument/2006/relationships/hyperlink" Target="https://www.diodes.com/part/view/AZ23C3V9" TargetMode="External"/><Relationship Id="rId_hyperlink_60" Type="http://schemas.openxmlformats.org/officeDocument/2006/relationships/hyperlink" Target="https://www.diodes.com/part/view/AZ23C43" TargetMode="External"/><Relationship Id="rId_hyperlink_61" Type="http://schemas.openxmlformats.org/officeDocument/2006/relationships/hyperlink" Target="https://www.diodes.com/part/view/AZ23C47" TargetMode="External"/><Relationship Id="rId_hyperlink_62" Type="http://schemas.openxmlformats.org/officeDocument/2006/relationships/hyperlink" Target="https://www.diodes.com/part/view/AZ23C4V3" TargetMode="External"/><Relationship Id="rId_hyperlink_63" Type="http://schemas.openxmlformats.org/officeDocument/2006/relationships/hyperlink" Target="https://www.diodes.com/part/view/AZ23C4V7" TargetMode="External"/><Relationship Id="rId_hyperlink_64" Type="http://schemas.openxmlformats.org/officeDocument/2006/relationships/hyperlink" Target="https://www.diodes.com/part/view/AZ23C51" TargetMode="External"/><Relationship Id="rId_hyperlink_65" Type="http://schemas.openxmlformats.org/officeDocument/2006/relationships/hyperlink" Target="https://www.diodes.com/part/view/AZ23C5V1" TargetMode="External"/><Relationship Id="rId_hyperlink_66" Type="http://schemas.openxmlformats.org/officeDocument/2006/relationships/hyperlink" Target="https://www.diodes.com/part/view/AZ23C5V6" TargetMode="External"/><Relationship Id="rId_hyperlink_67" Type="http://schemas.openxmlformats.org/officeDocument/2006/relationships/hyperlink" Target="https://www.diodes.com/part/view/AZ23C5V6W" TargetMode="External"/><Relationship Id="rId_hyperlink_68" Type="http://schemas.openxmlformats.org/officeDocument/2006/relationships/hyperlink" Target="https://www.diodes.com/part/view/AZ23C6V2" TargetMode="External"/><Relationship Id="rId_hyperlink_69" Type="http://schemas.openxmlformats.org/officeDocument/2006/relationships/hyperlink" Target="https://www.diodes.com/part/view/AZ23C6V8" TargetMode="External"/><Relationship Id="rId_hyperlink_70" Type="http://schemas.openxmlformats.org/officeDocument/2006/relationships/hyperlink" Target="https://www.diodes.com/part/view/AZ23C6V8W" TargetMode="External"/><Relationship Id="rId_hyperlink_71" Type="http://schemas.openxmlformats.org/officeDocument/2006/relationships/hyperlink" Target="https://www.diodes.com/part/view/AZ23C7V5" TargetMode="External"/><Relationship Id="rId_hyperlink_72" Type="http://schemas.openxmlformats.org/officeDocument/2006/relationships/hyperlink" Target="https://www.diodes.com/part/view/AZ23C8V2" TargetMode="External"/><Relationship Id="rId_hyperlink_73" Type="http://schemas.openxmlformats.org/officeDocument/2006/relationships/hyperlink" Target="https://www.diodes.com/part/view/AZ23C9V1" TargetMode="External"/><Relationship Id="rId_hyperlink_74" Type="http://schemas.openxmlformats.org/officeDocument/2006/relationships/hyperlink" Target="https://www.diodes.com/part/view/BZT52B15LP" TargetMode="External"/><Relationship Id="rId_hyperlink_75" Type="http://schemas.openxmlformats.org/officeDocument/2006/relationships/hyperlink" Target="https://www.diodes.com/part/view/BZT52C10" TargetMode="External"/><Relationship Id="rId_hyperlink_76" Type="http://schemas.openxmlformats.org/officeDocument/2006/relationships/hyperlink" Target="https://www.diodes.com/part/view/BZT52C10LP" TargetMode="External"/><Relationship Id="rId_hyperlink_77" Type="http://schemas.openxmlformats.org/officeDocument/2006/relationships/hyperlink" Target="https://www.diodes.com/part/view/BZT52C10Q" TargetMode="External"/><Relationship Id="rId_hyperlink_78" Type="http://schemas.openxmlformats.org/officeDocument/2006/relationships/hyperlink" Target="https://www.diodes.com/part/view/BZT52C10S" TargetMode="External"/><Relationship Id="rId_hyperlink_79" Type="http://schemas.openxmlformats.org/officeDocument/2006/relationships/hyperlink" Target="https://www.diodes.com/part/view/BZT52C10SQ" TargetMode="External"/><Relationship Id="rId_hyperlink_80" Type="http://schemas.openxmlformats.org/officeDocument/2006/relationships/hyperlink" Target="https://www.diodes.com/part/view/BZT52C10T" TargetMode="External"/><Relationship Id="rId_hyperlink_81" Type="http://schemas.openxmlformats.org/officeDocument/2006/relationships/hyperlink" Target="https://www.diodes.com/part/view/BZT52C10TQ" TargetMode="External"/><Relationship Id="rId_hyperlink_82" Type="http://schemas.openxmlformats.org/officeDocument/2006/relationships/hyperlink" Target="https://www.diodes.com/part/view/BZT52C11" TargetMode="External"/><Relationship Id="rId_hyperlink_83" Type="http://schemas.openxmlformats.org/officeDocument/2006/relationships/hyperlink" Target="https://www.diodes.com/part/view/BZT52C11LP" TargetMode="External"/><Relationship Id="rId_hyperlink_84" Type="http://schemas.openxmlformats.org/officeDocument/2006/relationships/hyperlink" Target="https://www.diodes.com/part/view/BZT52C11Q" TargetMode="External"/><Relationship Id="rId_hyperlink_85" Type="http://schemas.openxmlformats.org/officeDocument/2006/relationships/hyperlink" Target="https://www.diodes.com/part/view/BZT52C11S" TargetMode="External"/><Relationship Id="rId_hyperlink_86" Type="http://schemas.openxmlformats.org/officeDocument/2006/relationships/hyperlink" Target="https://www.diodes.com/part/view/BZT52C11SQ" TargetMode="External"/><Relationship Id="rId_hyperlink_87" Type="http://schemas.openxmlformats.org/officeDocument/2006/relationships/hyperlink" Target="https://www.diodes.com/part/view/BZT52C11T" TargetMode="External"/><Relationship Id="rId_hyperlink_88" Type="http://schemas.openxmlformats.org/officeDocument/2006/relationships/hyperlink" Target="https://www.diodes.com/part/view/BZT52C11TQ" TargetMode="External"/><Relationship Id="rId_hyperlink_89" Type="http://schemas.openxmlformats.org/officeDocument/2006/relationships/hyperlink" Target="https://www.diodes.com/part/view/BZT52C12" TargetMode="External"/><Relationship Id="rId_hyperlink_90" Type="http://schemas.openxmlformats.org/officeDocument/2006/relationships/hyperlink" Target="https://www.diodes.com/part/view/BZT52C12LP" TargetMode="External"/><Relationship Id="rId_hyperlink_91" Type="http://schemas.openxmlformats.org/officeDocument/2006/relationships/hyperlink" Target="https://www.diodes.com/part/view/BZT52C12Q" TargetMode="External"/><Relationship Id="rId_hyperlink_92" Type="http://schemas.openxmlformats.org/officeDocument/2006/relationships/hyperlink" Target="https://www.diodes.com/part/view/BZT52C12S" TargetMode="External"/><Relationship Id="rId_hyperlink_93" Type="http://schemas.openxmlformats.org/officeDocument/2006/relationships/hyperlink" Target="https://www.diodes.com/part/view/BZT52C12SQ" TargetMode="External"/><Relationship Id="rId_hyperlink_94" Type="http://schemas.openxmlformats.org/officeDocument/2006/relationships/hyperlink" Target="https://www.diodes.com/part/view/BZT52C12T" TargetMode="External"/><Relationship Id="rId_hyperlink_95" Type="http://schemas.openxmlformats.org/officeDocument/2006/relationships/hyperlink" Target="https://www.diodes.com/part/view/BZT52C12TQ" TargetMode="External"/><Relationship Id="rId_hyperlink_96" Type="http://schemas.openxmlformats.org/officeDocument/2006/relationships/hyperlink" Target="https://www.diodes.com/part/view/BZT52C13" TargetMode="External"/><Relationship Id="rId_hyperlink_97" Type="http://schemas.openxmlformats.org/officeDocument/2006/relationships/hyperlink" Target="https://www.diodes.com/part/view/BZT52C13LP" TargetMode="External"/><Relationship Id="rId_hyperlink_98" Type="http://schemas.openxmlformats.org/officeDocument/2006/relationships/hyperlink" Target="https://www.diodes.com/part/view/BZT52C13LPQ" TargetMode="External"/><Relationship Id="rId_hyperlink_99" Type="http://schemas.openxmlformats.org/officeDocument/2006/relationships/hyperlink" Target="https://www.diodes.com/part/view/BZT52C13Q" TargetMode="External"/><Relationship Id="rId_hyperlink_100" Type="http://schemas.openxmlformats.org/officeDocument/2006/relationships/hyperlink" Target="https://www.diodes.com/part/view/BZT52C13S" TargetMode="External"/><Relationship Id="rId_hyperlink_101" Type="http://schemas.openxmlformats.org/officeDocument/2006/relationships/hyperlink" Target="https://www.diodes.com/part/view/BZT52C13SQ" TargetMode="External"/><Relationship Id="rId_hyperlink_102" Type="http://schemas.openxmlformats.org/officeDocument/2006/relationships/hyperlink" Target="https://www.diodes.com/part/view/BZT52C13T" TargetMode="External"/><Relationship Id="rId_hyperlink_103" Type="http://schemas.openxmlformats.org/officeDocument/2006/relationships/hyperlink" Target="https://www.diodes.com/part/view/BZT52C13TQ" TargetMode="External"/><Relationship Id="rId_hyperlink_104" Type="http://schemas.openxmlformats.org/officeDocument/2006/relationships/hyperlink" Target="https://www.diodes.com/part/view/BZT52C15" TargetMode="External"/><Relationship Id="rId_hyperlink_105" Type="http://schemas.openxmlformats.org/officeDocument/2006/relationships/hyperlink" Target="https://www.diodes.com/part/view/BZT52C15LP" TargetMode="External"/><Relationship Id="rId_hyperlink_106" Type="http://schemas.openxmlformats.org/officeDocument/2006/relationships/hyperlink" Target="https://www.diodes.com/part/view/BZT52C15LPQ" TargetMode="External"/><Relationship Id="rId_hyperlink_107" Type="http://schemas.openxmlformats.org/officeDocument/2006/relationships/hyperlink" Target="https://www.diodes.com/part/view/BZT52C15Q" TargetMode="External"/><Relationship Id="rId_hyperlink_108" Type="http://schemas.openxmlformats.org/officeDocument/2006/relationships/hyperlink" Target="https://www.diodes.com/part/view/BZT52C15S" TargetMode="External"/><Relationship Id="rId_hyperlink_109" Type="http://schemas.openxmlformats.org/officeDocument/2006/relationships/hyperlink" Target="https://www.diodes.com/part/view/BZT52C15SQ" TargetMode="External"/><Relationship Id="rId_hyperlink_110" Type="http://schemas.openxmlformats.org/officeDocument/2006/relationships/hyperlink" Target="https://www.diodes.com/part/view/BZT52C15T" TargetMode="External"/><Relationship Id="rId_hyperlink_111" Type="http://schemas.openxmlformats.org/officeDocument/2006/relationships/hyperlink" Target="https://www.diodes.com/part/view/BZT52C15TQ" TargetMode="External"/><Relationship Id="rId_hyperlink_112" Type="http://schemas.openxmlformats.org/officeDocument/2006/relationships/hyperlink" Target="https://www.diodes.com/part/view/BZT52C16" TargetMode="External"/><Relationship Id="rId_hyperlink_113" Type="http://schemas.openxmlformats.org/officeDocument/2006/relationships/hyperlink" Target="https://www.diodes.com/part/view/BZT52C16LP" TargetMode="External"/><Relationship Id="rId_hyperlink_114" Type="http://schemas.openxmlformats.org/officeDocument/2006/relationships/hyperlink" Target="https://www.diodes.com/part/view/BZT52C16LPQ" TargetMode="External"/><Relationship Id="rId_hyperlink_115" Type="http://schemas.openxmlformats.org/officeDocument/2006/relationships/hyperlink" Target="https://www.diodes.com/part/view/BZT52C16Q" TargetMode="External"/><Relationship Id="rId_hyperlink_116" Type="http://schemas.openxmlformats.org/officeDocument/2006/relationships/hyperlink" Target="https://www.diodes.com/part/view/BZT52C16S" TargetMode="External"/><Relationship Id="rId_hyperlink_117" Type="http://schemas.openxmlformats.org/officeDocument/2006/relationships/hyperlink" Target="https://www.diodes.com/part/view/BZT52C16SQ" TargetMode="External"/><Relationship Id="rId_hyperlink_118" Type="http://schemas.openxmlformats.org/officeDocument/2006/relationships/hyperlink" Target="https://www.diodes.com/part/view/BZT52C16T" TargetMode="External"/><Relationship Id="rId_hyperlink_119" Type="http://schemas.openxmlformats.org/officeDocument/2006/relationships/hyperlink" Target="https://www.diodes.com/part/view/BZT52C16TQ" TargetMode="External"/><Relationship Id="rId_hyperlink_120" Type="http://schemas.openxmlformats.org/officeDocument/2006/relationships/hyperlink" Target="https://www.diodes.com/part/view/BZT52C18" TargetMode="External"/><Relationship Id="rId_hyperlink_121" Type="http://schemas.openxmlformats.org/officeDocument/2006/relationships/hyperlink" Target="https://www.diodes.com/part/view/BZT52C18LP" TargetMode="External"/><Relationship Id="rId_hyperlink_122" Type="http://schemas.openxmlformats.org/officeDocument/2006/relationships/hyperlink" Target="https://www.diodes.com/part/view/BZT52C18Q" TargetMode="External"/><Relationship Id="rId_hyperlink_123" Type="http://schemas.openxmlformats.org/officeDocument/2006/relationships/hyperlink" Target="https://www.diodes.com/part/view/BZT52C18S" TargetMode="External"/><Relationship Id="rId_hyperlink_124" Type="http://schemas.openxmlformats.org/officeDocument/2006/relationships/hyperlink" Target="https://www.diodes.com/part/view/BZT52C18SQ" TargetMode="External"/><Relationship Id="rId_hyperlink_125" Type="http://schemas.openxmlformats.org/officeDocument/2006/relationships/hyperlink" Target="https://www.diodes.com/part/view/BZT52C18T" TargetMode="External"/><Relationship Id="rId_hyperlink_126" Type="http://schemas.openxmlformats.org/officeDocument/2006/relationships/hyperlink" Target="https://www.diodes.com/part/view/BZT52C18TQ" TargetMode="External"/><Relationship Id="rId_hyperlink_127" Type="http://schemas.openxmlformats.org/officeDocument/2006/relationships/hyperlink" Target="https://www.diodes.com/part/view/BZT52C20" TargetMode="External"/><Relationship Id="rId_hyperlink_128" Type="http://schemas.openxmlformats.org/officeDocument/2006/relationships/hyperlink" Target="https://www.diodes.com/part/view/BZT52C20LP" TargetMode="External"/><Relationship Id="rId_hyperlink_129" Type="http://schemas.openxmlformats.org/officeDocument/2006/relationships/hyperlink" Target="https://www.diodes.com/part/view/BZT52C20Q" TargetMode="External"/><Relationship Id="rId_hyperlink_130" Type="http://schemas.openxmlformats.org/officeDocument/2006/relationships/hyperlink" Target="https://www.diodes.com/part/view/BZT52C20S" TargetMode="External"/><Relationship Id="rId_hyperlink_131" Type="http://schemas.openxmlformats.org/officeDocument/2006/relationships/hyperlink" Target="https://www.diodes.com/part/view/BZT52C20SQ" TargetMode="External"/><Relationship Id="rId_hyperlink_132" Type="http://schemas.openxmlformats.org/officeDocument/2006/relationships/hyperlink" Target="https://www.diodes.com/part/view/BZT52C20T" TargetMode="External"/><Relationship Id="rId_hyperlink_133" Type="http://schemas.openxmlformats.org/officeDocument/2006/relationships/hyperlink" Target="https://www.diodes.com/part/view/BZT52C20TQ" TargetMode="External"/><Relationship Id="rId_hyperlink_134" Type="http://schemas.openxmlformats.org/officeDocument/2006/relationships/hyperlink" Target="https://www.diodes.com/part/view/BZT52C22" TargetMode="External"/><Relationship Id="rId_hyperlink_135" Type="http://schemas.openxmlformats.org/officeDocument/2006/relationships/hyperlink" Target="https://www.diodes.com/part/view/BZT52C22LP" TargetMode="External"/><Relationship Id="rId_hyperlink_136" Type="http://schemas.openxmlformats.org/officeDocument/2006/relationships/hyperlink" Target="https://www.diodes.com/part/view/BZT52C22Q" TargetMode="External"/><Relationship Id="rId_hyperlink_137" Type="http://schemas.openxmlformats.org/officeDocument/2006/relationships/hyperlink" Target="https://www.diodes.com/part/view/BZT52C22S" TargetMode="External"/><Relationship Id="rId_hyperlink_138" Type="http://schemas.openxmlformats.org/officeDocument/2006/relationships/hyperlink" Target="https://www.diodes.com/part/view/BZT52C22T" TargetMode="External"/><Relationship Id="rId_hyperlink_139" Type="http://schemas.openxmlformats.org/officeDocument/2006/relationships/hyperlink" Target="https://www.diodes.com/part/view/BZT52C22TQ" TargetMode="External"/><Relationship Id="rId_hyperlink_140" Type="http://schemas.openxmlformats.org/officeDocument/2006/relationships/hyperlink" Target="https://www.diodes.com/part/view/BZT52C24" TargetMode="External"/><Relationship Id="rId_hyperlink_141" Type="http://schemas.openxmlformats.org/officeDocument/2006/relationships/hyperlink" Target="https://www.diodes.com/part/view/BZT52C24LP" TargetMode="External"/><Relationship Id="rId_hyperlink_142" Type="http://schemas.openxmlformats.org/officeDocument/2006/relationships/hyperlink" Target="https://www.diodes.com/part/view/BZT52C24Q" TargetMode="External"/><Relationship Id="rId_hyperlink_143" Type="http://schemas.openxmlformats.org/officeDocument/2006/relationships/hyperlink" Target="https://www.diodes.com/part/view/BZT52C24S" TargetMode="External"/><Relationship Id="rId_hyperlink_144" Type="http://schemas.openxmlformats.org/officeDocument/2006/relationships/hyperlink" Target="https://www.diodes.com/part/view/BZT52C24SQ" TargetMode="External"/><Relationship Id="rId_hyperlink_145" Type="http://schemas.openxmlformats.org/officeDocument/2006/relationships/hyperlink" Target="https://www.diodes.com/part/view/BZT52C24T" TargetMode="External"/><Relationship Id="rId_hyperlink_146" Type="http://schemas.openxmlformats.org/officeDocument/2006/relationships/hyperlink" Target="https://www.diodes.com/part/view/BZT52C24TQ" TargetMode="External"/><Relationship Id="rId_hyperlink_147" Type="http://schemas.openxmlformats.org/officeDocument/2006/relationships/hyperlink" Target="https://www.diodes.com/part/view/BZT52C27" TargetMode="External"/><Relationship Id="rId_hyperlink_148" Type="http://schemas.openxmlformats.org/officeDocument/2006/relationships/hyperlink" Target="https://www.diodes.com/part/view/BZT52C27Q" TargetMode="External"/><Relationship Id="rId_hyperlink_149" Type="http://schemas.openxmlformats.org/officeDocument/2006/relationships/hyperlink" Target="https://www.diodes.com/part/view/BZT52C27S" TargetMode="External"/><Relationship Id="rId_hyperlink_150" Type="http://schemas.openxmlformats.org/officeDocument/2006/relationships/hyperlink" Target="https://www.diodes.com/part/view/BZT52C2V0" TargetMode="External"/><Relationship Id="rId_hyperlink_151" Type="http://schemas.openxmlformats.org/officeDocument/2006/relationships/hyperlink" Target="https://www.diodes.com/part/view/BZT52C2V0Q" TargetMode="External"/><Relationship Id="rId_hyperlink_152" Type="http://schemas.openxmlformats.org/officeDocument/2006/relationships/hyperlink" Target="https://www.diodes.com/part/view/BZT52C2V0S" TargetMode="External"/><Relationship Id="rId_hyperlink_153" Type="http://schemas.openxmlformats.org/officeDocument/2006/relationships/hyperlink" Target="https://www.diodes.com/part/view/BZT52C2V0T" TargetMode="External"/><Relationship Id="rId_hyperlink_154" Type="http://schemas.openxmlformats.org/officeDocument/2006/relationships/hyperlink" Target="https://www.diodes.com/part/view/BZT52C2V0TQ" TargetMode="External"/><Relationship Id="rId_hyperlink_155" Type="http://schemas.openxmlformats.org/officeDocument/2006/relationships/hyperlink" Target="https://www.diodes.com/part/view/BZT52C2V4" TargetMode="External"/><Relationship Id="rId_hyperlink_156" Type="http://schemas.openxmlformats.org/officeDocument/2006/relationships/hyperlink" Target="https://www.diodes.com/part/view/BZT52C2V4LP" TargetMode="External"/><Relationship Id="rId_hyperlink_157" Type="http://schemas.openxmlformats.org/officeDocument/2006/relationships/hyperlink" Target="https://www.diodes.com/part/view/BZT52C2V4Q" TargetMode="External"/><Relationship Id="rId_hyperlink_158" Type="http://schemas.openxmlformats.org/officeDocument/2006/relationships/hyperlink" Target="https://www.diodes.com/part/view/BZT52C2V4S" TargetMode="External"/><Relationship Id="rId_hyperlink_159" Type="http://schemas.openxmlformats.org/officeDocument/2006/relationships/hyperlink" Target="https://www.diodes.com/part/view/BZT52C2V4T" TargetMode="External"/><Relationship Id="rId_hyperlink_160" Type="http://schemas.openxmlformats.org/officeDocument/2006/relationships/hyperlink" Target="https://www.diodes.com/part/view/BZT52C2V4TQ" TargetMode="External"/><Relationship Id="rId_hyperlink_161" Type="http://schemas.openxmlformats.org/officeDocument/2006/relationships/hyperlink" Target="https://www.diodes.com/part/view/BZT52C2V7" TargetMode="External"/><Relationship Id="rId_hyperlink_162" Type="http://schemas.openxmlformats.org/officeDocument/2006/relationships/hyperlink" Target="https://www.diodes.com/part/view/BZT52C2V7LP" TargetMode="External"/><Relationship Id="rId_hyperlink_163" Type="http://schemas.openxmlformats.org/officeDocument/2006/relationships/hyperlink" Target="https://www.diodes.com/part/view/BZT52C2V7Q" TargetMode="External"/><Relationship Id="rId_hyperlink_164" Type="http://schemas.openxmlformats.org/officeDocument/2006/relationships/hyperlink" Target="https://www.diodes.com/part/view/BZT52C2V7S" TargetMode="External"/><Relationship Id="rId_hyperlink_165" Type="http://schemas.openxmlformats.org/officeDocument/2006/relationships/hyperlink" Target="https://www.diodes.com/part/view/BZT52C2V7T" TargetMode="External"/><Relationship Id="rId_hyperlink_166" Type="http://schemas.openxmlformats.org/officeDocument/2006/relationships/hyperlink" Target="https://www.diodes.com/part/view/BZT52C2V7TQ" TargetMode="External"/><Relationship Id="rId_hyperlink_167" Type="http://schemas.openxmlformats.org/officeDocument/2006/relationships/hyperlink" Target="https://www.diodes.com/part/view/BZT52C30" TargetMode="External"/><Relationship Id="rId_hyperlink_168" Type="http://schemas.openxmlformats.org/officeDocument/2006/relationships/hyperlink" Target="https://www.diodes.com/part/view/BZT52C30Q" TargetMode="External"/><Relationship Id="rId_hyperlink_169" Type="http://schemas.openxmlformats.org/officeDocument/2006/relationships/hyperlink" Target="https://www.diodes.com/part/view/BZT52C30S" TargetMode="External"/><Relationship Id="rId_hyperlink_170" Type="http://schemas.openxmlformats.org/officeDocument/2006/relationships/hyperlink" Target="https://www.diodes.com/part/view/BZT52C33" TargetMode="External"/><Relationship Id="rId_hyperlink_171" Type="http://schemas.openxmlformats.org/officeDocument/2006/relationships/hyperlink" Target="https://www.diodes.com/part/view/BZT52C33Q" TargetMode="External"/><Relationship Id="rId_hyperlink_172" Type="http://schemas.openxmlformats.org/officeDocument/2006/relationships/hyperlink" Target="https://www.diodes.com/part/view/BZT52C33S" TargetMode="External"/><Relationship Id="rId_hyperlink_173" Type="http://schemas.openxmlformats.org/officeDocument/2006/relationships/hyperlink" Target="https://www.diodes.com/part/view/BZT52C36" TargetMode="External"/><Relationship Id="rId_hyperlink_174" Type="http://schemas.openxmlformats.org/officeDocument/2006/relationships/hyperlink" Target="https://www.diodes.com/part/view/BZT52C36LP" TargetMode="External"/><Relationship Id="rId_hyperlink_175" Type="http://schemas.openxmlformats.org/officeDocument/2006/relationships/hyperlink" Target="https://www.diodes.com/part/view/BZT52C36Q" TargetMode="External"/><Relationship Id="rId_hyperlink_176" Type="http://schemas.openxmlformats.org/officeDocument/2006/relationships/hyperlink" Target="https://www.diodes.com/part/view/BZT52C36S" TargetMode="External"/><Relationship Id="rId_hyperlink_177" Type="http://schemas.openxmlformats.org/officeDocument/2006/relationships/hyperlink" Target="https://www.diodes.com/part/view/BZT52C36SQ" TargetMode="External"/><Relationship Id="rId_hyperlink_178" Type="http://schemas.openxmlformats.org/officeDocument/2006/relationships/hyperlink" Target="https://www.diodes.com/part/view/BZT52C36T" TargetMode="External"/><Relationship Id="rId_hyperlink_179" Type="http://schemas.openxmlformats.org/officeDocument/2006/relationships/hyperlink" Target="https://www.diodes.com/part/view/BZT52C36TQ" TargetMode="External"/><Relationship Id="rId_hyperlink_180" Type="http://schemas.openxmlformats.org/officeDocument/2006/relationships/hyperlink" Target="https://www.diodes.com/part/view/BZT52C39" TargetMode="External"/><Relationship Id="rId_hyperlink_181" Type="http://schemas.openxmlformats.org/officeDocument/2006/relationships/hyperlink" Target="https://www.diodes.com/part/view/BZT52C39LP" TargetMode="External"/><Relationship Id="rId_hyperlink_182" Type="http://schemas.openxmlformats.org/officeDocument/2006/relationships/hyperlink" Target="https://www.diodes.com/part/view/BZT52C39Q" TargetMode="External"/><Relationship Id="rId_hyperlink_183" Type="http://schemas.openxmlformats.org/officeDocument/2006/relationships/hyperlink" Target="https://www.diodes.com/part/view/BZT52C39S" TargetMode="External"/><Relationship Id="rId_hyperlink_184" Type="http://schemas.openxmlformats.org/officeDocument/2006/relationships/hyperlink" Target="https://www.diodes.com/part/view/BZT52C3V0" TargetMode="External"/><Relationship Id="rId_hyperlink_185" Type="http://schemas.openxmlformats.org/officeDocument/2006/relationships/hyperlink" Target="https://www.diodes.com/part/view/BZT52C3V0LP" TargetMode="External"/><Relationship Id="rId_hyperlink_186" Type="http://schemas.openxmlformats.org/officeDocument/2006/relationships/hyperlink" Target="https://www.diodes.com/part/view/BZT52C3V0Q" TargetMode="External"/><Relationship Id="rId_hyperlink_187" Type="http://schemas.openxmlformats.org/officeDocument/2006/relationships/hyperlink" Target="https://www.diodes.com/part/view/BZT52C3V0S" TargetMode="External"/><Relationship Id="rId_hyperlink_188" Type="http://schemas.openxmlformats.org/officeDocument/2006/relationships/hyperlink" Target="https://www.diodes.com/part/view/BZT52C3V0SQ" TargetMode="External"/><Relationship Id="rId_hyperlink_189" Type="http://schemas.openxmlformats.org/officeDocument/2006/relationships/hyperlink" Target="https://www.diodes.com/part/view/BZT52C3V0T" TargetMode="External"/><Relationship Id="rId_hyperlink_190" Type="http://schemas.openxmlformats.org/officeDocument/2006/relationships/hyperlink" Target="https://www.diodes.com/part/view/BZT52C3V0TQ" TargetMode="External"/><Relationship Id="rId_hyperlink_191" Type="http://schemas.openxmlformats.org/officeDocument/2006/relationships/hyperlink" Target="https://www.diodes.com/part/view/BZT52C3V3" TargetMode="External"/><Relationship Id="rId_hyperlink_192" Type="http://schemas.openxmlformats.org/officeDocument/2006/relationships/hyperlink" Target="https://www.diodes.com/part/view/BZT52C3V3LP" TargetMode="External"/><Relationship Id="rId_hyperlink_193" Type="http://schemas.openxmlformats.org/officeDocument/2006/relationships/hyperlink" Target="https://www.diodes.com/part/view/BZT52C3V3Q" TargetMode="External"/><Relationship Id="rId_hyperlink_194" Type="http://schemas.openxmlformats.org/officeDocument/2006/relationships/hyperlink" Target="https://www.diodes.com/part/view/BZT52C3V3S" TargetMode="External"/><Relationship Id="rId_hyperlink_195" Type="http://schemas.openxmlformats.org/officeDocument/2006/relationships/hyperlink" Target="https://www.diodes.com/part/view/BZT52C3V3SQ" TargetMode="External"/><Relationship Id="rId_hyperlink_196" Type="http://schemas.openxmlformats.org/officeDocument/2006/relationships/hyperlink" Target="https://www.diodes.com/part/view/BZT52C3V3T" TargetMode="External"/><Relationship Id="rId_hyperlink_197" Type="http://schemas.openxmlformats.org/officeDocument/2006/relationships/hyperlink" Target="https://www.diodes.com/part/view/BZT52C3V3TQ" TargetMode="External"/><Relationship Id="rId_hyperlink_198" Type="http://schemas.openxmlformats.org/officeDocument/2006/relationships/hyperlink" Target="https://www.diodes.com/part/view/BZT52C3V6" TargetMode="External"/><Relationship Id="rId_hyperlink_199" Type="http://schemas.openxmlformats.org/officeDocument/2006/relationships/hyperlink" Target="https://www.diodes.com/part/view/BZT52C3V6LP" TargetMode="External"/><Relationship Id="rId_hyperlink_200" Type="http://schemas.openxmlformats.org/officeDocument/2006/relationships/hyperlink" Target="https://www.diodes.com/part/view/BZT52C3V6Q" TargetMode="External"/><Relationship Id="rId_hyperlink_201" Type="http://schemas.openxmlformats.org/officeDocument/2006/relationships/hyperlink" Target="https://www.diodes.com/part/view/BZT52C3V6S" TargetMode="External"/><Relationship Id="rId_hyperlink_202" Type="http://schemas.openxmlformats.org/officeDocument/2006/relationships/hyperlink" Target="https://www.diodes.com/part/view/BZT52C3V6SQ" TargetMode="External"/><Relationship Id="rId_hyperlink_203" Type="http://schemas.openxmlformats.org/officeDocument/2006/relationships/hyperlink" Target="https://www.diodes.com/part/view/BZT52C3V6T" TargetMode="External"/><Relationship Id="rId_hyperlink_204" Type="http://schemas.openxmlformats.org/officeDocument/2006/relationships/hyperlink" Target="https://www.diodes.com/part/view/BZT52C3V6TQ" TargetMode="External"/><Relationship Id="rId_hyperlink_205" Type="http://schemas.openxmlformats.org/officeDocument/2006/relationships/hyperlink" Target="https://www.diodes.com/part/view/BZT52C3V9" TargetMode="External"/><Relationship Id="rId_hyperlink_206" Type="http://schemas.openxmlformats.org/officeDocument/2006/relationships/hyperlink" Target="https://www.diodes.com/part/view/BZT52C3V9LP" TargetMode="External"/><Relationship Id="rId_hyperlink_207" Type="http://schemas.openxmlformats.org/officeDocument/2006/relationships/hyperlink" Target="https://www.diodes.com/part/view/BZT52C3V9Q" TargetMode="External"/><Relationship Id="rId_hyperlink_208" Type="http://schemas.openxmlformats.org/officeDocument/2006/relationships/hyperlink" Target="https://www.diodes.com/part/view/BZT52C3V9S" TargetMode="External"/><Relationship Id="rId_hyperlink_209" Type="http://schemas.openxmlformats.org/officeDocument/2006/relationships/hyperlink" Target="https://www.diodes.com/part/view/BZT52C3V9SQ" TargetMode="External"/><Relationship Id="rId_hyperlink_210" Type="http://schemas.openxmlformats.org/officeDocument/2006/relationships/hyperlink" Target="https://www.diodes.com/part/view/BZT52C3V9T" TargetMode="External"/><Relationship Id="rId_hyperlink_211" Type="http://schemas.openxmlformats.org/officeDocument/2006/relationships/hyperlink" Target="https://www.diodes.com/part/view/BZT52C3V9TQ" TargetMode="External"/><Relationship Id="rId_hyperlink_212" Type="http://schemas.openxmlformats.org/officeDocument/2006/relationships/hyperlink" Target="https://www.diodes.com/part/view/BZT52C43" TargetMode="External"/><Relationship Id="rId_hyperlink_213" Type="http://schemas.openxmlformats.org/officeDocument/2006/relationships/hyperlink" Target="https://www.diodes.com/part/view/BZT52C43Q" TargetMode="External"/><Relationship Id="rId_hyperlink_214" Type="http://schemas.openxmlformats.org/officeDocument/2006/relationships/hyperlink" Target="https://www.diodes.com/part/view/BZT52C47" TargetMode="External"/><Relationship Id="rId_hyperlink_215" Type="http://schemas.openxmlformats.org/officeDocument/2006/relationships/hyperlink" Target="https://www.diodes.com/part/view/BZT52C47Q" TargetMode="External"/><Relationship Id="rId_hyperlink_216" Type="http://schemas.openxmlformats.org/officeDocument/2006/relationships/hyperlink" Target="https://www.diodes.com/part/view/BZT52C4V3" TargetMode="External"/><Relationship Id="rId_hyperlink_217" Type="http://schemas.openxmlformats.org/officeDocument/2006/relationships/hyperlink" Target="https://www.diodes.com/part/view/BZT52C4V3LP" TargetMode="External"/><Relationship Id="rId_hyperlink_218" Type="http://schemas.openxmlformats.org/officeDocument/2006/relationships/hyperlink" Target="https://www.diodes.com/part/view/BZT52C4V3Q" TargetMode="External"/><Relationship Id="rId_hyperlink_219" Type="http://schemas.openxmlformats.org/officeDocument/2006/relationships/hyperlink" Target="https://www.diodes.com/part/view/BZT52C4V3S" TargetMode="External"/><Relationship Id="rId_hyperlink_220" Type="http://schemas.openxmlformats.org/officeDocument/2006/relationships/hyperlink" Target="https://www.diodes.com/part/view/BZT52C4V3SQ" TargetMode="External"/><Relationship Id="rId_hyperlink_221" Type="http://schemas.openxmlformats.org/officeDocument/2006/relationships/hyperlink" Target="https://www.diodes.com/part/view/BZT52C4V3T" TargetMode="External"/><Relationship Id="rId_hyperlink_222" Type="http://schemas.openxmlformats.org/officeDocument/2006/relationships/hyperlink" Target="https://www.diodes.com/part/view/BZT52C4V3TQ" TargetMode="External"/><Relationship Id="rId_hyperlink_223" Type="http://schemas.openxmlformats.org/officeDocument/2006/relationships/hyperlink" Target="https://www.diodes.com/part/view/BZT52C4V7" TargetMode="External"/><Relationship Id="rId_hyperlink_224" Type="http://schemas.openxmlformats.org/officeDocument/2006/relationships/hyperlink" Target="https://www.diodes.com/part/view/BZT52C4V7LP" TargetMode="External"/><Relationship Id="rId_hyperlink_225" Type="http://schemas.openxmlformats.org/officeDocument/2006/relationships/hyperlink" Target="https://www.diodes.com/part/view/BZT52C4V7Q" TargetMode="External"/><Relationship Id="rId_hyperlink_226" Type="http://schemas.openxmlformats.org/officeDocument/2006/relationships/hyperlink" Target="https://www.diodes.com/part/view/BZT52C4V7S" TargetMode="External"/><Relationship Id="rId_hyperlink_227" Type="http://schemas.openxmlformats.org/officeDocument/2006/relationships/hyperlink" Target="https://www.diodes.com/part/view/BZT52C4V7SQ" TargetMode="External"/><Relationship Id="rId_hyperlink_228" Type="http://schemas.openxmlformats.org/officeDocument/2006/relationships/hyperlink" Target="https://www.diodes.com/part/view/BZT52C4V7T" TargetMode="External"/><Relationship Id="rId_hyperlink_229" Type="http://schemas.openxmlformats.org/officeDocument/2006/relationships/hyperlink" Target="https://www.diodes.com/part/view/BZT52C4V7TQ" TargetMode="External"/><Relationship Id="rId_hyperlink_230" Type="http://schemas.openxmlformats.org/officeDocument/2006/relationships/hyperlink" Target="https://www.diodes.com/part/view/BZT52C51" TargetMode="External"/><Relationship Id="rId_hyperlink_231" Type="http://schemas.openxmlformats.org/officeDocument/2006/relationships/hyperlink" Target="https://www.diodes.com/part/view/BZT52C51Q" TargetMode="External"/><Relationship Id="rId_hyperlink_232" Type="http://schemas.openxmlformats.org/officeDocument/2006/relationships/hyperlink" Target="https://www.diodes.com/part/view/BZT52C51S" TargetMode="External"/><Relationship Id="rId_hyperlink_233" Type="http://schemas.openxmlformats.org/officeDocument/2006/relationships/hyperlink" Target="https://www.diodes.com/part/view/BZT52C5V1" TargetMode="External"/><Relationship Id="rId_hyperlink_234" Type="http://schemas.openxmlformats.org/officeDocument/2006/relationships/hyperlink" Target="https://www.diodes.com/part/view/BZT52C5V1LP" TargetMode="External"/><Relationship Id="rId_hyperlink_235" Type="http://schemas.openxmlformats.org/officeDocument/2006/relationships/hyperlink" Target="https://www.diodes.com/part/view/BZT52C5V1Q" TargetMode="External"/><Relationship Id="rId_hyperlink_236" Type="http://schemas.openxmlformats.org/officeDocument/2006/relationships/hyperlink" Target="https://www.diodes.com/part/view/BZT52C5V1S" TargetMode="External"/><Relationship Id="rId_hyperlink_237" Type="http://schemas.openxmlformats.org/officeDocument/2006/relationships/hyperlink" Target="https://www.diodes.com/part/view/BZT52C5V1SQ" TargetMode="External"/><Relationship Id="rId_hyperlink_238" Type="http://schemas.openxmlformats.org/officeDocument/2006/relationships/hyperlink" Target="https://www.diodes.com/part/view/BZT52C5V1T" TargetMode="External"/><Relationship Id="rId_hyperlink_239" Type="http://schemas.openxmlformats.org/officeDocument/2006/relationships/hyperlink" Target="https://www.diodes.com/part/view/BZT52C5V1TQ" TargetMode="External"/><Relationship Id="rId_hyperlink_240" Type="http://schemas.openxmlformats.org/officeDocument/2006/relationships/hyperlink" Target="https://www.diodes.com/part/view/BZT52C5V6" TargetMode="External"/><Relationship Id="rId_hyperlink_241" Type="http://schemas.openxmlformats.org/officeDocument/2006/relationships/hyperlink" Target="https://www.diodes.com/part/view/BZT52C5V6LP" TargetMode="External"/><Relationship Id="rId_hyperlink_242" Type="http://schemas.openxmlformats.org/officeDocument/2006/relationships/hyperlink" Target="https://www.diodes.com/part/view/BZT52C5V6Q" TargetMode="External"/><Relationship Id="rId_hyperlink_243" Type="http://schemas.openxmlformats.org/officeDocument/2006/relationships/hyperlink" Target="https://www.diodes.com/part/view/BZT52C5V6S" TargetMode="External"/><Relationship Id="rId_hyperlink_244" Type="http://schemas.openxmlformats.org/officeDocument/2006/relationships/hyperlink" Target="https://www.diodes.com/part/view/BZT52C5V6SQ" TargetMode="External"/><Relationship Id="rId_hyperlink_245" Type="http://schemas.openxmlformats.org/officeDocument/2006/relationships/hyperlink" Target="https://www.diodes.com/part/view/BZT52C5V6T" TargetMode="External"/><Relationship Id="rId_hyperlink_246" Type="http://schemas.openxmlformats.org/officeDocument/2006/relationships/hyperlink" Target="https://www.diodes.com/part/view/BZT52C5V6TQ" TargetMode="External"/><Relationship Id="rId_hyperlink_247" Type="http://schemas.openxmlformats.org/officeDocument/2006/relationships/hyperlink" Target="https://www.diodes.com/part/view/BZT52C6V2" TargetMode="External"/><Relationship Id="rId_hyperlink_248" Type="http://schemas.openxmlformats.org/officeDocument/2006/relationships/hyperlink" Target="https://www.diodes.com/part/view/BZT52C6V2LP" TargetMode="External"/><Relationship Id="rId_hyperlink_249" Type="http://schemas.openxmlformats.org/officeDocument/2006/relationships/hyperlink" Target="https://www.diodes.com/part/view/BZT52C6V2Q" TargetMode="External"/><Relationship Id="rId_hyperlink_250" Type="http://schemas.openxmlformats.org/officeDocument/2006/relationships/hyperlink" Target="https://www.diodes.com/part/view/BZT52C6V2S" TargetMode="External"/><Relationship Id="rId_hyperlink_251" Type="http://schemas.openxmlformats.org/officeDocument/2006/relationships/hyperlink" Target="https://www.diodes.com/part/view/BZT52C6V2SQ" TargetMode="External"/><Relationship Id="rId_hyperlink_252" Type="http://schemas.openxmlformats.org/officeDocument/2006/relationships/hyperlink" Target="https://www.diodes.com/part/view/BZT52C6V2T" TargetMode="External"/><Relationship Id="rId_hyperlink_253" Type="http://schemas.openxmlformats.org/officeDocument/2006/relationships/hyperlink" Target="https://www.diodes.com/part/view/BZT52C6V2TQ" TargetMode="External"/><Relationship Id="rId_hyperlink_254" Type="http://schemas.openxmlformats.org/officeDocument/2006/relationships/hyperlink" Target="https://www.diodes.com/part/view/BZT52C6V8" TargetMode="External"/><Relationship Id="rId_hyperlink_255" Type="http://schemas.openxmlformats.org/officeDocument/2006/relationships/hyperlink" Target="https://www.diodes.com/part/view/BZT52C6V8LP" TargetMode="External"/><Relationship Id="rId_hyperlink_256" Type="http://schemas.openxmlformats.org/officeDocument/2006/relationships/hyperlink" Target="https://www.diodes.com/part/view/BZT52C6V8LPQ" TargetMode="External"/><Relationship Id="rId_hyperlink_257" Type="http://schemas.openxmlformats.org/officeDocument/2006/relationships/hyperlink" Target="https://www.diodes.com/part/view/BZT52C6V8S" TargetMode="External"/><Relationship Id="rId_hyperlink_258" Type="http://schemas.openxmlformats.org/officeDocument/2006/relationships/hyperlink" Target="https://www.diodes.com/part/view/BZT52C6V8SQ" TargetMode="External"/><Relationship Id="rId_hyperlink_259" Type="http://schemas.openxmlformats.org/officeDocument/2006/relationships/hyperlink" Target="https://www.diodes.com/part/view/BZT52C6V8T" TargetMode="External"/><Relationship Id="rId_hyperlink_260" Type="http://schemas.openxmlformats.org/officeDocument/2006/relationships/hyperlink" Target="https://www.diodes.com/part/view/BZT52C6V8TQ" TargetMode="External"/><Relationship Id="rId_hyperlink_261" Type="http://schemas.openxmlformats.org/officeDocument/2006/relationships/hyperlink" Target="https://www.diodes.com/part/view/BZT52C7V5" TargetMode="External"/><Relationship Id="rId_hyperlink_262" Type="http://schemas.openxmlformats.org/officeDocument/2006/relationships/hyperlink" Target="https://www.diodes.com/part/view/BZT52C7V5LP" TargetMode="External"/><Relationship Id="rId_hyperlink_263" Type="http://schemas.openxmlformats.org/officeDocument/2006/relationships/hyperlink" Target="https://www.diodes.com/part/view/BZT52C7V5Q" TargetMode="External"/><Relationship Id="rId_hyperlink_264" Type="http://schemas.openxmlformats.org/officeDocument/2006/relationships/hyperlink" Target="https://www.diodes.com/part/view/BZT52C7V5S" TargetMode="External"/><Relationship Id="rId_hyperlink_265" Type="http://schemas.openxmlformats.org/officeDocument/2006/relationships/hyperlink" Target="https://www.diodes.com/part/view/BZT52C7V5SQ" TargetMode="External"/><Relationship Id="rId_hyperlink_266" Type="http://schemas.openxmlformats.org/officeDocument/2006/relationships/hyperlink" Target="https://www.diodes.com/part/view/BZT52C7V5T" TargetMode="External"/><Relationship Id="rId_hyperlink_267" Type="http://schemas.openxmlformats.org/officeDocument/2006/relationships/hyperlink" Target="https://www.diodes.com/part/view/BZT52C7V5TQ" TargetMode="External"/><Relationship Id="rId_hyperlink_268" Type="http://schemas.openxmlformats.org/officeDocument/2006/relationships/hyperlink" Target="https://www.diodes.com/part/view/BZT52C8V2" TargetMode="External"/><Relationship Id="rId_hyperlink_269" Type="http://schemas.openxmlformats.org/officeDocument/2006/relationships/hyperlink" Target="https://www.diodes.com/part/view/BZT52C8V2LP" TargetMode="External"/><Relationship Id="rId_hyperlink_270" Type="http://schemas.openxmlformats.org/officeDocument/2006/relationships/hyperlink" Target="https://www.diodes.com/part/view/BZT52C8V2Q" TargetMode="External"/><Relationship Id="rId_hyperlink_271" Type="http://schemas.openxmlformats.org/officeDocument/2006/relationships/hyperlink" Target="https://www.diodes.com/part/view/BZT52C8V2S" TargetMode="External"/><Relationship Id="rId_hyperlink_272" Type="http://schemas.openxmlformats.org/officeDocument/2006/relationships/hyperlink" Target="https://www.diodes.com/part/view/BZT52C8V2T" TargetMode="External"/><Relationship Id="rId_hyperlink_273" Type="http://schemas.openxmlformats.org/officeDocument/2006/relationships/hyperlink" Target="https://www.diodes.com/part/view/BZT52C8V2TQ" TargetMode="External"/><Relationship Id="rId_hyperlink_274" Type="http://schemas.openxmlformats.org/officeDocument/2006/relationships/hyperlink" Target="https://www.diodes.com/part/view/BZT52C9V1" TargetMode="External"/><Relationship Id="rId_hyperlink_275" Type="http://schemas.openxmlformats.org/officeDocument/2006/relationships/hyperlink" Target="https://www.diodes.com/part/view/BZT52C9V1LP" TargetMode="External"/><Relationship Id="rId_hyperlink_276" Type="http://schemas.openxmlformats.org/officeDocument/2006/relationships/hyperlink" Target="https://www.diodes.com/part/view/BZT52C9V1LPQ" TargetMode="External"/><Relationship Id="rId_hyperlink_277" Type="http://schemas.openxmlformats.org/officeDocument/2006/relationships/hyperlink" Target="https://www.diodes.com/part/view/BZT52C9V1Q" TargetMode="External"/><Relationship Id="rId_hyperlink_278" Type="http://schemas.openxmlformats.org/officeDocument/2006/relationships/hyperlink" Target="https://www.diodes.com/part/view/BZT52C9V1S" TargetMode="External"/><Relationship Id="rId_hyperlink_279" Type="http://schemas.openxmlformats.org/officeDocument/2006/relationships/hyperlink" Target="https://www.diodes.com/part/view/BZT52C9V1SQ" TargetMode="External"/><Relationship Id="rId_hyperlink_280" Type="http://schemas.openxmlformats.org/officeDocument/2006/relationships/hyperlink" Target="https://www.diodes.com/part/view/BZT52C9V1T" TargetMode="External"/><Relationship Id="rId_hyperlink_281" Type="http://schemas.openxmlformats.org/officeDocument/2006/relationships/hyperlink" Target="https://www.diodes.com/part/view/BZT52C9V1TQ" TargetMode="External"/><Relationship Id="rId_hyperlink_282" Type="http://schemas.openxmlformats.org/officeDocument/2006/relationships/hyperlink" Target="https://www.diodes.com/part/view/BZT52HC10WF" TargetMode="External"/><Relationship Id="rId_hyperlink_283" Type="http://schemas.openxmlformats.org/officeDocument/2006/relationships/hyperlink" Target="https://www.diodes.com/part/view/BZT52HC10WFQ" TargetMode="External"/><Relationship Id="rId_hyperlink_284" Type="http://schemas.openxmlformats.org/officeDocument/2006/relationships/hyperlink" Target="https://www.diodes.com/part/view/BZT52HC11WF" TargetMode="External"/><Relationship Id="rId_hyperlink_285" Type="http://schemas.openxmlformats.org/officeDocument/2006/relationships/hyperlink" Target="https://www.diodes.com/part/view/BZT52HC11WFQ" TargetMode="External"/><Relationship Id="rId_hyperlink_286" Type="http://schemas.openxmlformats.org/officeDocument/2006/relationships/hyperlink" Target="https://www.diodes.com/part/view/BZT52HC12WF" TargetMode="External"/><Relationship Id="rId_hyperlink_287" Type="http://schemas.openxmlformats.org/officeDocument/2006/relationships/hyperlink" Target="https://www.diodes.com/part/view/BZT52HC12WFQ" TargetMode="External"/><Relationship Id="rId_hyperlink_288" Type="http://schemas.openxmlformats.org/officeDocument/2006/relationships/hyperlink" Target="https://www.diodes.com/part/view/BZT52HC13WF" TargetMode="External"/><Relationship Id="rId_hyperlink_289" Type="http://schemas.openxmlformats.org/officeDocument/2006/relationships/hyperlink" Target="https://www.diodes.com/part/view/BZT52HC13WFQ" TargetMode="External"/><Relationship Id="rId_hyperlink_290" Type="http://schemas.openxmlformats.org/officeDocument/2006/relationships/hyperlink" Target="https://www.diodes.com/part/view/BZT52HC15WF" TargetMode="External"/><Relationship Id="rId_hyperlink_291" Type="http://schemas.openxmlformats.org/officeDocument/2006/relationships/hyperlink" Target="https://www.diodes.com/part/view/BZT52HC15WFQ" TargetMode="External"/><Relationship Id="rId_hyperlink_292" Type="http://schemas.openxmlformats.org/officeDocument/2006/relationships/hyperlink" Target="https://www.diodes.com/part/view/BZT52HC16WF" TargetMode="External"/><Relationship Id="rId_hyperlink_293" Type="http://schemas.openxmlformats.org/officeDocument/2006/relationships/hyperlink" Target="https://www.diodes.com/part/view/BZT52HC16WFQ" TargetMode="External"/><Relationship Id="rId_hyperlink_294" Type="http://schemas.openxmlformats.org/officeDocument/2006/relationships/hyperlink" Target="https://www.diodes.com/part/view/BZT52HC18WF" TargetMode="External"/><Relationship Id="rId_hyperlink_295" Type="http://schemas.openxmlformats.org/officeDocument/2006/relationships/hyperlink" Target="https://www.diodes.com/part/view/BZT52HC18WFQ" TargetMode="External"/><Relationship Id="rId_hyperlink_296" Type="http://schemas.openxmlformats.org/officeDocument/2006/relationships/hyperlink" Target="https://www.diodes.com/part/view/BZT52HC20WF" TargetMode="External"/><Relationship Id="rId_hyperlink_297" Type="http://schemas.openxmlformats.org/officeDocument/2006/relationships/hyperlink" Target="https://www.diodes.com/part/view/BZT52HC20WFQ" TargetMode="External"/><Relationship Id="rId_hyperlink_298" Type="http://schemas.openxmlformats.org/officeDocument/2006/relationships/hyperlink" Target="https://www.diodes.com/part/view/BZT52HC22WF" TargetMode="External"/><Relationship Id="rId_hyperlink_299" Type="http://schemas.openxmlformats.org/officeDocument/2006/relationships/hyperlink" Target="https://www.diodes.com/part/view/BZT52HC22WFQ" TargetMode="External"/><Relationship Id="rId_hyperlink_300" Type="http://schemas.openxmlformats.org/officeDocument/2006/relationships/hyperlink" Target="https://www.diodes.com/part/view/BZT52HC24WF" TargetMode="External"/><Relationship Id="rId_hyperlink_301" Type="http://schemas.openxmlformats.org/officeDocument/2006/relationships/hyperlink" Target="https://www.diodes.com/part/view/BZT52HC24WFQ" TargetMode="External"/><Relationship Id="rId_hyperlink_302" Type="http://schemas.openxmlformats.org/officeDocument/2006/relationships/hyperlink" Target="https://www.diodes.com/part/view/BZT52HC27WF" TargetMode="External"/><Relationship Id="rId_hyperlink_303" Type="http://schemas.openxmlformats.org/officeDocument/2006/relationships/hyperlink" Target="https://www.diodes.com/part/view/BZT52HC27WFQ" TargetMode="External"/><Relationship Id="rId_hyperlink_304" Type="http://schemas.openxmlformats.org/officeDocument/2006/relationships/hyperlink" Target="https://www.diodes.com/part/view/BZT52HC2V4WF" TargetMode="External"/><Relationship Id="rId_hyperlink_305" Type="http://schemas.openxmlformats.org/officeDocument/2006/relationships/hyperlink" Target="https://www.diodes.com/part/view/BZT52HC2V7WF" TargetMode="External"/><Relationship Id="rId_hyperlink_306" Type="http://schemas.openxmlformats.org/officeDocument/2006/relationships/hyperlink" Target="https://www.diodes.com/part/view/BZT52HC30WF" TargetMode="External"/><Relationship Id="rId_hyperlink_307" Type="http://schemas.openxmlformats.org/officeDocument/2006/relationships/hyperlink" Target="https://www.diodes.com/part/view/BZT52HC30WFQ" TargetMode="External"/><Relationship Id="rId_hyperlink_308" Type="http://schemas.openxmlformats.org/officeDocument/2006/relationships/hyperlink" Target="https://www.diodes.com/part/view/BZT52HC33WF" TargetMode="External"/><Relationship Id="rId_hyperlink_309" Type="http://schemas.openxmlformats.org/officeDocument/2006/relationships/hyperlink" Target="https://www.diodes.com/part/view/BZT52HC36WF" TargetMode="External"/><Relationship Id="rId_hyperlink_310" Type="http://schemas.openxmlformats.org/officeDocument/2006/relationships/hyperlink" Target="https://www.diodes.com/part/view/BZT52HC39WF" TargetMode="External"/><Relationship Id="rId_hyperlink_311" Type="http://schemas.openxmlformats.org/officeDocument/2006/relationships/hyperlink" Target="https://www.diodes.com/part/view/BZT52HC3V0WF" TargetMode="External"/><Relationship Id="rId_hyperlink_312" Type="http://schemas.openxmlformats.org/officeDocument/2006/relationships/hyperlink" Target="https://www.diodes.com/part/view/BZT52HC3V3WF" TargetMode="External"/><Relationship Id="rId_hyperlink_313" Type="http://schemas.openxmlformats.org/officeDocument/2006/relationships/hyperlink" Target="https://www.diodes.com/part/view/BZT52HC3V6WF" TargetMode="External"/><Relationship Id="rId_hyperlink_314" Type="http://schemas.openxmlformats.org/officeDocument/2006/relationships/hyperlink" Target="https://www.diodes.com/part/view/BZT52HC3V9WF" TargetMode="External"/><Relationship Id="rId_hyperlink_315" Type="http://schemas.openxmlformats.org/officeDocument/2006/relationships/hyperlink" Target="https://www.diodes.com/part/view/BZT52HC43WF" TargetMode="External"/><Relationship Id="rId_hyperlink_316" Type="http://schemas.openxmlformats.org/officeDocument/2006/relationships/hyperlink" Target="https://www.diodes.com/part/view/BZT52HC47WF" TargetMode="External"/><Relationship Id="rId_hyperlink_317" Type="http://schemas.openxmlformats.org/officeDocument/2006/relationships/hyperlink" Target="https://www.diodes.com/part/view/BZT52HC4V3WF" TargetMode="External"/><Relationship Id="rId_hyperlink_318" Type="http://schemas.openxmlformats.org/officeDocument/2006/relationships/hyperlink" Target="https://www.diodes.com/part/view/BZT52HC4V7WF" TargetMode="External"/><Relationship Id="rId_hyperlink_319" Type="http://schemas.openxmlformats.org/officeDocument/2006/relationships/hyperlink" Target="https://www.diodes.com/part/view/BZT52HC5V1WF" TargetMode="External"/><Relationship Id="rId_hyperlink_320" Type="http://schemas.openxmlformats.org/officeDocument/2006/relationships/hyperlink" Target="https://www.diodes.com/part/view/BZT52HC5V6WF" TargetMode="External"/><Relationship Id="rId_hyperlink_321" Type="http://schemas.openxmlformats.org/officeDocument/2006/relationships/hyperlink" Target="https://www.diodes.com/part/view/BZT52HC5V6WFQ" TargetMode="External"/><Relationship Id="rId_hyperlink_322" Type="http://schemas.openxmlformats.org/officeDocument/2006/relationships/hyperlink" Target="https://www.diodes.com/part/view/BZT52HC6V2WF" TargetMode="External"/><Relationship Id="rId_hyperlink_323" Type="http://schemas.openxmlformats.org/officeDocument/2006/relationships/hyperlink" Target="https://www.diodes.com/part/view/BZT52HC6V2WFQ" TargetMode="External"/><Relationship Id="rId_hyperlink_324" Type="http://schemas.openxmlformats.org/officeDocument/2006/relationships/hyperlink" Target="https://www.diodes.com/part/view/BZT52HC6V8WF" TargetMode="External"/><Relationship Id="rId_hyperlink_325" Type="http://schemas.openxmlformats.org/officeDocument/2006/relationships/hyperlink" Target="https://www.diodes.com/part/view/BZT52HC6V8WFQ" TargetMode="External"/><Relationship Id="rId_hyperlink_326" Type="http://schemas.openxmlformats.org/officeDocument/2006/relationships/hyperlink" Target="https://www.diodes.com/part/view/BZT52HC7V5WF" TargetMode="External"/><Relationship Id="rId_hyperlink_327" Type="http://schemas.openxmlformats.org/officeDocument/2006/relationships/hyperlink" Target="https://www.diodes.com/part/view/BZT52HC7V5WFQ" TargetMode="External"/><Relationship Id="rId_hyperlink_328" Type="http://schemas.openxmlformats.org/officeDocument/2006/relationships/hyperlink" Target="https://www.diodes.com/part/view/BZT52HC8V2WF" TargetMode="External"/><Relationship Id="rId_hyperlink_329" Type="http://schemas.openxmlformats.org/officeDocument/2006/relationships/hyperlink" Target="https://www.diodes.com/part/view/BZT52HC8V2WFQ" TargetMode="External"/><Relationship Id="rId_hyperlink_330" Type="http://schemas.openxmlformats.org/officeDocument/2006/relationships/hyperlink" Target="https://www.diodes.com/part/view/BZT52HC9V1WF" TargetMode="External"/><Relationship Id="rId_hyperlink_331" Type="http://schemas.openxmlformats.org/officeDocument/2006/relationships/hyperlink" Target="https://www.diodes.com/part/view/BZT52HC9V1WFQ" TargetMode="External"/><Relationship Id="rId_hyperlink_332" Type="http://schemas.openxmlformats.org/officeDocument/2006/relationships/hyperlink" Target="https://www.diodes.com/part/view/BZT585B10T" TargetMode="External"/><Relationship Id="rId_hyperlink_333" Type="http://schemas.openxmlformats.org/officeDocument/2006/relationships/hyperlink" Target="https://www.diodes.com/part/view/BZT585B10TQ" TargetMode="External"/><Relationship Id="rId_hyperlink_334" Type="http://schemas.openxmlformats.org/officeDocument/2006/relationships/hyperlink" Target="https://www.diodes.com/part/view/BZT585B11T" TargetMode="External"/><Relationship Id="rId_hyperlink_335" Type="http://schemas.openxmlformats.org/officeDocument/2006/relationships/hyperlink" Target="https://www.diodes.com/part/view/BZT585B11TQ" TargetMode="External"/><Relationship Id="rId_hyperlink_336" Type="http://schemas.openxmlformats.org/officeDocument/2006/relationships/hyperlink" Target="https://www.diodes.com/part/view/BZT585B12T" TargetMode="External"/><Relationship Id="rId_hyperlink_337" Type="http://schemas.openxmlformats.org/officeDocument/2006/relationships/hyperlink" Target="https://www.diodes.com/part/view/BZT585B12TQ" TargetMode="External"/><Relationship Id="rId_hyperlink_338" Type="http://schemas.openxmlformats.org/officeDocument/2006/relationships/hyperlink" Target="https://www.diodes.com/part/view/BZT585B13T" TargetMode="External"/><Relationship Id="rId_hyperlink_339" Type="http://schemas.openxmlformats.org/officeDocument/2006/relationships/hyperlink" Target="https://www.diodes.com/part/view/BZT585B13TQ" TargetMode="External"/><Relationship Id="rId_hyperlink_340" Type="http://schemas.openxmlformats.org/officeDocument/2006/relationships/hyperlink" Target="https://www.diodes.com/part/view/BZT585B15T" TargetMode="External"/><Relationship Id="rId_hyperlink_341" Type="http://schemas.openxmlformats.org/officeDocument/2006/relationships/hyperlink" Target="https://www.diodes.com/part/view/BZT585B15TQ" TargetMode="External"/><Relationship Id="rId_hyperlink_342" Type="http://schemas.openxmlformats.org/officeDocument/2006/relationships/hyperlink" Target="https://www.diodes.com/part/view/BZT585B16T" TargetMode="External"/><Relationship Id="rId_hyperlink_343" Type="http://schemas.openxmlformats.org/officeDocument/2006/relationships/hyperlink" Target="https://www.diodes.com/part/view/BZT585B16TQ" TargetMode="External"/><Relationship Id="rId_hyperlink_344" Type="http://schemas.openxmlformats.org/officeDocument/2006/relationships/hyperlink" Target="https://www.diodes.com/part/view/BZT585B18T" TargetMode="External"/><Relationship Id="rId_hyperlink_345" Type="http://schemas.openxmlformats.org/officeDocument/2006/relationships/hyperlink" Target="https://www.diodes.com/part/view/BZT585B18TQ" TargetMode="External"/><Relationship Id="rId_hyperlink_346" Type="http://schemas.openxmlformats.org/officeDocument/2006/relationships/hyperlink" Target="https://www.diodes.com/part/view/BZT585B20T" TargetMode="External"/><Relationship Id="rId_hyperlink_347" Type="http://schemas.openxmlformats.org/officeDocument/2006/relationships/hyperlink" Target="https://www.diodes.com/part/view/BZT585B20TQ" TargetMode="External"/><Relationship Id="rId_hyperlink_348" Type="http://schemas.openxmlformats.org/officeDocument/2006/relationships/hyperlink" Target="https://www.diodes.com/part/view/BZT585B22T" TargetMode="External"/><Relationship Id="rId_hyperlink_349" Type="http://schemas.openxmlformats.org/officeDocument/2006/relationships/hyperlink" Target="https://www.diodes.com/part/view/BZT585B22TQ" TargetMode="External"/><Relationship Id="rId_hyperlink_350" Type="http://schemas.openxmlformats.org/officeDocument/2006/relationships/hyperlink" Target="https://www.diodes.com/part/view/BZT585B24T" TargetMode="External"/><Relationship Id="rId_hyperlink_351" Type="http://schemas.openxmlformats.org/officeDocument/2006/relationships/hyperlink" Target="https://www.diodes.com/part/view/BZT585B24TQ" TargetMode="External"/><Relationship Id="rId_hyperlink_352" Type="http://schemas.openxmlformats.org/officeDocument/2006/relationships/hyperlink" Target="https://www.diodes.com/part/view/BZT585B27T" TargetMode="External"/><Relationship Id="rId_hyperlink_353" Type="http://schemas.openxmlformats.org/officeDocument/2006/relationships/hyperlink" Target="https://www.diodes.com/part/view/BZT585B27TQ" TargetMode="External"/><Relationship Id="rId_hyperlink_354" Type="http://schemas.openxmlformats.org/officeDocument/2006/relationships/hyperlink" Target="https://www.diodes.com/part/view/BZT585B2V4T" TargetMode="External"/><Relationship Id="rId_hyperlink_355" Type="http://schemas.openxmlformats.org/officeDocument/2006/relationships/hyperlink" Target="https://www.diodes.com/part/view/BZT585B2V4TQ" TargetMode="External"/><Relationship Id="rId_hyperlink_356" Type="http://schemas.openxmlformats.org/officeDocument/2006/relationships/hyperlink" Target="https://www.diodes.com/part/view/BZT585B2V7T" TargetMode="External"/><Relationship Id="rId_hyperlink_357" Type="http://schemas.openxmlformats.org/officeDocument/2006/relationships/hyperlink" Target="https://www.diodes.com/part/view/BZT585B30T" TargetMode="External"/><Relationship Id="rId_hyperlink_358" Type="http://schemas.openxmlformats.org/officeDocument/2006/relationships/hyperlink" Target="https://www.diodes.com/part/view/BZT585B30TQ" TargetMode="External"/><Relationship Id="rId_hyperlink_359" Type="http://schemas.openxmlformats.org/officeDocument/2006/relationships/hyperlink" Target="https://www.diodes.com/part/view/BZT585B33T" TargetMode="External"/><Relationship Id="rId_hyperlink_360" Type="http://schemas.openxmlformats.org/officeDocument/2006/relationships/hyperlink" Target="https://www.diodes.com/part/view/BZT585B33TQ" TargetMode="External"/><Relationship Id="rId_hyperlink_361" Type="http://schemas.openxmlformats.org/officeDocument/2006/relationships/hyperlink" Target="https://www.diodes.com/part/view/BZT585B36T" TargetMode="External"/><Relationship Id="rId_hyperlink_362" Type="http://schemas.openxmlformats.org/officeDocument/2006/relationships/hyperlink" Target="https://www.diodes.com/part/view/BZT585B36TQ" TargetMode="External"/><Relationship Id="rId_hyperlink_363" Type="http://schemas.openxmlformats.org/officeDocument/2006/relationships/hyperlink" Target="https://www.diodes.com/part/view/BZT585B39T" TargetMode="External"/><Relationship Id="rId_hyperlink_364" Type="http://schemas.openxmlformats.org/officeDocument/2006/relationships/hyperlink" Target="https://www.diodes.com/part/view/BZT585B39TQ" TargetMode="External"/><Relationship Id="rId_hyperlink_365" Type="http://schemas.openxmlformats.org/officeDocument/2006/relationships/hyperlink" Target="https://www.diodes.com/part/view/BZT585B3V3T" TargetMode="External"/><Relationship Id="rId_hyperlink_366" Type="http://schemas.openxmlformats.org/officeDocument/2006/relationships/hyperlink" Target="https://www.diodes.com/part/view/BZT585B3V6T" TargetMode="External"/><Relationship Id="rId_hyperlink_367" Type="http://schemas.openxmlformats.org/officeDocument/2006/relationships/hyperlink" Target="https://www.diodes.com/part/view/BZT585B3V6TQ" TargetMode="External"/><Relationship Id="rId_hyperlink_368" Type="http://schemas.openxmlformats.org/officeDocument/2006/relationships/hyperlink" Target="https://www.diodes.com/part/view/BZT585B3V9T" TargetMode="External"/><Relationship Id="rId_hyperlink_369" Type="http://schemas.openxmlformats.org/officeDocument/2006/relationships/hyperlink" Target="https://www.diodes.com/part/view/BZT585B3V9TQ" TargetMode="External"/><Relationship Id="rId_hyperlink_370" Type="http://schemas.openxmlformats.org/officeDocument/2006/relationships/hyperlink" Target="https://www.diodes.com/part/view/BZT585B43T" TargetMode="External"/><Relationship Id="rId_hyperlink_371" Type="http://schemas.openxmlformats.org/officeDocument/2006/relationships/hyperlink" Target="https://www.diodes.com/part/view/BZT585B43TQ" TargetMode="External"/><Relationship Id="rId_hyperlink_372" Type="http://schemas.openxmlformats.org/officeDocument/2006/relationships/hyperlink" Target="https://www.diodes.com/part/view/BZT585B4V3T" TargetMode="External"/><Relationship Id="rId_hyperlink_373" Type="http://schemas.openxmlformats.org/officeDocument/2006/relationships/hyperlink" Target="https://www.diodes.com/part/view/BZT585B4V7T" TargetMode="External"/><Relationship Id="rId_hyperlink_374" Type="http://schemas.openxmlformats.org/officeDocument/2006/relationships/hyperlink" Target="https://www.diodes.com/part/view/BZT585B5V1T" TargetMode="External"/><Relationship Id="rId_hyperlink_375" Type="http://schemas.openxmlformats.org/officeDocument/2006/relationships/hyperlink" Target="https://www.diodes.com/part/view/BZT585B5V1TQ" TargetMode="External"/><Relationship Id="rId_hyperlink_376" Type="http://schemas.openxmlformats.org/officeDocument/2006/relationships/hyperlink" Target="https://www.diodes.com/part/view/BZT585B5V6T" TargetMode="External"/><Relationship Id="rId_hyperlink_377" Type="http://schemas.openxmlformats.org/officeDocument/2006/relationships/hyperlink" Target="https://www.diodes.com/part/view/BZT585B5V6TQ" TargetMode="External"/><Relationship Id="rId_hyperlink_378" Type="http://schemas.openxmlformats.org/officeDocument/2006/relationships/hyperlink" Target="https://www.diodes.com/part/view/BZT585B6V2T" TargetMode="External"/><Relationship Id="rId_hyperlink_379" Type="http://schemas.openxmlformats.org/officeDocument/2006/relationships/hyperlink" Target="https://www.diodes.com/part/view/BZT585B6V2TQ" TargetMode="External"/><Relationship Id="rId_hyperlink_380" Type="http://schemas.openxmlformats.org/officeDocument/2006/relationships/hyperlink" Target="https://www.diodes.com/part/view/BZT585B6V8T" TargetMode="External"/><Relationship Id="rId_hyperlink_381" Type="http://schemas.openxmlformats.org/officeDocument/2006/relationships/hyperlink" Target="https://www.diodes.com/part/view/BZT585B6V8TQ" TargetMode="External"/><Relationship Id="rId_hyperlink_382" Type="http://schemas.openxmlformats.org/officeDocument/2006/relationships/hyperlink" Target="https://www.diodes.com/part/view/BZT585B7V5T" TargetMode="External"/><Relationship Id="rId_hyperlink_383" Type="http://schemas.openxmlformats.org/officeDocument/2006/relationships/hyperlink" Target="https://www.diodes.com/part/view/BZT585B7V5TQ" TargetMode="External"/><Relationship Id="rId_hyperlink_384" Type="http://schemas.openxmlformats.org/officeDocument/2006/relationships/hyperlink" Target="https://www.diodes.com/part/view/BZT585B8V2T" TargetMode="External"/><Relationship Id="rId_hyperlink_385" Type="http://schemas.openxmlformats.org/officeDocument/2006/relationships/hyperlink" Target="https://www.diodes.com/part/view/BZT585B8V2TQ" TargetMode="External"/><Relationship Id="rId_hyperlink_386" Type="http://schemas.openxmlformats.org/officeDocument/2006/relationships/hyperlink" Target="https://www.diodes.com/part/view/BZT585B9V1T" TargetMode="External"/><Relationship Id="rId_hyperlink_387" Type="http://schemas.openxmlformats.org/officeDocument/2006/relationships/hyperlink" Target="https://www.diodes.com/part/view/BZT585B9V1TQ" TargetMode="External"/><Relationship Id="rId_hyperlink_388" Type="http://schemas.openxmlformats.org/officeDocument/2006/relationships/hyperlink" Target="https://www.diodes.com/part/view/BZX84B10" TargetMode="External"/><Relationship Id="rId_hyperlink_389" Type="http://schemas.openxmlformats.org/officeDocument/2006/relationships/hyperlink" Target="https://www.diodes.com/part/view/BZX84B11" TargetMode="External"/><Relationship Id="rId_hyperlink_390" Type="http://schemas.openxmlformats.org/officeDocument/2006/relationships/hyperlink" Target="https://www.diodes.com/part/view/BZX84B12" TargetMode="External"/><Relationship Id="rId_hyperlink_391" Type="http://schemas.openxmlformats.org/officeDocument/2006/relationships/hyperlink" Target="https://www.diodes.com/part/view/BZX84B13" TargetMode="External"/><Relationship Id="rId_hyperlink_392" Type="http://schemas.openxmlformats.org/officeDocument/2006/relationships/hyperlink" Target="https://www.diodes.com/part/view/BZX84B15" TargetMode="External"/><Relationship Id="rId_hyperlink_393" Type="http://schemas.openxmlformats.org/officeDocument/2006/relationships/hyperlink" Target="https://www.diodes.com/part/view/BZX84B16" TargetMode="External"/><Relationship Id="rId_hyperlink_394" Type="http://schemas.openxmlformats.org/officeDocument/2006/relationships/hyperlink" Target="https://www.diodes.com/part/view/BZX84B18" TargetMode="External"/><Relationship Id="rId_hyperlink_395" Type="http://schemas.openxmlformats.org/officeDocument/2006/relationships/hyperlink" Target="https://www.diodes.com/part/view/BZX84B20" TargetMode="External"/><Relationship Id="rId_hyperlink_396" Type="http://schemas.openxmlformats.org/officeDocument/2006/relationships/hyperlink" Target="https://www.diodes.com/part/view/BZX84B22" TargetMode="External"/><Relationship Id="rId_hyperlink_397" Type="http://schemas.openxmlformats.org/officeDocument/2006/relationships/hyperlink" Target="https://www.diodes.com/part/view/BZX84B24" TargetMode="External"/><Relationship Id="rId_hyperlink_398" Type="http://schemas.openxmlformats.org/officeDocument/2006/relationships/hyperlink" Target="https://www.diodes.com/part/view/BZX84B27" TargetMode="External"/><Relationship Id="rId_hyperlink_399" Type="http://schemas.openxmlformats.org/officeDocument/2006/relationships/hyperlink" Target="https://www.diodes.com/part/view/BZX84B2V7" TargetMode="External"/><Relationship Id="rId_hyperlink_400" Type="http://schemas.openxmlformats.org/officeDocument/2006/relationships/hyperlink" Target="https://www.diodes.com/part/view/BZX84B30" TargetMode="External"/><Relationship Id="rId_hyperlink_401" Type="http://schemas.openxmlformats.org/officeDocument/2006/relationships/hyperlink" Target="https://www.diodes.com/part/view/BZX84B33" TargetMode="External"/><Relationship Id="rId_hyperlink_402" Type="http://schemas.openxmlformats.org/officeDocument/2006/relationships/hyperlink" Target="https://www.diodes.com/part/view/BZX84B36" TargetMode="External"/><Relationship Id="rId_hyperlink_403" Type="http://schemas.openxmlformats.org/officeDocument/2006/relationships/hyperlink" Target="https://www.diodes.com/part/view/BZX84B39" TargetMode="External"/><Relationship Id="rId_hyperlink_404" Type="http://schemas.openxmlformats.org/officeDocument/2006/relationships/hyperlink" Target="https://www.diodes.com/part/view/BZX84B3V0" TargetMode="External"/><Relationship Id="rId_hyperlink_405" Type="http://schemas.openxmlformats.org/officeDocument/2006/relationships/hyperlink" Target="https://www.diodes.com/part/view/BZX84B3V3" TargetMode="External"/><Relationship Id="rId_hyperlink_406" Type="http://schemas.openxmlformats.org/officeDocument/2006/relationships/hyperlink" Target="https://www.diodes.com/part/view/BZX84B3V6" TargetMode="External"/><Relationship Id="rId_hyperlink_407" Type="http://schemas.openxmlformats.org/officeDocument/2006/relationships/hyperlink" Target="https://www.diodes.com/part/view/BZX84B3V9" TargetMode="External"/><Relationship Id="rId_hyperlink_408" Type="http://schemas.openxmlformats.org/officeDocument/2006/relationships/hyperlink" Target="https://www.diodes.com/part/view/BZX84B4V3" TargetMode="External"/><Relationship Id="rId_hyperlink_409" Type="http://schemas.openxmlformats.org/officeDocument/2006/relationships/hyperlink" Target="https://www.diodes.com/part/view/BZX84B4V7" TargetMode="External"/><Relationship Id="rId_hyperlink_410" Type="http://schemas.openxmlformats.org/officeDocument/2006/relationships/hyperlink" Target="https://www.diodes.com/part/view/BZX84B5V1" TargetMode="External"/><Relationship Id="rId_hyperlink_411" Type="http://schemas.openxmlformats.org/officeDocument/2006/relationships/hyperlink" Target="https://www.diodes.com/part/view/BZX84B5V6" TargetMode="External"/><Relationship Id="rId_hyperlink_412" Type="http://schemas.openxmlformats.org/officeDocument/2006/relationships/hyperlink" Target="https://www.diodes.com/part/view/BZX84B6V2" TargetMode="External"/><Relationship Id="rId_hyperlink_413" Type="http://schemas.openxmlformats.org/officeDocument/2006/relationships/hyperlink" Target="https://www.diodes.com/part/view/BZX84B6V8" TargetMode="External"/><Relationship Id="rId_hyperlink_414" Type="http://schemas.openxmlformats.org/officeDocument/2006/relationships/hyperlink" Target="https://www.diodes.com/part/view/BZX84B7V5" TargetMode="External"/><Relationship Id="rId_hyperlink_415" Type="http://schemas.openxmlformats.org/officeDocument/2006/relationships/hyperlink" Target="https://www.diodes.com/part/view/BZX84B8V2" TargetMode="External"/><Relationship Id="rId_hyperlink_416" Type="http://schemas.openxmlformats.org/officeDocument/2006/relationships/hyperlink" Target="https://www.diodes.com/part/view/BZX84B9V1" TargetMode="External"/><Relationship Id="rId_hyperlink_417" Type="http://schemas.openxmlformats.org/officeDocument/2006/relationships/hyperlink" Target="https://www.diodes.com/part/view/BZX84C10" TargetMode="External"/><Relationship Id="rId_hyperlink_418" Type="http://schemas.openxmlformats.org/officeDocument/2006/relationships/hyperlink" Target="https://www.diodes.com/part/view/BZX84C10S" TargetMode="External"/><Relationship Id="rId_hyperlink_419" Type="http://schemas.openxmlformats.org/officeDocument/2006/relationships/hyperlink" Target="https://www.diodes.com/part/view/BZX84C10T" TargetMode="External"/><Relationship Id="rId_hyperlink_420" Type="http://schemas.openxmlformats.org/officeDocument/2006/relationships/hyperlink" Target="https://www.diodes.com/part/view/BZX84C10TS" TargetMode="External"/><Relationship Id="rId_hyperlink_421" Type="http://schemas.openxmlformats.org/officeDocument/2006/relationships/hyperlink" Target="https://www.diodes.com/part/view/BZX84C10W" TargetMode="External"/><Relationship Id="rId_hyperlink_422" Type="http://schemas.openxmlformats.org/officeDocument/2006/relationships/hyperlink" Target="https://www.diodes.com/part/view/BZX84C11" TargetMode="External"/><Relationship Id="rId_hyperlink_423" Type="http://schemas.openxmlformats.org/officeDocument/2006/relationships/hyperlink" Target="https://www.diodes.com/part/view/BZX84C11S" TargetMode="External"/><Relationship Id="rId_hyperlink_424" Type="http://schemas.openxmlformats.org/officeDocument/2006/relationships/hyperlink" Target="https://www.diodes.com/part/view/BZX84C11T" TargetMode="External"/><Relationship Id="rId_hyperlink_425" Type="http://schemas.openxmlformats.org/officeDocument/2006/relationships/hyperlink" Target="https://www.diodes.com/part/view/BZX84C11W" TargetMode="External"/><Relationship Id="rId_hyperlink_426" Type="http://schemas.openxmlformats.org/officeDocument/2006/relationships/hyperlink" Target="https://www.diodes.com/part/view/BZX84C12" TargetMode="External"/><Relationship Id="rId_hyperlink_427" Type="http://schemas.openxmlformats.org/officeDocument/2006/relationships/hyperlink" Target="https://www.diodes.com/part/view/BZX84C12S" TargetMode="External"/><Relationship Id="rId_hyperlink_428" Type="http://schemas.openxmlformats.org/officeDocument/2006/relationships/hyperlink" Target="https://www.diodes.com/part/view/BZX84C12T" TargetMode="External"/><Relationship Id="rId_hyperlink_429" Type="http://schemas.openxmlformats.org/officeDocument/2006/relationships/hyperlink" Target="https://www.diodes.com/part/view/BZX84C12TS" TargetMode="External"/><Relationship Id="rId_hyperlink_430" Type="http://schemas.openxmlformats.org/officeDocument/2006/relationships/hyperlink" Target="https://www.diodes.com/part/view/BZX84C12W" TargetMode="External"/><Relationship Id="rId_hyperlink_431" Type="http://schemas.openxmlformats.org/officeDocument/2006/relationships/hyperlink" Target="https://www.diodes.com/part/view/BZX84C13" TargetMode="External"/><Relationship Id="rId_hyperlink_432" Type="http://schemas.openxmlformats.org/officeDocument/2006/relationships/hyperlink" Target="https://www.diodes.com/part/view/BZX84C13S" TargetMode="External"/><Relationship Id="rId_hyperlink_433" Type="http://schemas.openxmlformats.org/officeDocument/2006/relationships/hyperlink" Target="https://www.diodes.com/part/view/BZX84C13T" TargetMode="External"/><Relationship Id="rId_hyperlink_434" Type="http://schemas.openxmlformats.org/officeDocument/2006/relationships/hyperlink" Target="https://www.diodes.com/part/view/BZX84C13TS" TargetMode="External"/><Relationship Id="rId_hyperlink_435" Type="http://schemas.openxmlformats.org/officeDocument/2006/relationships/hyperlink" Target="https://www.diodes.com/part/view/BZX84C13W" TargetMode="External"/><Relationship Id="rId_hyperlink_436" Type="http://schemas.openxmlformats.org/officeDocument/2006/relationships/hyperlink" Target="https://www.diodes.com/part/view/BZX84C15" TargetMode="External"/><Relationship Id="rId_hyperlink_437" Type="http://schemas.openxmlformats.org/officeDocument/2006/relationships/hyperlink" Target="https://www.diodes.com/part/view/BZX84C15S" TargetMode="External"/><Relationship Id="rId_hyperlink_438" Type="http://schemas.openxmlformats.org/officeDocument/2006/relationships/hyperlink" Target="https://www.diodes.com/part/view/BZX84C15T" TargetMode="External"/><Relationship Id="rId_hyperlink_439" Type="http://schemas.openxmlformats.org/officeDocument/2006/relationships/hyperlink" Target="https://www.diodes.com/part/view/BZX84C15TS" TargetMode="External"/><Relationship Id="rId_hyperlink_440" Type="http://schemas.openxmlformats.org/officeDocument/2006/relationships/hyperlink" Target="https://www.diodes.com/part/view/BZX84C15W" TargetMode="External"/><Relationship Id="rId_hyperlink_441" Type="http://schemas.openxmlformats.org/officeDocument/2006/relationships/hyperlink" Target="https://www.diodes.com/part/view/BZX84C16" TargetMode="External"/><Relationship Id="rId_hyperlink_442" Type="http://schemas.openxmlformats.org/officeDocument/2006/relationships/hyperlink" Target="https://www.diodes.com/part/view/BZX84C16S" TargetMode="External"/><Relationship Id="rId_hyperlink_443" Type="http://schemas.openxmlformats.org/officeDocument/2006/relationships/hyperlink" Target="https://www.diodes.com/part/view/BZX84C16T" TargetMode="External"/><Relationship Id="rId_hyperlink_444" Type="http://schemas.openxmlformats.org/officeDocument/2006/relationships/hyperlink" Target="https://www.diodes.com/part/view/BZX84C16TS" TargetMode="External"/><Relationship Id="rId_hyperlink_445" Type="http://schemas.openxmlformats.org/officeDocument/2006/relationships/hyperlink" Target="https://www.diodes.com/part/view/BZX84C16W" TargetMode="External"/><Relationship Id="rId_hyperlink_446" Type="http://schemas.openxmlformats.org/officeDocument/2006/relationships/hyperlink" Target="https://www.diodes.com/part/view/BZX84C18" TargetMode="External"/><Relationship Id="rId_hyperlink_447" Type="http://schemas.openxmlformats.org/officeDocument/2006/relationships/hyperlink" Target="https://www.diodes.com/part/view/BZX84C18S" TargetMode="External"/><Relationship Id="rId_hyperlink_448" Type="http://schemas.openxmlformats.org/officeDocument/2006/relationships/hyperlink" Target="https://www.diodes.com/part/view/BZX84C18T" TargetMode="External"/><Relationship Id="rId_hyperlink_449" Type="http://schemas.openxmlformats.org/officeDocument/2006/relationships/hyperlink" Target="https://www.diodes.com/part/view/BZX84C18TS" TargetMode="External"/><Relationship Id="rId_hyperlink_450" Type="http://schemas.openxmlformats.org/officeDocument/2006/relationships/hyperlink" Target="https://www.diodes.com/part/view/BZX84C18W" TargetMode="External"/><Relationship Id="rId_hyperlink_451" Type="http://schemas.openxmlformats.org/officeDocument/2006/relationships/hyperlink" Target="https://www.diodes.com/part/view/BZX84C20" TargetMode="External"/><Relationship Id="rId_hyperlink_452" Type="http://schemas.openxmlformats.org/officeDocument/2006/relationships/hyperlink" Target="https://www.diodes.com/part/view/BZX84C20S" TargetMode="External"/><Relationship Id="rId_hyperlink_453" Type="http://schemas.openxmlformats.org/officeDocument/2006/relationships/hyperlink" Target="https://www.diodes.com/part/view/BZX84C20T" TargetMode="External"/><Relationship Id="rId_hyperlink_454" Type="http://schemas.openxmlformats.org/officeDocument/2006/relationships/hyperlink" Target="https://www.diodes.com/part/view/BZX84C20TS" TargetMode="External"/><Relationship Id="rId_hyperlink_455" Type="http://schemas.openxmlformats.org/officeDocument/2006/relationships/hyperlink" Target="https://www.diodes.com/part/view/BZX84C20W" TargetMode="External"/><Relationship Id="rId_hyperlink_456" Type="http://schemas.openxmlformats.org/officeDocument/2006/relationships/hyperlink" Target="https://www.diodes.com/part/view/BZX84C22" TargetMode="External"/><Relationship Id="rId_hyperlink_457" Type="http://schemas.openxmlformats.org/officeDocument/2006/relationships/hyperlink" Target="https://www.diodes.com/part/view/BZX84C22S" TargetMode="External"/><Relationship Id="rId_hyperlink_458" Type="http://schemas.openxmlformats.org/officeDocument/2006/relationships/hyperlink" Target="https://www.diodes.com/part/view/BZX84C22T" TargetMode="External"/><Relationship Id="rId_hyperlink_459" Type="http://schemas.openxmlformats.org/officeDocument/2006/relationships/hyperlink" Target="https://www.diodes.com/part/view/BZX84C22W" TargetMode="External"/><Relationship Id="rId_hyperlink_460" Type="http://schemas.openxmlformats.org/officeDocument/2006/relationships/hyperlink" Target="https://www.diodes.com/part/view/BZX84C24" TargetMode="External"/><Relationship Id="rId_hyperlink_461" Type="http://schemas.openxmlformats.org/officeDocument/2006/relationships/hyperlink" Target="https://www.diodes.com/part/view/BZX84C24T" TargetMode="External"/><Relationship Id="rId_hyperlink_462" Type="http://schemas.openxmlformats.org/officeDocument/2006/relationships/hyperlink" Target="https://www.diodes.com/part/view/BZX84C24TS" TargetMode="External"/><Relationship Id="rId_hyperlink_463" Type="http://schemas.openxmlformats.org/officeDocument/2006/relationships/hyperlink" Target="https://www.diodes.com/part/view/BZX84C24W" TargetMode="External"/><Relationship Id="rId_hyperlink_464" Type="http://schemas.openxmlformats.org/officeDocument/2006/relationships/hyperlink" Target="https://www.diodes.com/part/view/BZX84C27" TargetMode="External"/><Relationship Id="rId_hyperlink_465" Type="http://schemas.openxmlformats.org/officeDocument/2006/relationships/hyperlink" Target="https://www.diodes.com/part/view/BZX84C27S" TargetMode="External"/><Relationship Id="rId_hyperlink_466" Type="http://schemas.openxmlformats.org/officeDocument/2006/relationships/hyperlink" Target="https://www.diodes.com/part/view/BZX84C27T" TargetMode="External"/><Relationship Id="rId_hyperlink_467" Type="http://schemas.openxmlformats.org/officeDocument/2006/relationships/hyperlink" Target="https://www.diodes.com/part/view/BZX84C27TS" TargetMode="External"/><Relationship Id="rId_hyperlink_468" Type="http://schemas.openxmlformats.org/officeDocument/2006/relationships/hyperlink" Target="https://www.diodes.com/part/view/BZX84C27W" TargetMode="External"/><Relationship Id="rId_hyperlink_469" Type="http://schemas.openxmlformats.org/officeDocument/2006/relationships/hyperlink" Target="https://www.diodes.com/part/view/BZX84C2V4" TargetMode="External"/><Relationship Id="rId_hyperlink_470" Type="http://schemas.openxmlformats.org/officeDocument/2006/relationships/hyperlink" Target="https://www.diodes.com/part/view/BZX84C2V4S" TargetMode="External"/><Relationship Id="rId_hyperlink_471" Type="http://schemas.openxmlformats.org/officeDocument/2006/relationships/hyperlink" Target="https://www.diodes.com/part/view/BZX84C2V4T" TargetMode="External"/><Relationship Id="rId_hyperlink_472" Type="http://schemas.openxmlformats.org/officeDocument/2006/relationships/hyperlink" Target="https://www.diodes.com/part/view/BZX84C2V4TS" TargetMode="External"/><Relationship Id="rId_hyperlink_473" Type="http://schemas.openxmlformats.org/officeDocument/2006/relationships/hyperlink" Target="https://www.diodes.com/part/view/BZX84C2V4W" TargetMode="External"/><Relationship Id="rId_hyperlink_474" Type="http://schemas.openxmlformats.org/officeDocument/2006/relationships/hyperlink" Target="https://www.diodes.com/part/view/BZX84C2V7" TargetMode="External"/><Relationship Id="rId_hyperlink_475" Type="http://schemas.openxmlformats.org/officeDocument/2006/relationships/hyperlink" Target="https://www.diodes.com/part/view/BZX84C2V7S" TargetMode="External"/><Relationship Id="rId_hyperlink_476" Type="http://schemas.openxmlformats.org/officeDocument/2006/relationships/hyperlink" Target="https://www.diodes.com/part/view/BZX84C2V7T" TargetMode="External"/><Relationship Id="rId_hyperlink_477" Type="http://schemas.openxmlformats.org/officeDocument/2006/relationships/hyperlink" Target="https://www.diodes.com/part/view/BZX84C2V7TS" TargetMode="External"/><Relationship Id="rId_hyperlink_478" Type="http://schemas.openxmlformats.org/officeDocument/2006/relationships/hyperlink" Target="https://www.diodes.com/part/view/BZX84C2V7W" TargetMode="External"/><Relationship Id="rId_hyperlink_479" Type="http://schemas.openxmlformats.org/officeDocument/2006/relationships/hyperlink" Target="https://www.diodes.com/part/view/BZX84C30" TargetMode="External"/><Relationship Id="rId_hyperlink_480" Type="http://schemas.openxmlformats.org/officeDocument/2006/relationships/hyperlink" Target="https://www.diodes.com/part/view/BZX84C30S" TargetMode="External"/><Relationship Id="rId_hyperlink_481" Type="http://schemas.openxmlformats.org/officeDocument/2006/relationships/hyperlink" Target="https://www.diodes.com/part/view/BZX84C30T" TargetMode="External"/><Relationship Id="rId_hyperlink_482" Type="http://schemas.openxmlformats.org/officeDocument/2006/relationships/hyperlink" Target="https://www.diodes.com/part/view/BZX84C30W" TargetMode="External"/><Relationship Id="rId_hyperlink_483" Type="http://schemas.openxmlformats.org/officeDocument/2006/relationships/hyperlink" Target="https://www.diodes.com/part/view/BZX84C33" TargetMode="External"/><Relationship Id="rId_hyperlink_484" Type="http://schemas.openxmlformats.org/officeDocument/2006/relationships/hyperlink" Target="https://www.diodes.com/part/view/BZX84C33S" TargetMode="External"/><Relationship Id="rId_hyperlink_485" Type="http://schemas.openxmlformats.org/officeDocument/2006/relationships/hyperlink" Target="https://www.diodes.com/part/view/BZX84C33T" TargetMode="External"/><Relationship Id="rId_hyperlink_486" Type="http://schemas.openxmlformats.org/officeDocument/2006/relationships/hyperlink" Target="https://www.diodes.com/part/view/BZX84C33W" TargetMode="External"/><Relationship Id="rId_hyperlink_487" Type="http://schemas.openxmlformats.org/officeDocument/2006/relationships/hyperlink" Target="https://www.diodes.com/part/view/BZX84C36" TargetMode="External"/><Relationship Id="rId_hyperlink_488" Type="http://schemas.openxmlformats.org/officeDocument/2006/relationships/hyperlink" Target="https://www.diodes.com/part/view/BZX84C36S" TargetMode="External"/><Relationship Id="rId_hyperlink_489" Type="http://schemas.openxmlformats.org/officeDocument/2006/relationships/hyperlink" Target="https://www.diodes.com/part/view/BZX84C36T" TargetMode="External"/><Relationship Id="rId_hyperlink_490" Type="http://schemas.openxmlformats.org/officeDocument/2006/relationships/hyperlink" Target="https://www.diodes.com/part/view/BZX84C36TQ" TargetMode="External"/><Relationship Id="rId_hyperlink_491" Type="http://schemas.openxmlformats.org/officeDocument/2006/relationships/hyperlink" Target="https://www.diodes.com/part/view/BZX84C36W" TargetMode="External"/><Relationship Id="rId_hyperlink_492" Type="http://schemas.openxmlformats.org/officeDocument/2006/relationships/hyperlink" Target="https://www.diodes.com/part/view/BZX84C39" TargetMode="External"/><Relationship Id="rId_hyperlink_493" Type="http://schemas.openxmlformats.org/officeDocument/2006/relationships/hyperlink" Target="https://www.diodes.com/part/view/BZX84C39S" TargetMode="External"/><Relationship Id="rId_hyperlink_494" Type="http://schemas.openxmlformats.org/officeDocument/2006/relationships/hyperlink" Target="https://www.diodes.com/part/view/BZX84C39T" TargetMode="External"/><Relationship Id="rId_hyperlink_495" Type="http://schemas.openxmlformats.org/officeDocument/2006/relationships/hyperlink" Target="https://www.diodes.com/part/view/BZX84C39TS" TargetMode="External"/><Relationship Id="rId_hyperlink_496" Type="http://schemas.openxmlformats.org/officeDocument/2006/relationships/hyperlink" Target="https://www.diodes.com/part/view/BZX84C39W" TargetMode="External"/><Relationship Id="rId_hyperlink_497" Type="http://schemas.openxmlformats.org/officeDocument/2006/relationships/hyperlink" Target="https://www.diodes.com/part/view/BZX84C3V0" TargetMode="External"/><Relationship Id="rId_hyperlink_498" Type="http://schemas.openxmlformats.org/officeDocument/2006/relationships/hyperlink" Target="https://www.diodes.com/part/view/BZX84C3V0S" TargetMode="External"/><Relationship Id="rId_hyperlink_499" Type="http://schemas.openxmlformats.org/officeDocument/2006/relationships/hyperlink" Target="https://www.diodes.com/part/view/BZX84C3V0T" TargetMode="External"/><Relationship Id="rId_hyperlink_500" Type="http://schemas.openxmlformats.org/officeDocument/2006/relationships/hyperlink" Target="https://www.diodes.com/part/view/BZX84C3V0TS" TargetMode="External"/><Relationship Id="rId_hyperlink_501" Type="http://schemas.openxmlformats.org/officeDocument/2006/relationships/hyperlink" Target="https://www.diodes.com/part/view/BZX84C3V0W" TargetMode="External"/><Relationship Id="rId_hyperlink_502" Type="http://schemas.openxmlformats.org/officeDocument/2006/relationships/hyperlink" Target="https://www.diodes.com/part/view/BZX84C3V3" TargetMode="External"/><Relationship Id="rId_hyperlink_503" Type="http://schemas.openxmlformats.org/officeDocument/2006/relationships/hyperlink" Target="https://www.diodes.com/part/view/BZX84C3V3S" TargetMode="External"/><Relationship Id="rId_hyperlink_504" Type="http://schemas.openxmlformats.org/officeDocument/2006/relationships/hyperlink" Target="https://www.diodes.com/part/view/BZX84C3V3T" TargetMode="External"/><Relationship Id="rId_hyperlink_505" Type="http://schemas.openxmlformats.org/officeDocument/2006/relationships/hyperlink" Target="https://www.diodes.com/part/view/BZX84C3V3TS" TargetMode="External"/><Relationship Id="rId_hyperlink_506" Type="http://schemas.openxmlformats.org/officeDocument/2006/relationships/hyperlink" Target="https://www.diodes.com/part/view/BZX84C3V3W" TargetMode="External"/><Relationship Id="rId_hyperlink_507" Type="http://schemas.openxmlformats.org/officeDocument/2006/relationships/hyperlink" Target="https://www.diodes.com/part/view/BZX84C3V6" TargetMode="External"/><Relationship Id="rId_hyperlink_508" Type="http://schemas.openxmlformats.org/officeDocument/2006/relationships/hyperlink" Target="https://www.diodes.com/part/view/BZX84C3V6S" TargetMode="External"/><Relationship Id="rId_hyperlink_509" Type="http://schemas.openxmlformats.org/officeDocument/2006/relationships/hyperlink" Target="https://www.diodes.com/part/view/BZX84C3V6T" TargetMode="External"/><Relationship Id="rId_hyperlink_510" Type="http://schemas.openxmlformats.org/officeDocument/2006/relationships/hyperlink" Target="https://www.diodes.com/part/view/BZX84C3V6TS" TargetMode="External"/><Relationship Id="rId_hyperlink_511" Type="http://schemas.openxmlformats.org/officeDocument/2006/relationships/hyperlink" Target="https://www.diodes.com/part/view/BZX84C3V6W" TargetMode="External"/><Relationship Id="rId_hyperlink_512" Type="http://schemas.openxmlformats.org/officeDocument/2006/relationships/hyperlink" Target="https://www.diodes.com/part/view/BZX84C3V9" TargetMode="External"/><Relationship Id="rId_hyperlink_513" Type="http://schemas.openxmlformats.org/officeDocument/2006/relationships/hyperlink" Target="https://www.diodes.com/part/view/BZX84C3V9S" TargetMode="External"/><Relationship Id="rId_hyperlink_514" Type="http://schemas.openxmlformats.org/officeDocument/2006/relationships/hyperlink" Target="https://www.diodes.com/part/view/BZX84C3V9T" TargetMode="External"/><Relationship Id="rId_hyperlink_515" Type="http://schemas.openxmlformats.org/officeDocument/2006/relationships/hyperlink" Target="https://www.diodes.com/part/view/BZX84C3V9TS" TargetMode="External"/><Relationship Id="rId_hyperlink_516" Type="http://schemas.openxmlformats.org/officeDocument/2006/relationships/hyperlink" Target="https://www.diodes.com/part/view/BZX84C3V9W" TargetMode="External"/><Relationship Id="rId_hyperlink_517" Type="http://schemas.openxmlformats.org/officeDocument/2006/relationships/hyperlink" Target="https://www.diodes.com/part/view/BZX84C43" TargetMode="External"/><Relationship Id="rId_hyperlink_518" Type="http://schemas.openxmlformats.org/officeDocument/2006/relationships/hyperlink" Target="https://www.diodes.com/part/view/BZX84C47" TargetMode="External"/><Relationship Id="rId_hyperlink_519" Type="http://schemas.openxmlformats.org/officeDocument/2006/relationships/hyperlink" Target="https://www.diodes.com/part/view/BZX84C4V3" TargetMode="External"/><Relationship Id="rId_hyperlink_520" Type="http://schemas.openxmlformats.org/officeDocument/2006/relationships/hyperlink" Target="https://www.diodes.com/part/view/BZX84C4V3S" TargetMode="External"/><Relationship Id="rId_hyperlink_521" Type="http://schemas.openxmlformats.org/officeDocument/2006/relationships/hyperlink" Target="https://www.diodes.com/part/view/BZX84C4V3T" TargetMode="External"/><Relationship Id="rId_hyperlink_522" Type="http://schemas.openxmlformats.org/officeDocument/2006/relationships/hyperlink" Target="https://www.diodes.com/part/view/BZX84C4V3TS" TargetMode="External"/><Relationship Id="rId_hyperlink_523" Type="http://schemas.openxmlformats.org/officeDocument/2006/relationships/hyperlink" Target="https://www.diodes.com/part/view/BZX84C4V3W" TargetMode="External"/><Relationship Id="rId_hyperlink_524" Type="http://schemas.openxmlformats.org/officeDocument/2006/relationships/hyperlink" Target="https://www.diodes.com/part/view/BZX84C4V7" TargetMode="External"/><Relationship Id="rId_hyperlink_525" Type="http://schemas.openxmlformats.org/officeDocument/2006/relationships/hyperlink" Target="https://www.diodes.com/part/view/BZX84C4V7S" TargetMode="External"/><Relationship Id="rId_hyperlink_526" Type="http://schemas.openxmlformats.org/officeDocument/2006/relationships/hyperlink" Target="https://www.diodes.com/part/view/BZX84C4V7T" TargetMode="External"/><Relationship Id="rId_hyperlink_527" Type="http://schemas.openxmlformats.org/officeDocument/2006/relationships/hyperlink" Target="https://www.diodes.com/part/view/BZX84C4V7TS" TargetMode="External"/><Relationship Id="rId_hyperlink_528" Type="http://schemas.openxmlformats.org/officeDocument/2006/relationships/hyperlink" Target="https://www.diodes.com/part/view/BZX84C4V7W" TargetMode="External"/><Relationship Id="rId_hyperlink_529" Type="http://schemas.openxmlformats.org/officeDocument/2006/relationships/hyperlink" Target="https://www.diodes.com/part/view/BZX84C51" TargetMode="External"/><Relationship Id="rId_hyperlink_530" Type="http://schemas.openxmlformats.org/officeDocument/2006/relationships/hyperlink" Target="https://www.diodes.com/part/view/BZX84C5V1" TargetMode="External"/><Relationship Id="rId_hyperlink_531" Type="http://schemas.openxmlformats.org/officeDocument/2006/relationships/hyperlink" Target="https://www.diodes.com/part/view/BZX84C5V1S" TargetMode="External"/><Relationship Id="rId_hyperlink_532" Type="http://schemas.openxmlformats.org/officeDocument/2006/relationships/hyperlink" Target="https://www.diodes.com/part/view/BZX84C5V1T" TargetMode="External"/><Relationship Id="rId_hyperlink_533" Type="http://schemas.openxmlformats.org/officeDocument/2006/relationships/hyperlink" Target="https://www.diodes.com/part/view/BZX84C5V1TS" TargetMode="External"/><Relationship Id="rId_hyperlink_534" Type="http://schemas.openxmlformats.org/officeDocument/2006/relationships/hyperlink" Target="https://www.diodes.com/part/view/BZX84C5V1W" TargetMode="External"/><Relationship Id="rId_hyperlink_535" Type="http://schemas.openxmlformats.org/officeDocument/2006/relationships/hyperlink" Target="https://www.diodes.com/part/view/BZX84C5V6" TargetMode="External"/><Relationship Id="rId_hyperlink_536" Type="http://schemas.openxmlformats.org/officeDocument/2006/relationships/hyperlink" Target="https://www.diodes.com/part/view/BZX84C5V6S" TargetMode="External"/><Relationship Id="rId_hyperlink_537" Type="http://schemas.openxmlformats.org/officeDocument/2006/relationships/hyperlink" Target="https://www.diodes.com/part/view/BZX84C5V6T" TargetMode="External"/><Relationship Id="rId_hyperlink_538" Type="http://schemas.openxmlformats.org/officeDocument/2006/relationships/hyperlink" Target="https://www.diodes.com/part/view/BZX84C5V6TQ" TargetMode="External"/><Relationship Id="rId_hyperlink_539" Type="http://schemas.openxmlformats.org/officeDocument/2006/relationships/hyperlink" Target="https://www.diodes.com/part/view/BZX84C5V6TS" TargetMode="External"/><Relationship Id="rId_hyperlink_540" Type="http://schemas.openxmlformats.org/officeDocument/2006/relationships/hyperlink" Target="https://www.diodes.com/part/view/BZX84C5V6W" TargetMode="External"/><Relationship Id="rId_hyperlink_541" Type="http://schemas.openxmlformats.org/officeDocument/2006/relationships/hyperlink" Target="https://www.diodes.com/part/view/BZX84C6V2" TargetMode="External"/><Relationship Id="rId_hyperlink_542" Type="http://schemas.openxmlformats.org/officeDocument/2006/relationships/hyperlink" Target="https://www.diodes.com/part/view/BZX84C6V2S" TargetMode="External"/><Relationship Id="rId_hyperlink_543" Type="http://schemas.openxmlformats.org/officeDocument/2006/relationships/hyperlink" Target="https://www.diodes.com/part/view/BZX84C6V2T" TargetMode="External"/><Relationship Id="rId_hyperlink_544" Type="http://schemas.openxmlformats.org/officeDocument/2006/relationships/hyperlink" Target="https://www.diodes.com/part/view/BZX84C6V2TS" TargetMode="External"/><Relationship Id="rId_hyperlink_545" Type="http://schemas.openxmlformats.org/officeDocument/2006/relationships/hyperlink" Target="https://www.diodes.com/part/view/BZX84C6V2W" TargetMode="External"/><Relationship Id="rId_hyperlink_546" Type="http://schemas.openxmlformats.org/officeDocument/2006/relationships/hyperlink" Target="https://www.diodes.com/part/view/BZX84C6V8" TargetMode="External"/><Relationship Id="rId_hyperlink_547" Type="http://schemas.openxmlformats.org/officeDocument/2006/relationships/hyperlink" Target="https://www.diodes.com/part/view/BZX84C6V8S" TargetMode="External"/><Relationship Id="rId_hyperlink_548" Type="http://schemas.openxmlformats.org/officeDocument/2006/relationships/hyperlink" Target="https://www.diodes.com/part/view/BZX84C6V8T" TargetMode="External"/><Relationship Id="rId_hyperlink_549" Type="http://schemas.openxmlformats.org/officeDocument/2006/relationships/hyperlink" Target="https://www.diodes.com/part/view/BZX84C6V8TS" TargetMode="External"/><Relationship Id="rId_hyperlink_550" Type="http://schemas.openxmlformats.org/officeDocument/2006/relationships/hyperlink" Target="https://www.diodes.com/part/view/BZX84C6V8W" TargetMode="External"/><Relationship Id="rId_hyperlink_551" Type="http://schemas.openxmlformats.org/officeDocument/2006/relationships/hyperlink" Target="https://www.diodes.com/part/view/BZX84C7V5" TargetMode="External"/><Relationship Id="rId_hyperlink_552" Type="http://schemas.openxmlformats.org/officeDocument/2006/relationships/hyperlink" Target="https://www.diodes.com/part/view/BZX84C7V5S" TargetMode="External"/><Relationship Id="rId_hyperlink_553" Type="http://schemas.openxmlformats.org/officeDocument/2006/relationships/hyperlink" Target="https://www.diodes.com/part/view/BZX84C7V5T" TargetMode="External"/><Relationship Id="rId_hyperlink_554" Type="http://schemas.openxmlformats.org/officeDocument/2006/relationships/hyperlink" Target="https://www.diodes.com/part/view/BZX84C7V5W" TargetMode="External"/><Relationship Id="rId_hyperlink_555" Type="http://schemas.openxmlformats.org/officeDocument/2006/relationships/hyperlink" Target="https://www.diodes.com/part/view/BZX84C8V2" TargetMode="External"/><Relationship Id="rId_hyperlink_556" Type="http://schemas.openxmlformats.org/officeDocument/2006/relationships/hyperlink" Target="https://www.diodes.com/part/view/BZX84C8V2S" TargetMode="External"/><Relationship Id="rId_hyperlink_557" Type="http://schemas.openxmlformats.org/officeDocument/2006/relationships/hyperlink" Target="https://www.diodes.com/part/view/BZX84C8V2T" TargetMode="External"/><Relationship Id="rId_hyperlink_558" Type="http://schemas.openxmlformats.org/officeDocument/2006/relationships/hyperlink" Target="https://www.diodes.com/part/view/BZX84C8V2TS" TargetMode="External"/><Relationship Id="rId_hyperlink_559" Type="http://schemas.openxmlformats.org/officeDocument/2006/relationships/hyperlink" Target="https://www.diodes.com/part/view/BZX84C8V2W" TargetMode="External"/><Relationship Id="rId_hyperlink_560" Type="http://schemas.openxmlformats.org/officeDocument/2006/relationships/hyperlink" Target="https://www.diodes.com/part/view/BZX84C9V1" TargetMode="External"/><Relationship Id="rId_hyperlink_561" Type="http://schemas.openxmlformats.org/officeDocument/2006/relationships/hyperlink" Target="https://www.diodes.com/part/view/BZX84C9V1S" TargetMode="External"/><Relationship Id="rId_hyperlink_562" Type="http://schemas.openxmlformats.org/officeDocument/2006/relationships/hyperlink" Target="https://www.diodes.com/part/view/BZX84C9V1T" TargetMode="External"/><Relationship Id="rId_hyperlink_563" Type="http://schemas.openxmlformats.org/officeDocument/2006/relationships/hyperlink" Target="https://www.diodes.com/part/view/BZX84C9V1W" TargetMode="External"/><Relationship Id="rId_hyperlink_564" Type="http://schemas.openxmlformats.org/officeDocument/2006/relationships/hyperlink" Target="https://www.diodes.com/part/view/D3Z10BF" TargetMode="External"/><Relationship Id="rId_hyperlink_565" Type="http://schemas.openxmlformats.org/officeDocument/2006/relationships/hyperlink" Target="https://www.diodes.com/part/view/D3Z11BF" TargetMode="External"/><Relationship Id="rId_hyperlink_566" Type="http://schemas.openxmlformats.org/officeDocument/2006/relationships/hyperlink" Target="https://www.diodes.com/part/view/D3Z12BF" TargetMode="External"/><Relationship Id="rId_hyperlink_567" Type="http://schemas.openxmlformats.org/officeDocument/2006/relationships/hyperlink" Target="https://www.diodes.com/part/view/D3Z13BF" TargetMode="External"/><Relationship Id="rId_hyperlink_568" Type="http://schemas.openxmlformats.org/officeDocument/2006/relationships/hyperlink" Target="https://www.diodes.com/part/view/D3Z15BF" TargetMode="External"/><Relationship Id="rId_hyperlink_569" Type="http://schemas.openxmlformats.org/officeDocument/2006/relationships/hyperlink" Target="https://www.diodes.com/part/view/D3Z16BF" TargetMode="External"/><Relationship Id="rId_hyperlink_570" Type="http://schemas.openxmlformats.org/officeDocument/2006/relationships/hyperlink" Target="https://www.diodes.com/part/view/D3Z18BF" TargetMode="External"/><Relationship Id="rId_hyperlink_571" Type="http://schemas.openxmlformats.org/officeDocument/2006/relationships/hyperlink" Target="https://www.diodes.com/part/view/D3Z20BF" TargetMode="External"/><Relationship Id="rId_hyperlink_572" Type="http://schemas.openxmlformats.org/officeDocument/2006/relationships/hyperlink" Target="https://www.diodes.com/part/view/D3Z22BF" TargetMode="External"/><Relationship Id="rId_hyperlink_573" Type="http://schemas.openxmlformats.org/officeDocument/2006/relationships/hyperlink" Target="https://www.diodes.com/part/view/D3Z24BF" TargetMode="External"/><Relationship Id="rId_hyperlink_574" Type="http://schemas.openxmlformats.org/officeDocument/2006/relationships/hyperlink" Target="https://www.diodes.com/part/view/D3Z27BF" TargetMode="External"/><Relationship Id="rId_hyperlink_575" Type="http://schemas.openxmlformats.org/officeDocument/2006/relationships/hyperlink" Target="https://www.diodes.com/part/view/D3Z2V4BF" TargetMode="External"/><Relationship Id="rId_hyperlink_576" Type="http://schemas.openxmlformats.org/officeDocument/2006/relationships/hyperlink" Target="https://www.diodes.com/part/view/D3Z2V7BF" TargetMode="External"/><Relationship Id="rId_hyperlink_577" Type="http://schemas.openxmlformats.org/officeDocument/2006/relationships/hyperlink" Target="https://www.diodes.com/part/view/D3Z30BF" TargetMode="External"/><Relationship Id="rId_hyperlink_578" Type="http://schemas.openxmlformats.org/officeDocument/2006/relationships/hyperlink" Target="https://www.diodes.com/part/view/D3Z33BF" TargetMode="External"/><Relationship Id="rId_hyperlink_579" Type="http://schemas.openxmlformats.org/officeDocument/2006/relationships/hyperlink" Target="https://www.diodes.com/part/view/D3Z36BF" TargetMode="External"/><Relationship Id="rId_hyperlink_580" Type="http://schemas.openxmlformats.org/officeDocument/2006/relationships/hyperlink" Target="https://www.diodes.com/part/view/D3Z3V0BF" TargetMode="External"/><Relationship Id="rId_hyperlink_581" Type="http://schemas.openxmlformats.org/officeDocument/2006/relationships/hyperlink" Target="https://www.diodes.com/part/view/D3Z3V3BF" TargetMode="External"/><Relationship Id="rId_hyperlink_582" Type="http://schemas.openxmlformats.org/officeDocument/2006/relationships/hyperlink" Target="https://www.diodes.com/part/view/D3Z3V6BF" TargetMode="External"/><Relationship Id="rId_hyperlink_583" Type="http://schemas.openxmlformats.org/officeDocument/2006/relationships/hyperlink" Target="https://www.diodes.com/part/view/D3Z3V9BF" TargetMode="External"/><Relationship Id="rId_hyperlink_584" Type="http://schemas.openxmlformats.org/officeDocument/2006/relationships/hyperlink" Target="https://www.diodes.com/part/view/D3Z4V3BF" TargetMode="External"/><Relationship Id="rId_hyperlink_585" Type="http://schemas.openxmlformats.org/officeDocument/2006/relationships/hyperlink" Target="https://www.diodes.com/part/view/D3Z4V7BF" TargetMode="External"/><Relationship Id="rId_hyperlink_586" Type="http://schemas.openxmlformats.org/officeDocument/2006/relationships/hyperlink" Target="https://www.diodes.com/part/view/D3Z5V1BF" TargetMode="External"/><Relationship Id="rId_hyperlink_587" Type="http://schemas.openxmlformats.org/officeDocument/2006/relationships/hyperlink" Target="https://www.diodes.com/part/view/D3Z5V6BF" TargetMode="External"/><Relationship Id="rId_hyperlink_588" Type="http://schemas.openxmlformats.org/officeDocument/2006/relationships/hyperlink" Target="https://www.diodes.com/part/view/D3Z6V2BF" TargetMode="External"/><Relationship Id="rId_hyperlink_589" Type="http://schemas.openxmlformats.org/officeDocument/2006/relationships/hyperlink" Target="https://www.diodes.com/part/view/D3Z6V8BF" TargetMode="External"/><Relationship Id="rId_hyperlink_590" Type="http://schemas.openxmlformats.org/officeDocument/2006/relationships/hyperlink" Target="https://www.diodes.com/part/view/D3Z7V5BF" TargetMode="External"/><Relationship Id="rId_hyperlink_591" Type="http://schemas.openxmlformats.org/officeDocument/2006/relationships/hyperlink" Target="https://www.diodes.com/part/view/D3Z8V2BF" TargetMode="External"/><Relationship Id="rId_hyperlink_592" Type="http://schemas.openxmlformats.org/officeDocument/2006/relationships/hyperlink" Target="https://www.diodes.com/part/view/D3Z9V1BF" TargetMode="External"/><Relationship Id="rId_hyperlink_593" Type="http://schemas.openxmlformats.org/officeDocument/2006/relationships/hyperlink" Target="https://www.diodes.com/part/view/DDZ10ASF" TargetMode="External"/><Relationship Id="rId_hyperlink_594" Type="http://schemas.openxmlformats.org/officeDocument/2006/relationships/hyperlink" Target="https://www.diodes.com/part/view/DDZ10B" TargetMode="External"/><Relationship Id="rId_hyperlink_595" Type="http://schemas.openxmlformats.org/officeDocument/2006/relationships/hyperlink" Target="https://www.diodes.com/part/view/DDZ10BSF" TargetMode="External"/><Relationship Id="rId_hyperlink_596" Type="http://schemas.openxmlformats.org/officeDocument/2006/relationships/hyperlink" Target="https://www.diodes.com/part/view/DDZ10C" TargetMode="External"/><Relationship Id="rId_hyperlink_597" Type="http://schemas.openxmlformats.org/officeDocument/2006/relationships/hyperlink" Target="https://www.diodes.com/part/view/DDZ10CS" TargetMode="External"/><Relationship Id="rId_hyperlink_598" Type="http://schemas.openxmlformats.org/officeDocument/2006/relationships/hyperlink" Target="https://www.diodes.com/part/view/DDZ10CSF" TargetMode="External"/><Relationship Id="rId_hyperlink_599" Type="http://schemas.openxmlformats.org/officeDocument/2006/relationships/hyperlink" Target="https://www.diodes.com/part/view/DDZ10DSF" TargetMode="External"/><Relationship Id="rId_hyperlink_600" Type="http://schemas.openxmlformats.org/officeDocument/2006/relationships/hyperlink" Target="https://www.diodes.com/part/view/DDZ11ASF" TargetMode="External"/><Relationship Id="rId_hyperlink_601" Type="http://schemas.openxmlformats.org/officeDocument/2006/relationships/hyperlink" Target="https://www.diodes.com/part/view/DDZ11B" TargetMode="External"/><Relationship Id="rId_hyperlink_602" Type="http://schemas.openxmlformats.org/officeDocument/2006/relationships/hyperlink" Target="https://www.diodes.com/part/view/DDZ11BSF" TargetMode="External"/><Relationship Id="rId_hyperlink_603" Type="http://schemas.openxmlformats.org/officeDocument/2006/relationships/hyperlink" Target="https://www.diodes.com/part/view/DDZ11C" TargetMode="External"/><Relationship Id="rId_hyperlink_604" Type="http://schemas.openxmlformats.org/officeDocument/2006/relationships/hyperlink" Target="https://www.diodes.com/part/view/DDZ11CS" TargetMode="External"/><Relationship Id="rId_hyperlink_605" Type="http://schemas.openxmlformats.org/officeDocument/2006/relationships/hyperlink" Target="https://www.diodes.com/part/view/DDZ11CSF" TargetMode="External"/><Relationship Id="rId_hyperlink_606" Type="http://schemas.openxmlformats.org/officeDocument/2006/relationships/hyperlink" Target="https://www.diodes.com/part/view/DDZ12ASF" TargetMode="External"/><Relationship Id="rId_hyperlink_607" Type="http://schemas.openxmlformats.org/officeDocument/2006/relationships/hyperlink" Target="https://www.diodes.com/part/view/DDZ12B" TargetMode="External"/><Relationship Id="rId_hyperlink_608" Type="http://schemas.openxmlformats.org/officeDocument/2006/relationships/hyperlink" Target="https://www.diodes.com/part/view/DDZ12BSF" TargetMode="External"/><Relationship Id="rId_hyperlink_609" Type="http://schemas.openxmlformats.org/officeDocument/2006/relationships/hyperlink" Target="https://www.diodes.com/part/view/DDZ12C" TargetMode="External"/><Relationship Id="rId_hyperlink_610" Type="http://schemas.openxmlformats.org/officeDocument/2006/relationships/hyperlink" Target="https://www.diodes.com/part/view/DDZ12CS" TargetMode="External"/><Relationship Id="rId_hyperlink_611" Type="http://schemas.openxmlformats.org/officeDocument/2006/relationships/hyperlink" Target="https://www.diodes.com/part/view/DDZ12CSF" TargetMode="External"/><Relationship Id="rId_hyperlink_612" Type="http://schemas.openxmlformats.org/officeDocument/2006/relationships/hyperlink" Target="https://www.diodes.com/part/view/DDZ13ASF" TargetMode="External"/><Relationship Id="rId_hyperlink_613" Type="http://schemas.openxmlformats.org/officeDocument/2006/relationships/hyperlink" Target="https://www.diodes.com/part/view/DDZ13B" TargetMode="External"/><Relationship Id="rId_hyperlink_614" Type="http://schemas.openxmlformats.org/officeDocument/2006/relationships/hyperlink" Target="https://www.diodes.com/part/view/DDZ13BS" TargetMode="External"/><Relationship Id="rId_hyperlink_615" Type="http://schemas.openxmlformats.org/officeDocument/2006/relationships/hyperlink" Target="https://www.diodes.com/part/view/DDZ13BSF" TargetMode="External"/><Relationship Id="rId_hyperlink_616" Type="http://schemas.openxmlformats.org/officeDocument/2006/relationships/hyperlink" Target="https://www.diodes.com/part/view/DDZ13CSF" TargetMode="External"/><Relationship Id="rId_hyperlink_617" Type="http://schemas.openxmlformats.org/officeDocument/2006/relationships/hyperlink" Target="https://www.diodes.com/part/view/DDZ14" TargetMode="External"/><Relationship Id="rId_hyperlink_618" Type="http://schemas.openxmlformats.org/officeDocument/2006/relationships/hyperlink" Target="https://www.diodes.com/part/view/DDZ14B" TargetMode="External"/><Relationship Id="rId_hyperlink_619" Type="http://schemas.openxmlformats.org/officeDocument/2006/relationships/hyperlink" Target="https://www.diodes.com/part/view/DDZ14S" TargetMode="External"/><Relationship Id="rId_hyperlink_620" Type="http://schemas.openxmlformats.org/officeDocument/2006/relationships/hyperlink" Target="https://www.diodes.com/part/view/DDZ15" TargetMode="External"/><Relationship Id="rId_hyperlink_621" Type="http://schemas.openxmlformats.org/officeDocument/2006/relationships/hyperlink" Target="https://www.diodes.com/part/view/DDZ15ASF" TargetMode="External"/><Relationship Id="rId_hyperlink_622" Type="http://schemas.openxmlformats.org/officeDocument/2006/relationships/hyperlink" Target="https://www.diodes.com/part/view/DDZ15BSF" TargetMode="External"/><Relationship Id="rId_hyperlink_623" Type="http://schemas.openxmlformats.org/officeDocument/2006/relationships/hyperlink" Target="https://www.diodes.com/part/view/DDZ15CSF" TargetMode="External"/><Relationship Id="rId_hyperlink_624" Type="http://schemas.openxmlformats.org/officeDocument/2006/relationships/hyperlink" Target="https://www.diodes.com/part/view/DDZ15S" TargetMode="External"/><Relationship Id="rId_hyperlink_625" Type="http://schemas.openxmlformats.org/officeDocument/2006/relationships/hyperlink" Target="https://www.diodes.com/part/view/DDZ16" TargetMode="External"/><Relationship Id="rId_hyperlink_626" Type="http://schemas.openxmlformats.org/officeDocument/2006/relationships/hyperlink" Target="https://www.diodes.com/part/view/DDZ16ASF" TargetMode="External"/><Relationship Id="rId_hyperlink_627" Type="http://schemas.openxmlformats.org/officeDocument/2006/relationships/hyperlink" Target="https://www.diodes.com/part/view/DDZ16B" TargetMode="External"/><Relationship Id="rId_hyperlink_628" Type="http://schemas.openxmlformats.org/officeDocument/2006/relationships/hyperlink" Target="https://www.diodes.com/part/view/DDZ16BSF" TargetMode="External"/><Relationship Id="rId_hyperlink_629" Type="http://schemas.openxmlformats.org/officeDocument/2006/relationships/hyperlink" Target="https://www.diodes.com/part/view/DDZ16CSF" TargetMode="External"/><Relationship Id="rId_hyperlink_630" Type="http://schemas.openxmlformats.org/officeDocument/2006/relationships/hyperlink" Target="https://www.diodes.com/part/view/DDZ16S" TargetMode="External"/><Relationship Id="rId_hyperlink_631" Type="http://schemas.openxmlformats.org/officeDocument/2006/relationships/hyperlink" Target="https://www.diodes.com/part/view/DDZ17" TargetMode="External"/><Relationship Id="rId_hyperlink_632" Type="http://schemas.openxmlformats.org/officeDocument/2006/relationships/hyperlink" Target="https://www.diodes.com/part/view/DDZ18ASF" TargetMode="External"/><Relationship Id="rId_hyperlink_633" Type="http://schemas.openxmlformats.org/officeDocument/2006/relationships/hyperlink" Target="https://www.diodes.com/part/view/DDZ18BSF" TargetMode="External"/><Relationship Id="rId_hyperlink_634" Type="http://schemas.openxmlformats.org/officeDocument/2006/relationships/hyperlink" Target="https://www.diodes.com/part/view/DDZ18C" TargetMode="External"/><Relationship Id="rId_hyperlink_635" Type="http://schemas.openxmlformats.org/officeDocument/2006/relationships/hyperlink" Target="https://www.diodes.com/part/view/DDZ18CS" TargetMode="External"/><Relationship Id="rId_hyperlink_636" Type="http://schemas.openxmlformats.org/officeDocument/2006/relationships/hyperlink" Target="https://www.diodes.com/part/view/DDZ18CSF" TargetMode="External"/><Relationship Id="rId_hyperlink_637" Type="http://schemas.openxmlformats.org/officeDocument/2006/relationships/hyperlink" Target="https://www.diodes.com/part/view/DDZ19" TargetMode="External"/><Relationship Id="rId_hyperlink_638" Type="http://schemas.openxmlformats.org/officeDocument/2006/relationships/hyperlink" Target="https://www.diodes.com/part/view/DDZ20ASF" TargetMode="External"/><Relationship Id="rId_hyperlink_639" Type="http://schemas.openxmlformats.org/officeDocument/2006/relationships/hyperlink" Target="https://www.diodes.com/part/view/DDZ20BSF" TargetMode="External"/><Relationship Id="rId_hyperlink_640" Type="http://schemas.openxmlformats.org/officeDocument/2006/relationships/hyperlink" Target="https://www.diodes.com/part/view/DDZ20C" TargetMode="External"/><Relationship Id="rId_hyperlink_641" Type="http://schemas.openxmlformats.org/officeDocument/2006/relationships/hyperlink" Target="https://www.diodes.com/part/view/DDZ20CS" TargetMode="External"/><Relationship Id="rId_hyperlink_642" Type="http://schemas.openxmlformats.org/officeDocument/2006/relationships/hyperlink" Target="https://www.diodes.com/part/view/DDZ20CSF" TargetMode="External"/><Relationship Id="rId_hyperlink_643" Type="http://schemas.openxmlformats.org/officeDocument/2006/relationships/hyperlink" Target="https://www.diodes.com/part/view/DDZ20DSF" TargetMode="External"/><Relationship Id="rId_hyperlink_644" Type="http://schemas.openxmlformats.org/officeDocument/2006/relationships/hyperlink" Target="https://www.diodes.com/part/view/DDZ21" TargetMode="External"/><Relationship Id="rId_hyperlink_645" Type="http://schemas.openxmlformats.org/officeDocument/2006/relationships/hyperlink" Target="https://www.diodes.com/part/view/DDZ22ASF" TargetMode="External"/><Relationship Id="rId_hyperlink_646" Type="http://schemas.openxmlformats.org/officeDocument/2006/relationships/hyperlink" Target="https://www.diodes.com/part/view/DDZ22BSF" TargetMode="External"/><Relationship Id="rId_hyperlink_647" Type="http://schemas.openxmlformats.org/officeDocument/2006/relationships/hyperlink" Target="https://www.diodes.com/part/view/DDZ22CSF" TargetMode="External"/><Relationship Id="rId_hyperlink_648" Type="http://schemas.openxmlformats.org/officeDocument/2006/relationships/hyperlink" Target="https://www.diodes.com/part/view/DDZ22D" TargetMode="External"/><Relationship Id="rId_hyperlink_649" Type="http://schemas.openxmlformats.org/officeDocument/2006/relationships/hyperlink" Target="https://www.diodes.com/part/view/DDZ22DS" TargetMode="External"/><Relationship Id="rId_hyperlink_650" Type="http://schemas.openxmlformats.org/officeDocument/2006/relationships/hyperlink" Target="https://www.diodes.com/part/view/DDZ22DSF" TargetMode="External"/><Relationship Id="rId_hyperlink_651" Type="http://schemas.openxmlformats.org/officeDocument/2006/relationships/hyperlink" Target="https://www.diodes.com/part/view/DDZ23" TargetMode="External"/><Relationship Id="rId_hyperlink_652" Type="http://schemas.openxmlformats.org/officeDocument/2006/relationships/hyperlink" Target="https://www.diodes.com/part/view/DDZ24ASF" TargetMode="External"/><Relationship Id="rId_hyperlink_653" Type="http://schemas.openxmlformats.org/officeDocument/2006/relationships/hyperlink" Target="https://www.diodes.com/part/view/DDZ24BSF" TargetMode="External"/><Relationship Id="rId_hyperlink_654" Type="http://schemas.openxmlformats.org/officeDocument/2006/relationships/hyperlink" Target="https://www.diodes.com/part/view/DDZ24C" TargetMode="External"/><Relationship Id="rId_hyperlink_655" Type="http://schemas.openxmlformats.org/officeDocument/2006/relationships/hyperlink" Target="https://www.diodes.com/part/view/DDZ24CS" TargetMode="External"/><Relationship Id="rId_hyperlink_656" Type="http://schemas.openxmlformats.org/officeDocument/2006/relationships/hyperlink" Target="https://www.diodes.com/part/view/DDZ24CSF" TargetMode="External"/><Relationship Id="rId_hyperlink_657" Type="http://schemas.openxmlformats.org/officeDocument/2006/relationships/hyperlink" Target="https://www.diodes.com/part/view/DDZ24DSF" TargetMode="External"/><Relationship Id="rId_hyperlink_658" Type="http://schemas.openxmlformats.org/officeDocument/2006/relationships/hyperlink" Target="https://www.diodes.com/part/view/DDZ26" TargetMode="External"/><Relationship Id="rId_hyperlink_659" Type="http://schemas.openxmlformats.org/officeDocument/2006/relationships/hyperlink" Target="https://www.diodes.com/part/view/DDZ27ASF" TargetMode="External"/><Relationship Id="rId_hyperlink_660" Type="http://schemas.openxmlformats.org/officeDocument/2006/relationships/hyperlink" Target="https://www.diodes.com/part/view/DDZ27BSF" TargetMode="External"/><Relationship Id="rId_hyperlink_661" Type="http://schemas.openxmlformats.org/officeDocument/2006/relationships/hyperlink" Target="https://www.diodes.com/part/view/DDZ27CSF" TargetMode="External"/><Relationship Id="rId_hyperlink_662" Type="http://schemas.openxmlformats.org/officeDocument/2006/relationships/hyperlink" Target="https://www.diodes.com/part/view/DDZ27D" TargetMode="External"/><Relationship Id="rId_hyperlink_663" Type="http://schemas.openxmlformats.org/officeDocument/2006/relationships/hyperlink" Target="https://www.diodes.com/part/view/DDZ27DS" TargetMode="External"/><Relationship Id="rId_hyperlink_664" Type="http://schemas.openxmlformats.org/officeDocument/2006/relationships/hyperlink" Target="https://www.diodes.com/part/view/DDZ27DSF" TargetMode="External"/><Relationship Id="rId_hyperlink_665" Type="http://schemas.openxmlformats.org/officeDocument/2006/relationships/hyperlink" Target="https://www.diodes.com/part/view/DDZ28" TargetMode="External"/><Relationship Id="rId_hyperlink_666" Type="http://schemas.openxmlformats.org/officeDocument/2006/relationships/hyperlink" Target="https://www.diodes.com/part/view/DDZ2V4ASF" TargetMode="External"/><Relationship Id="rId_hyperlink_667" Type="http://schemas.openxmlformats.org/officeDocument/2006/relationships/hyperlink" Target="https://www.diodes.com/part/view/DDZ2V4BSF" TargetMode="External"/><Relationship Id="rId_hyperlink_668" Type="http://schemas.openxmlformats.org/officeDocument/2006/relationships/hyperlink" Target="https://www.diodes.com/part/view/DDZ2V7ASF" TargetMode="External"/><Relationship Id="rId_hyperlink_669" Type="http://schemas.openxmlformats.org/officeDocument/2006/relationships/hyperlink" Target="https://www.diodes.com/part/view/DDZ2V7BSF" TargetMode="External"/><Relationship Id="rId_hyperlink_670" Type="http://schemas.openxmlformats.org/officeDocument/2006/relationships/hyperlink" Target="https://www.diodes.com/part/view/DDZ30ASF" TargetMode="External"/><Relationship Id="rId_hyperlink_671" Type="http://schemas.openxmlformats.org/officeDocument/2006/relationships/hyperlink" Target="https://www.diodes.com/part/view/DDZ30BSF" TargetMode="External"/><Relationship Id="rId_hyperlink_672" Type="http://schemas.openxmlformats.org/officeDocument/2006/relationships/hyperlink" Target="https://www.diodes.com/part/view/DDZ30CSF" TargetMode="External"/><Relationship Id="rId_hyperlink_673" Type="http://schemas.openxmlformats.org/officeDocument/2006/relationships/hyperlink" Target="https://www.diodes.com/part/view/DDZ30D" TargetMode="External"/><Relationship Id="rId_hyperlink_674" Type="http://schemas.openxmlformats.org/officeDocument/2006/relationships/hyperlink" Target="https://www.diodes.com/part/view/DDZ30DS" TargetMode="External"/><Relationship Id="rId_hyperlink_675" Type="http://schemas.openxmlformats.org/officeDocument/2006/relationships/hyperlink" Target="https://www.diodes.com/part/view/DDZ30DSF" TargetMode="External"/><Relationship Id="rId_hyperlink_676" Type="http://schemas.openxmlformats.org/officeDocument/2006/relationships/hyperlink" Target="https://www.diodes.com/part/view/DDZ31" TargetMode="External"/><Relationship Id="rId_hyperlink_677" Type="http://schemas.openxmlformats.org/officeDocument/2006/relationships/hyperlink" Target="https://www.diodes.com/part/view/DDZ33" TargetMode="External"/><Relationship Id="rId_hyperlink_678" Type="http://schemas.openxmlformats.org/officeDocument/2006/relationships/hyperlink" Target="https://www.diodes.com/part/view/DDZ33ASF" TargetMode="External"/><Relationship Id="rId_hyperlink_679" Type="http://schemas.openxmlformats.org/officeDocument/2006/relationships/hyperlink" Target="https://www.diodes.com/part/view/DDZ33BSF" TargetMode="External"/><Relationship Id="rId_hyperlink_680" Type="http://schemas.openxmlformats.org/officeDocument/2006/relationships/hyperlink" Target="https://www.diodes.com/part/view/DDZ33CSF" TargetMode="External"/><Relationship Id="rId_hyperlink_681" Type="http://schemas.openxmlformats.org/officeDocument/2006/relationships/hyperlink" Target="https://www.diodes.com/part/view/DDZ33DSF" TargetMode="External"/><Relationship Id="rId_hyperlink_682" Type="http://schemas.openxmlformats.org/officeDocument/2006/relationships/hyperlink" Target="https://www.diodes.com/part/view/DDZ33S" TargetMode="External"/><Relationship Id="rId_hyperlink_683" Type="http://schemas.openxmlformats.org/officeDocument/2006/relationships/hyperlink" Target="https://www.diodes.com/part/view/DDZ34" TargetMode="External"/><Relationship Id="rId_hyperlink_684" Type="http://schemas.openxmlformats.org/officeDocument/2006/relationships/hyperlink" Target="https://www.diodes.com/part/view/DDZ36" TargetMode="External"/><Relationship Id="rId_hyperlink_685" Type="http://schemas.openxmlformats.org/officeDocument/2006/relationships/hyperlink" Target="https://www.diodes.com/part/view/DDZ36ASF" TargetMode="External"/><Relationship Id="rId_hyperlink_686" Type="http://schemas.openxmlformats.org/officeDocument/2006/relationships/hyperlink" Target="https://www.diodes.com/part/view/DDZ36BSF" TargetMode="External"/><Relationship Id="rId_hyperlink_687" Type="http://schemas.openxmlformats.org/officeDocument/2006/relationships/hyperlink" Target="https://www.diodes.com/part/view/DDZ36CSF" TargetMode="External"/><Relationship Id="rId_hyperlink_688" Type="http://schemas.openxmlformats.org/officeDocument/2006/relationships/hyperlink" Target="https://www.diodes.com/part/view/DDZ36DSF" TargetMode="External"/><Relationship Id="rId_hyperlink_689" Type="http://schemas.openxmlformats.org/officeDocument/2006/relationships/hyperlink" Target="https://www.diodes.com/part/view/DDZ36S" TargetMode="External"/><Relationship Id="rId_hyperlink_690" Type="http://schemas.openxmlformats.org/officeDocument/2006/relationships/hyperlink" Target="https://www.diodes.com/part/view/DDZ39ASF" TargetMode="External"/><Relationship Id="rId_hyperlink_691" Type="http://schemas.openxmlformats.org/officeDocument/2006/relationships/hyperlink" Target="https://www.diodes.com/part/view/DDZ39BSF" TargetMode="External"/><Relationship Id="rId_hyperlink_692" Type="http://schemas.openxmlformats.org/officeDocument/2006/relationships/hyperlink" Target="https://www.diodes.com/part/view/DDZ39CSF" TargetMode="External"/><Relationship Id="rId_hyperlink_693" Type="http://schemas.openxmlformats.org/officeDocument/2006/relationships/hyperlink" Target="https://www.diodes.com/part/view/DDZ39DSF" TargetMode="External"/><Relationship Id="rId_hyperlink_694" Type="http://schemas.openxmlformats.org/officeDocument/2006/relationships/hyperlink" Target="https://www.diodes.com/part/view/DDZ39F" TargetMode="External"/><Relationship Id="rId_hyperlink_695" Type="http://schemas.openxmlformats.org/officeDocument/2006/relationships/hyperlink" Target="https://www.diodes.com/part/view/DDZ39FS" TargetMode="External"/><Relationship Id="rId_hyperlink_696" Type="http://schemas.openxmlformats.org/officeDocument/2006/relationships/hyperlink" Target="https://www.diodes.com/part/view/DDZ3V0ASF" TargetMode="External"/><Relationship Id="rId_hyperlink_697" Type="http://schemas.openxmlformats.org/officeDocument/2006/relationships/hyperlink" Target="https://www.diodes.com/part/view/DDZ3V0BSF" TargetMode="External"/><Relationship Id="rId_hyperlink_698" Type="http://schemas.openxmlformats.org/officeDocument/2006/relationships/hyperlink" Target="https://www.diodes.com/part/view/DDZ3V3ASF" TargetMode="External"/><Relationship Id="rId_hyperlink_699" Type="http://schemas.openxmlformats.org/officeDocument/2006/relationships/hyperlink" Target="https://www.diodes.com/part/view/DDZ3V3BSF" TargetMode="External"/><Relationship Id="rId_hyperlink_700" Type="http://schemas.openxmlformats.org/officeDocument/2006/relationships/hyperlink" Target="https://www.diodes.com/part/view/DDZ3V6ASF" TargetMode="External"/><Relationship Id="rId_hyperlink_701" Type="http://schemas.openxmlformats.org/officeDocument/2006/relationships/hyperlink" Target="https://www.diodes.com/part/view/DDZ3V6BSF" TargetMode="External"/><Relationship Id="rId_hyperlink_702" Type="http://schemas.openxmlformats.org/officeDocument/2006/relationships/hyperlink" Target="https://www.diodes.com/part/view/DDZ3V9ASF" TargetMode="External"/><Relationship Id="rId_hyperlink_703" Type="http://schemas.openxmlformats.org/officeDocument/2006/relationships/hyperlink" Target="https://www.diodes.com/part/view/DDZ3V9BSF" TargetMode="External"/><Relationship Id="rId_hyperlink_704" Type="http://schemas.openxmlformats.org/officeDocument/2006/relationships/hyperlink" Target="https://www.diodes.com/part/view/DDZ43" TargetMode="External"/><Relationship Id="rId_hyperlink_705" Type="http://schemas.openxmlformats.org/officeDocument/2006/relationships/hyperlink" Target="https://www.diodes.com/part/view/DDZ43S" TargetMode="External"/><Relationship Id="rId_hyperlink_706" Type="http://schemas.openxmlformats.org/officeDocument/2006/relationships/hyperlink" Target="https://www.diodes.com/part/view/DDZ47S" TargetMode="External"/><Relationship Id="rId_hyperlink_707" Type="http://schemas.openxmlformats.org/officeDocument/2006/relationships/hyperlink" Target="https://www.diodes.com/part/view/DDZ4V3ASF" TargetMode="External"/><Relationship Id="rId_hyperlink_708" Type="http://schemas.openxmlformats.org/officeDocument/2006/relationships/hyperlink" Target="https://www.diodes.com/part/view/DDZ4V3BSF" TargetMode="External"/><Relationship Id="rId_hyperlink_709" Type="http://schemas.openxmlformats.org/officeDocument/2006/relationships/hyperlink" Target="https://www.diodes.com/part/view/DDZ4V3CSF" TargetMode="External"/><Relationship Id="rId_hyperlink_710" Type="http://schemas.openxmlformats.org/officeDocument/2006/relationships/hyperlink" Target="https://www.diodes.com/part/view/DDZ4V7ASF" TargetMode="External"/><Relationship Id="rId_hyperlink_711" Type="http://schemas.openxmlformats.org/officeDocument/2006/relationships/hyperlink" Target="https://www.diodes.com/part/view/DDZ4V7BSF" TargetMode="External"/><Relationship Id="rId_hyperlink_712" Type="http://schemas.openxmlformats.org/officeDocument/2006/relationships/hyperlink" Target="https://www.diodes.com/part/view/DDZ4V7CSF" TargetMode="External"/><Relationship Id="rId_hyperlink_713" Type="http://schemas.openxmlformats.org/officeDocument/2006/relationships/hyperlink" Target="https://www.diodes.com/part/view/DDZ5V1ASF" TargetMode="External"/><Relationship Id="rId_hyperlink_714" Type="http://schemas.openxmlformats.org/officeDocument/2006/relationships/hyperlink" Target="https://www.diodes.com/part/view/DDZ5V1B" TargetMode="External"/><Relationship Id="rId_hyperlink_715" Type="http://schemas.openxmlformats.org/officeDocument/2006/relationships/hyperlink" Target="https://www.diodes.com/part/view/DDZ5V1BS" TargetMode="External"/><Relationship Id="rId_hyperlink_716" Type="http://schemas.openxmlformats.org/officeDocument/2006/relationships/hyperlink" Target="https://www.diodes.com/part/view/DDZ5V1BSF" TargetMode="External"/><Relationship Id="rId_hyperlink_717" Type="http://schemas.openxmlformats.org/officeDocument/2006/relationships/hyperlink" Target="https://www.diodes.com/part/view/DDZ5V1CSF" TargetMode="External"/><Relationship Id="rId_hyperlink_718" Type="http://schemas.openxmlformats.org/officeDocument/2006/relationships/hyperlink" Target="https://www.diodes.com/part/view/DDZ5V6ASF" TargetMode="External"/><Relationship Id="rId_hyperlink_719" Type="http://schemas.openxmlformats.org/officeDocument/2006/relationships/hyperlink" Target="https://www.diodes.com/part/view/DDZ5V6ASFQ" TargetMode="External"/><Relationship Id="rId_hyperlink_720" Type="http://schemas.openxmlformats.org/officeDocument/2006/relationships/hyperlink" Target="https://www.diodes.com/part/view/DDZ5V6B" TargetMode="External"/><Relationship Id="rId_hyperlink_721" Type="http://schemas.openxmlformats.org/officeDocument/2006/relationships/hyperlink" Target="https://www.diodes.com/part/view/DDZ5V6BS" TargetMode="External"/><Relationship Id="rId_hyperlink_722" Type="http://schemas.openxmlformats.org/officeDocument/2006/relationships/hyperlink" Target="https://www.diodes.com/part/view/DDZ5V6BSF" TargetMode="External"/><Relationship Id="rId_hyperlink_723" Type="http://schemas.openxmlformats.org/officeDocument/2006/relationships/hyperlink" Target="https://www.diodes.com/part/view/DDZ5V6CSF" TargetMode="External"/><Relationship Id="rId_hyperlink_724" Type="http://schemas.openxmlformats.org/officeDocument/2006/relationships/hyperlink" Target="https://www.diodes.com/part/view/DDZ6V2ASF" TargetMode="External"/><Relationship Id="rId_hyperlink_725" Type="http://schemas.openxmlformats.org/officeDocument/2006/relationships/hyperlink" Target="https://www.diodes.com/part/view/DDZ6V2B" TargetMode="External"/><Relationship Id="rId_hyperlink_726" Type="http://schemas.openxmlformats.org/officeDocument/2006/relationships/hyperlink" Target="https://www.diodes.com/part/view/DDZ6V2BS" TargetMode="External"/><Relationship Id="rId_hyperlink_727" Type="http://schemas.openxmlformats.org/officeDocument/2006/relationships/hyperlink" Target="https://www.diodes.com/part/view/DDZ6V2BSF" TargetMode="External"/><Relationship Id="rId_hyperlink_728" Type="http://schemas.openxmlformats.org/officeDocument/2006/relationships/hyperlink" Target="https://www.diodes.com/part/view/DDZ6V2CSF" TargetMode="External"/><Relationship Id="rId_hyperlink_729" Type="http://schemas.openxmlformats.org/officeDocument/2006/relationships/hyperlink" Target="https://www.diodes.com/part/view/DDZ6V8ASF" TargetMode="External"/><Relationship Id="rId_hyperlink_730" Type="http://schemas.openxmlformats.org/officeDocument/2006/relationships/hyperlink" Target="https://www.diodes.com/part/view/DDZ6V8B" TargetMode="External"/><Relationship Id="rId_hyperlink_731" Type="http://schemas.openxmlformats.org/officeDocument/2006/relationships/hyperlink" Target="https://www.diodes.com/part/view/DDZ6V8BSF" TargetMode="External"/><Relationship Id="rId_hyperlink_732" Type="http://schemas.openxmlformats.org/officeDocument/2006/relationships/hyperlink" Target="https://www.diodes.com/part/view/DDZ6V8C" TargetMode="External"/><Relationship Id="rId_hyperlink_733" Type="http://schemas.openxmlformats.org/officeDocument/2006/relationships/hyperlink" Target="https://www.diodes.com/part/view/DDZ6V8CS" TargetMode="External"/><Relationship Id="rId_hyperlink_734" Type="http://schemas.openxmlformats.org/officeDocument/2006/relationships/hyperlink" Target="https://www.diodes.com/part/view/DDZ6V8CSF" TargetMode="External"/><Relationship Id="rId_hyperlink_735" Type="http://schemas.openxmlformats.org/officeDocument/2006/relationships/hyperlink" Target="https://www.diodes.com/part/view/DDZ7V5ASF" TargetMode="External"/><Relationship Id="rId_hyperlink_736" Type="http://schemas.openxmlformats.org/officeDocument/2006/relationships/hyperlink" Target="https://www.diodes.com/part/view/DDZ7V5B" TargetMode="External"/><Relationship Id="rId_hyperlink_737" Type="http://schemas.openxmlformats.org/officeDocument/2006/relationships/hyperlink" Target="https://www.diodes.com/part/view/DDZ7V5BSF" TargetMode="External"/><Relationship Id="rId_hyperlink_738" Type="http://schemas.openxmlformats.org/officeDocument/2006/relationships/hyperlink" Target="https://www.diodes.com/part/view/DDZ7V5C" TargetMode="External"/><Relationship Id="rId_hyperlink_739" Type="http://schemas.openxmlformats.org/officeDocument/2006/relationships/hyperlink" Target="https://www.diodes.com/part/view/DDZ7V5CS" TargetMode="External"/><Relationship Id="rId_hyperlink_740" Type="http://schemas.openxmlformats.org/officeDocument/2006/relationships/hyperlink" Target="https://www.diodes.com/part/view/DDZ7V5CSF" TargetMode="External"/><Relationship Id="rId_hyperlink_741" Type="http://schemas.openxmlformats.org/officeDocument/2006/relationships/hyperlink" Target="https://www.diodes.com/part/view/DDZ8V2ASF" TargetMode="External"/><Relationship Id="rId_hyperlink_742" Type="http://schemas.openxmlformats.org/officeDocument/2006/relationships/hyperlink" Target="https://www.diodes.com/part/view/DDZ8V2B" TargetMode="External"/><Relationship Id="rId_hyperlink_743" Type="http://schemas.openxmlformats.org/officeDocument/2006/relationships/hyperlink" Target="https://www.diodes.com/part/view/DDZ8V2BSF" TargetMode="External"/><Relationship Id="rId_hyperlink_744" Type="http://schemas.openxmlformats.org/officeDocument/2006/relationships/hyperlink" Target="https://www.diodes.com/part/view/DDZ8V2C" TargetMode="External"/><Relationship Id="rId_hyperlink_745" Type="http://schemas.openxmlformats.org/officeDocument/2006/relationships/hyperlink" Target="https://www.diodes.com/part/view/DDZ8V2CS" TargetMode="External"/><Relationship Id="rId_hyperlink_746" Type="http://schemas.openxmlformats.org/officeDocument/2006/relationships/hyperlink" Target="https://www.diodes.com/part/view/DDZ8V2CSF" TargetMode="External"/><Relationship Id="rId_hyperlink_747" Type="http://schemas.openxmlformats.org/officeDocument/2006/relationships/hyperlink" Target="https://www.diodes.com/part/view/DDZ9678" TargetMode="External"/><Relationship Id="rId_hyperlink_748" Type="http://schemas.openxmlformats.org/officeDocument/2006/relationships/hyperlink" Target="https://www.diodes.com/part/view/DDZ9681" TargetMode="External"/><Relationship Id="rId_hyperlink_749" Type="http://schemas.openxmlformats.org/officeDocument/2006/relationships/hyperlink" Target="https://www.diodes.com/part/view/DDZ9682" TargetMode="External"/><Relationship Id="rId_hyperlink_750" Type="http://schemas.openxmlformats.org/officeDocument/2006/relationships/hyperlink" Target="https://www.diodes.com/part/view/DDZ9683" TargetMode="External"/><Relationship Id="rId_hyperlink_751" Type="http://schemas.openxmlformats.org/officeDocument/2006/relationships/hyperlink" Target="https://www.diodes.com/part/view/DDZ9684" TargetMode="External"/><Relationship Id="rId_hyperlink_752" Type="http://schemas.openxmlformats.org/officeDocument/2006/relationships/hyperlink" Target="https://www.diodes.com/part/view/DDZ9685" TargetMode="External"/><Relationship Id="rId_hyperlink_753" Type="http://schemas.openxmlformats.org/officeDocument/2006/relationships/hyperlink" Target="https://www.diodes.com/part/view/DDZ9686" TargetMode="External"/><Relationship Id="rId_hyperlink_754" Type="http://schemas.openxmlformats.org/officeDocument/2006/relationships/hyperlink" Target="https://www.diodes.com/part/view/DDZ9687" TargetMode="External"/><Relationship Id="rId_hyperlink_755" Type="http://schemas.openxmlformats.org/officeDocument/2006/relationships/hyperlink" Target="https://www.diodes.com/part/view/DDZ9688" TargetMode="External"/><Relationship Id="rId_hyperlink_756" Type="http://schemas.openxmlformats.org/officeDocument/2006/relationships/hyperlink" Target="https://www.diodes.com/part/view/DDZ9689" TargetMode="External"/><Relationship Id="rId_hyperlink_757" Type="http://schemas.openxmlformats.org/officeDocument/2006/relationships/hyperlink" Target="https://www.diodes.com/part/view/DDZ9689S" TargetMode="External"/><Relationship Id="rId_hyperlink_758" Type="http://schemas.openxmlformats.org/officeDocument/2006/relationships/hyperlink" Target="https://www.diodes.com/part/view/DDZ9689T" TargetMode="External"/><Relationship Id="rId_hyperlink_759" Type="http://schemas.openxmlformats.org/officeDocument/2006/relationships/hyperlink" Target="https://www.diodes.com/part/view/DDZ9690" TargetMode="External"/><Relationship Id="rId_hyperlink_760" Type="http://schemas.openxmlformats.org/officeDocument/2006/relationships/hyperlink" Target="https://www.diodes.com/part/view/DDZ9690S" TargetMode="External"/><Relationship Id="rId_hyperlink_761" Type="http://schemas.openxmlformats.org/officeDocument/2006/relationships/hyperlink" Target="https://www.diodes.com/part/view/DDZ9690T" TargetMode="External"/><Relationship Id="rId_hyperlink_762" Type="http://schemas.openxmlformats.org/officeDocument/2006/relationships/hyperlink" Target="https://www.diodes.com/part/view/DDZ9691" TargetMode="External"/><Relationship Id="rId_hyperlink_763" Type="http://schemas.openxmlformats.org/officeDocument/2006/relationships/hyperlink" Target="https://www.diodes.com/part/view/DDZ9691Q" TargetMode="External"/><Relationship Id="rId_hyperlink_764" Type="http://schemas.openxmlformats.org/officeDocument/2006/relationships/hyperlink" Target="https://www.diodes.com/part/view/DDZ9691S" TargetMode="External"/><Relationship Id="rId_hyperlink_765" Type="http://schemas.openxmlformats.org/officeDocument/2006/relationships/hyperlink" Target="https://www.diodes.com/part/view/DDZ9691T" TargetMode="External"/><Relationship Id="rId_hyperlink_766" Type="http://schemas.openxmlformats.org/officeDocument/2006/relationships/hyperlink" Target="https://www.diodes.com/part/view/DDZ9692" TargetMode="External"/><Relationship Id="rId_hyperlink_767" Type="http://schemas.openxmlformats.org/officeDocument/2006/relationships/hyperlink" Target="https://www.diodes.com/part/view/DDZ9692S" TargetMode="External"/><Relationship Id="rId_hyperlink_768" Type="http://schemas.openxmlformats.org/officeDocument/2006/relationships/hyperlink" Target="https://www.diodes.com/part/view/DDZ9692T" TargetMode="External"/><Relationship Id="rId_hyperlink_769" Type="http://schemas.openxmlformats.org/officeDocument/2006/relationships/hyperlink" Target="https://www.diodes.com/part/view/DDZ9692TQ" TargetMode="External"/><Relationship Id="rId_hyperlink_770" Type="http://schemas.openxmlformats.org/officeDocument/2006/relationships/hyperlink" Target="https://www.diodes.com/part/view/DDZ9693" TargetMode="External"/><Relationship Id="rId_hyperlink_771" Type="http://schemas.openxmlformats.org/officeDocument/2006/relationships/hyperlink" Target="https://www.diodes.com/part/view/DDZ9693S" TargetMode="External"/><Relationship Id="rId_hyperlink_772" Type="http://schemas.openxmlformats.org/officeDocument/2006/relationships/hyperlink" Target="https://www.diodes.com/part/view/DDZ9693T" TargetMode="External"/><Relationship Id="rId_hyperlink_773" Type="http://schemas.openxmlformats.org/officeDocument/2006/relationships/hyperlink" Target="https://www.diodes.com/part/view/DDZ9694" TargetMode="External"/><Relationship Id="rId_hyperlink_774" Type="http://schemas.openxmlformats.org/officeDocument/2006/relationships/hyperlink" Target="https://www.diodes.com/part/view/DDZ9694S" TargetMode="External"/><Relationship Id="rId_hyperlink_775" Type="http://schemas.openxmlformats.org/officeDocument/2006/relationships/hyperlink" Target="https://www.diodes.com/part/view/DDZ9694T" TargetMode="External"/><Relationship Id="rId_hyperlink_776" Type="http://schemas.openxmlformats.org/officeDocument/2006/relationships/hyperlink" Target="https://www.diodes.com/part/view/DDZ9696" TargetMode="External"/><Relationship Id="rId_hyperlink_777" Type="http://schemas.openxmlformats.org/officeDocument/2006/relationships/hyperlink" Target="https://www.diodes.com/part/view/DDZ9696S" TargetMode="External"/><Relationship Id="rId_hyperlink_778" Type="http://schemas.openxmlformats.org/officeDocument/2006/relationships/hyperlink" Target="https://www.diodes.com/part/view/DDZ9696T" TargetMode="External"/><Relationship Id="rId_hyperlink_779" Type="http://schemas.openxmlformats.org/officeDocument/2006/relationships/hyperlink" Target="https://www.diodes.com/part/view/DDZ9697" TargetMode="External"/><Relationship Id="rId_hyperlink_780" Type="http://schemas.openxmlformats.org/officeDocument/2006/relationships/hyperlink" Target="https://www.diodes.com/part/view/DDZ9697S" TargetMode="External"/><Relationship Id="rId_hyperlink_781" Type="http://schemas.openxmlformats.org/officeDocument/2006/relationships/hyperlink" Target="https://www.diodes.com/part/view/DDZ9697T" TargetMode="External"/><Relationship Id="rId_hyperlink_782" Type="http://schemas.openxmlformats.org/officeDocument/2006/relationships/hyperlink" Target="https://www.diodes.com/part/view/DDZ9698" TargetMode="External"/><Relationship Id="rId_hyperlink_783" Type="http://schemas.openxmlformats.org/officeDocument/2006/relationships/hyperlink" Target="https://www.diodes.com/part/view/DDZ9698S" TargetMode="External"/><Relationship Id="rId_hyperlink_784" Type="http://schemas.openxmlformats.org/officeDocument/2006/relationships/hyperlink" Target="https://www.diodes.com/part/view/DDZ9698T" TargetMode="External"/><Relationship Id="rId_hyperlink_785" Type="http://schemas.openxmlformats.org/officeDocument/2006/relationships/hyperlink" Target="https://www.diodes.com/part/view/DDZ9699" TargetMode="External"/><Relationship Id="rId_hyperlink_786" Type="http://schemas.openxmlformats.org/officeDocument/2006/relationships/hyperlink" Target="https://www.diodes.com/part/view/DDZ9699S" TargetMode="External"/><Relationship Id="rId_hyperlink_787" Type="http://schemas.openxmlformats.org/officeDocument/2006/relationships/hyperlink" Target="https://www.diodes.com/part/view/DDZ9699T" TargetMode="External"/><Relationship Id="rId_hyperlink_788" Type="http://schemas.openxmlformats.org/officeDocument/2006/relationships/hyperlink" Target="https://www.diodes.com/part/view/DDZ9700" TargetMode="External"/><Relationship Id="rId_hyperlink_789" Type="http://schemas.openxmlformats.org/officeDocument/2006/relationships/hyperlink" Target="https://www.diodes.com/part/view/DDZ9700S" TargetMode="External"/><Relationship Id="rId_hyperlink_790" Type="http://schemas.openxmlformats.org/officeDocument/2006/relationships/hyperlink" Target="https://www.diodes.com/part/view/DDZ9700T" TargetMode="External"/><Relationship Id="rId_hyperlink_791" Type="http://schemas.openxmlformats.org/officeDocument/2006/relationships/hyperlink" Target="https://www.diodes.com/part/view/DDZ9701" TargetMode="External"/><Relationship Id="rId_hyperlink_792" Type="http://schemas.openxmlformats.org/officeDocument/2006/relationships/hyperlink" Target="https://www.diodes.com/part/view/DDZ9701S" TargetMode="External"/><Relationship Id="rId_hyperlink_793" Type="http://schemas.openxmlformats.org/officeDocument/2006/relationships/hyperlink" Target="https://www.diodes.com/part/view/DDZ9701T" TargetMode="External"/><Relationship Id="rId_hyperlink_794" Type="http://schemas.openxmlformats.org/officeDocument/2006/relationships/hyperlink" Target="https://www.diodes.com/part/view/DDZ9702" TargetMode="External"/><Relationship Id="rId_hyperlink_795" Type="http://schemas.openxmlformats.org/officeDocument/2006/relationships/hyperlink" Target="https://www.diodes.com/part/view/DDZ9702S" TargetMode="External"/><Relationship Id="rId_hyperlink_796" Type="http://schemas.openxmlformats.org/officeDocument/2006/relationships/hyperlink" Target="https://www.diodes.com/part/view/DDZ9702T" TargetMode="External"/><Relationship Id="rId_hyperlink_797" Type="http://schemas.openxmlformats.org/officeDocument/2006/relationships/hyperlink" Target="https://www.diodes.com/part/view/DDZ9703" TargetMode="External"/><Relationship Id="rId_hyperlink_798" Type="http://schemas.openxmlformats.org/officeDocument/2006/relationships/hyperlink" Target="https://www.diodes.com/part/view/DDZ9703S" TargetMode="External"/><Relationship Id="rId_hyperlink_799" Type="http://schemas.openxmlformats.org/officeDocument/2006/relationships/hyperlink" Target="https://www.diodes.com/part/view/DDZ9703T" TargetMode="External"/><Relationship Id="rId_hyperlink_800" Type="http://schemas.openxmlformats.org/officeDocument/2006/relationships/hyperlink" Target="https://www.diodes.com/part/view/DDZ9704" TargetMode="External"/><Relationship Id="rId_hyperlink_801" Type="http://schemas.openxmlformats.org/officeDocument/2006/relationships/hyperlink" Target="https://www.diodes.com/part/view/DDZ9705" TargetMode="External"/><Relationship Id="rId_hyperlink_802" Type="http://schemas.openxmlformats.org/officeDocument/2006/relationships/hyperlink" Target="https://www.diodes.com/part/view/DDZ9705S" TargetMode="External"/><Relationship Id="rId_hyperlink_803" Type="http://schemas.openxmlformats.org/officeDocument/2006/relationships/hyperlink" Target="https://www.diodes.com/part/view/DDZ9705T" TargetMode="External"/><Relationship Id="rId_hyperlink_804" Type="http://schemas.openxmlformats.org/officeDocument/2006/relationships/hyperlink" Target="https://www.diodes.com/part/view/DDZ9707" TargetMode="External"/><Relationship Id="rId_hyperlink_805" Type="http://schemas.openxmlformats.org/officeDocument/2006/relationships/hyperlink" Target="https://www.diodes.com/part/view/DDZ9707S" TargetMode="External"/><Relationship Id="rId_hyperlink_806" Type="http://schemas.openxmlformats.org/officeDocument/2006/relationships/hyperlink" Target="https://www.diodes.com/part/view/DDZ9707T" TargetMode="External"/><Relationship Id="rId_hyperlink_807" Type="http://schemas.openxmlformats.org/officeDocument/2006/relationships/hyperlink" Target="https://www.diodes.com/part/view/DDZ9708" TargetMode="External"/><Relationship Id="rId_hyperlink_808" Type="http://schemas.openxmlformats.org/officeDocument/2006/relationships/hyperlink" Target="https://www.diodes.com/part/view/DDZ9708S" TargetMode="External"/><Relationship Id="rId_hyperlink_809" Type="http://schemas.openxmlformats.org/officeDocument/2006/relationships/hyperlink" Target="https://www.diodes.com/part/view/DDZ9708T" TargetMode="External"/><Relationship Id="rId_hyperlink_810" Type="http://schemas.openxmlformats.org/officeDocument/2006/relationships/hyperlink" Target="https://www.diodes.com/part/view/DDZ9709" TargetMode="External"/><Relationship Id="rId_hyperlink_811" Type="http://schemas.openxmlformats.org/officeDocument/2006/relationships/hyperlink" Target="https://www.diodes.com/part/view/DDZ9709S" TargetMode="External"/><Relationship Id="rId_hyperlink_812" Type="http://schemas.openxmlformats.org/officeDocument/2006/relationships/hyperlink" Target="https://www.diodes.com/part/view/DDZ9709T" TargetMode="External"/><Relationship Id="rId_hyperlink_813" Type="http://schemas.openxmlformats.org/officeDocument/2006/relationships/hyperlink" Target="https://www.diodes.com/part/view/DDZ9711" TargetMode="External"/><Relationship Id="rId_hyperlink_814" Type="http://schemas.openxmlformats.org/officeDocument/2006/relationships/hyperlink" Target="https://www.diodes.com/part/view/DDZ9711S" TargetMode="External"/><Relationship Id="rId_hyperlink_815" Type="http://schemas.openxmlformats.org/officeDocument/2006/relationships/hyperlink" Target="https://www.diodes.com/part/view/DDZ9711T" TargetMode="External"/><Relationship Id="rId_hyperlink_816" Type="http://schemas.openxmlformats.org/officeDocument/2006/relationships/hyperlink" Target="https://www.diodes.com/part/view/DDZ9712" TargetMode="External"/><Relationship Id="rId_hyperlink_817" Type="http://schemas.openxmlformats.org/officeDocument/2006/relationships/hyperlink" Target="https://www.diodes.com/part/view/DDZ9712S" TargetMode="External"/><Relationship Id="rId_hyperlink_818" Type="http://schemas.openxmlformats.org/officeDocument/2006/relationships/hyperlink" Target="https://www.diodes.com/part/view/DDZ9712T" TargetMode="External"/><Relationship Id="rId_hyperlink_819" Type="http://schemas.openxmlformats.org/officeDocument/2006/relationships/hyperlink" Target="https://www.diodes.com/part/view/DDZ9713" TargetMode="External"/><Relationship Id="rId_hyperlink_820" Type="http://schemas.openxmlformats.org/officeDocument/2006/relationships/hyperlink" Target="https://www.diodes.com/part/view/DDZ9713S" TargetMode="External"/><Relationship Id="rId_hyperlink_821" Type="http://schemas.openxmlformats.org/officeDocument/2006/relationships/hyperlink" Target="https://www.diodes.com/part/view/DDZ9713T" TargetMode="External"/><Relationship Id="rId_hyperlink_822" Type="http://schemas.openxmlformats.org/officeDocument/2006/relationships/hyperlink" Target="https://www.diodes.com/part/view/DDZ9714" TargetMode="External"/><Relationship Id="rId_hyperlink_823" Type="http://schemas.openxmlformats.org/officeDocument/2006/relationships/hyperlink" Target="https://www.diodes.com/part/view/DDZ9714S" TargetMode="External"/><Relationship Id="rId_hyperlink_824" Type="http://schemas.openxmlformats.org/officeDocument/2006/relationships/hyperlink" Target="https://www.diodes.com/part/view/DDZ9714T" TargetMode="External"/><Relationship Id="rId_hyperlink_825" Type="http://schemas.openxmlformats.org/officeDocument/2006/relationships/hyperlink" Target="https://www.diodes.com/part/view/DDZ9715" TargetMode="External"/><Relationship Id="rId_hyperlink_826" Type="http://schemas.openxmlformats.org/officeDocument/2006/relationships/hyperlink" Target="https://www.diodes.com/part/view/DDZ9715S" TargetMode="External"/><Relationship Id="rId_hyperlink_827" Type="http://schemas.openxmlformats.org/officeDocument/2006/relationships/hyperlink" Target="https://www.diodes.com/part/view/DDZ9715T" TargetMode="External"/><Relationship Id="rId_hyperlink_828" Type="http://schemas.openxmlformats.org/officeDocument/2006/relationships/hyperlink" Target="https://www.diodes.com/part/view/DDZ9716" TargetMode="External"/><Relationship Id="rId_hyperlink_829" Type="http://schemas.openxmlformats.org/officeDocument/2006/relationships/hyperlink" Target="https://www.diodes.com/part/view/DDZ9716S" TargetMode="External"/><Relationship Id="rId_hyperlink_830" Type="http://schemas.openxmlformats.org/officeDocument/2006/relationships/hyperlink" Target="https://www.diodes.com/part/view/DDZ9716T" TargetMode="External"/><Relationship Id="rId_hyperlink_831" Type="http://schemas.openxmlformats.org/officeDocument/2006/relationships/hyperlink" Target="https://www.diodes.com/part/view/DDZ9717" TargetMode="External"/><Relationship Id="rId_hyperlink_832" Type="http://schemas.openxmlformats.org/officeDocument/2006/relationships/hyperlink" Target="https://www.diodes.com/part/view/DDZ9717S" TargetMode="External"/><Relationship Id="rId_hyperlink_833" Type="http://schemas.openxmlformats.org/officeDocument/2006/relationships/hyperlink" Target="https://www.diodes.com/part/view/DDZ9717T" TargetMode="External"/><Relationship Id="rId_hyperlink_834" Type="http://schemas.openxmlformats.org/officeDocument/2006/relationships/hyperlink" Target="https://www.diodes.com/part/view/DDZ9V1ASF" TargetMode="External"/><Relationship Id="rId_hyperlink_835" Type="http://schemas.openxmlformats.org/officeDocument/2006/relationships/hyperlink" Target="https://www.diodes.com/part/view/DDZ9V1B" TargetMode="External"/><Relationship Id="rId_hyperlink_836" Type="http://schemas.openxmlformats.org/officeDocument/2006/relationships/hyperlink" Target="https://www.diodes.com/part/view/DDZ9V1BSF" TargetMode="External"/><Relationship Id="rId_hyperlink_837" Type="http://schemas.openxmlformats.org/officeDocument/2006/relationships/hyperlink" Target="https://www.diodes.com/part/view/DDZ9V1C" TargetMode="External"/><Relationship Id="rId_hyperlink_838" Type="http://schemas.openxmlformats.org/officeDocument/2006/relationships/hyperlink" Target="https://www.diodes.com/part/view/DDZ9V1CS" TargetMode="External"/><Relationship Id="rId_hyperlink_839" Type="http://schemas.openxmlformats.org/officeDocument/2006/relationships/hyperlink" Target="https://www.diodes.com/part/view/DDZ9V1CSF" TargetMode="External"/><Relationship Id="rId_hyperlink_840" Type="http://schemas.openxmlformats.org/officeDocument/2006/relationships/hyperlink" Target="https://www.diodes.com/part/view/DDZX10C" TargetMode="External"/><Relationship Id="rId_hyperlink_841" Type="http://schemas.openxmlformats.org/officeDocument/2006/relationships/hyperlink" Target="https://www.diodes.com/part/view/DDZX11C" TargetMode="External"/><Relationship Id="rId_hyperlink_842" Type="http://schemas.openxmlformats.org/officeDocument/2006/relationships/hyperlink" Target="https://www.diodes.com/part/view/DDZX12C" TargetMode="External"/><Relationship Id="rId_hyperlink_843" Type="http://schemas.openxmlformats.org/officeDocument/2006/relationships/hyperlink" Target="https://www.diodes.com/part/view/DDZX12CQ" TargetMode="External"/><Relationship Id="rId_hyperlink_844" Type="http://schemas.openxmlformats.org/officeDocument/2006/relationships/hyperlink" Target="https://www.diodes.com/part/view/DDZX13B" TargetMode="External"/><Relationship Id="rId_hyperlink_845" Type="http://schemas.openxmlformats.org/officeDocument/2006/relationships/hyperlink" Target="https://www.diodes.com/part/view/DDZX14" TargetMode="External"/><Relationship Id="rId_hyperlink_846" Type="http://schemas.openxmlformats.org/officeDocument/2006/relationships/hyperlink" Target="https://www.diodes.com/part/view/DDZX15" TargetMode="External"/><Relationship Id="rId_hyperlink_847" Type="http://schemas.openxmlformats.org/officeDocument/2006/relationships/hyperlink" Target="https://www.diodes.com/part/view/DDZX16" TargetMode="External"/><Relationship Id="rId_hyperlink_848" Type="http://schemas.openxmlformats.org/officeDocument/2006/relationships/hyperlink" Target="https://www.diodes.com/part/view/DDZX18C" TargetMode="External"/><Relationship Id="rId_hyperlink_849" Type="http://schemas.openxmlformats.org/officeDocument/2006/relationships/hyperlink" Target="https://www.diodes.com/part/view/DDZX20C" TargetMode="External"/><Relationship Id="rId_hyperlink_850" Type="http://schemas.openxmlformats.org/officeDocument/2006/relationships/hyperlink" Target="https://www.diodes.com/part/view/DDZX22D" TargetMode="External"/><Relationship Id="rId_hyperlink_851" Type="http://schemas.openxmlformats.org/officeDocument/2006/relationships/hyperlink" Target="https://www.diodes.com/part/view/DDZX24C" TargetMode="External"/><Relationship Id="rId_hyperlink_852" Type="http://schemas.openxmlformats.org/officeDocument/2006/relationships/hyperlink" Target="https://www.diodes.com/part/view/DDZX27D" TargetMode="External"/><Relationship Id="rId_hyperlink_853" Type="http://schemas.openxmlformats.org/officeDocument/2006/relationships/hyperlink" Target="https://www.diodes.com/part/view/DDZX30D" TargetMode="External"/><Relationship Id="rId_hyperlink_854" Type="http://schemas.openxmlformats.org/officeDocument/2006/relationships/hyperlink" Target="https://www.diodes.com/part/view/DDZX33" TargetMode="External"/><Relationship Id="rId_hyperlink_855" Type="http://schemas.openxmlformats.org/officeDocument/2006/relationships/hyperlink" Target="https://www.diodes.com/part/view/DDZX36" TargetMode="External"/><Relationship Id="rId_hyperlink_856" Type="http://schemas.openxmlformats.org/officeDocument/2006/relationships/hyperlink" Target="https://www.diodes.com/part/view/DDZX39F" TargetMode="External"/><Relationship Id="rId_hyperlink_857" Type="http://schemas.openxmlformats.org/officeDocument/2006/relationships/hyperlink" Target="https://www.diodes.com/part/view/DDZX43" TargetMode="External"/><Relationship Id="rId_hyperlink_858" Type="http://schemas.openxmlformats.org/officeDocument/2006/relationships/hyperlink" Target="https://www.diodes.com/part/view/DDZX5V1B" TargetMode="External"/><Relationship Id="rId_hyperlink_859" Type="http://schemas.openxmlformats.org/officeDocument/2006/relationships/hyperlink" Target="https://www.diodes.com/part/view/DDZX5V1BQ" TargetMode="External"/><Relationship Id="rId_hyperlink_860" Type="http://schemas.openxmlformats.org/officeDocument/2006/relationships/hyperlink" Target="https://www.diodes.com/part/view/DDZX5V6AQ" TargetMode="External"/><Relationship Id="rId_hyperlink_861" Type="http://schemas.openxmlformats.org/officeDocument/2006/relationships/hyperlink" Target="https://www.diodes.com/part/view/DDZX5V6B" TargetMode="External"/><Relationship Id="rId_hyperlink_862" Type="http://schemas.openxmlformats.org/officeDocument/2006/relationships/hyperlink" Target="https://www.diodes.com/part/view/DDZX6V2B" TargetMode="External"/><Relationship Id="rId_hyperlink_863" Type="http://schemas.openxmlformats.org/officeDocument/2006/relationships/hyperlink" Target="https://www.diodes.com/part/view/DDZX6V8C" TargetMode="External"/><Relationship Id="rId_hyperlink_864" Type="http://schemas.openxmlformats.org/officeDocument/2006/relationships/hyperlink" Target="https://www.diodes.com/part/view/DDZX7V5C" TargetMode="External"/><Relationship Id="rId_hyperlink_865" Type="http://schemas.openxmlformats.org/officeDocument/2006/relationships/hyperlink" Target="https://www.diodes.com/part/view/DDZX8V2C" TargetMode="External"/><Relationship Id="rId_hyperlink_866" Type="http://schemas.openxmlformats.org/officeDocument/2006/relationships/hyperlink" Target="https://www.diodes.com/part/view/DDZX9V1C" TargetMode="External"/><Relationship Id="rId_hyperlink_867" Type="http://schemas.openxmlformats.org/officeDocument/2006/relationships/hyperlink" Target="https://www.diodes.com/part/view/DFLZ10" TargetMode="External"/><Relationship Id="rId_hyperlink_868" Type="http://schemas.openxmlformats.org/officeDocument/2006/relationships/hyperlink" Target="https://www.diodes.com/part/view/DFLZ10Q" TargetMode="External"/><Relationship Id="rId_hyperlink_869" Type="http://schemas.openxmlformats.org/officeDocument/2006/relationships/hyperlink" Target="https://www.diodes.com/part/view/DFLZ11" TargetMode="External"/><Relationship Id="rId_hyperlink_870" Type="http://schemas.openxmlformats.org/officeDocument/2006/relationships/hyperlink" Target="https://www.diodes.com/part/view/DFLZ11Q" TargetMode="External"/><Relationship Id="rId_hyperlink_871" Type="http://schemas.openxmlformats.org/officeDocument/2006/relationships/hyperlink" Target="https://www.diodes.com/part/view/DFLZ12" TargetMode="External"/><Relationship Id="rId_hyperlink_872" Type="http://schemas.openxmlformats.org/officeDocument/2006/relationships/hyperlink" Target="https://www.diodes.com/part/view/DFLZ12Q" TargetMode="External"/><Relationship Id="rId_hyperlink_873" Type="http://schemas.openxmlformats.org/officeDocument/2006/relationships/hyperlink" Target="https://www.diodes.com/part/view/DFLZ13" TargetMode="External"/><Relationship Id="rId_hyperlink_874" Type="http://schemas.openxmlformats.org/officeDocument/2006/relationships/hyperlink" Target="https://www.diodes.com/part/view/DFLZ13Q" TargetMode="External"/><Relationship Id="rId_hyperlink_875" Type="http://schemas.openxmlformats.org/officeDocument/2006/relationships/hyperlink" Target="https://www.diodes.com/part/view/DFLZ15" TargetMode="External"/><Relationship Id="rId_hyperlink_876" Type="http://schemas.openxmlformats.org/officeDocument/2006/relationships/hyperlink" Target="https://www.diodes.com/part/view/DFLZ15Q" TargetMode="External"/><Relationship Id="rId_hyperlink_877" Type="http://schemas.openxmlformats.org/officeDocument/2006/relationships/hyperlink" Target="https://www.diodes.com/part/view/DFLZ16" TargetMode="External"/><Relationship Id="rId_hyperlink_878" Type="http://schemas.openxmlformats.org/officeDocument/2006/relationships/hyperlink" Target="https://www.diodes.com/part/view/DFLZ16Q" TargetMode="External"/><Relationship Id="rId_hyperlink_879" Type="http://schemas.openxmlformats.org/officeDocument/2006/relationships/hyperlink" Target="https://www.diodes.com/part/view/DFLZ18" TargetMode="External"/><Relationship Id="rId_hyperlink_880" Type="http://schemas.openxmlformats.org/officeDocument/2006/relationships/hyperlink" Target="https://www.diodes.com/part/view/DFLZ18Q" TargetMode="External"/><Relationship Id="rId_hyperlink_881" Type="http://schemas.openxmlformats.org/officeDocument/2006/relationships/hyperlink" Target="https://www.diodes.com/part/view/DFLZ20" TargetMode="External"/><Relationship Id="rId_hyperlink_882" Type="http://schemas.openxmlformats.org/officeDocument/2006/relationships/hyperlink" Target="https://www.diodes.com/part/view/DFLZ20Q" TargetMode="External"/><Relationship Id="rId_hyperlink_883" Type="http://schemas.openxmlformats.org/officeDocument/2006/relationships/hyperlink" Target="https://www.diodes.com/part/view/DFLZ22" TargetMode="External"/><Relationship Id="rId_hyperlink_884" Type="http://schemas.openxmlformats.org/officeDocument/2006/relationships/hyperlink" Target="https://www.diodes.com/part/view/DFLZ22Q" TargetMode="External"/><Relationship Id="rId_hyperlink_885" Type="http://schemas.openxmlformats.org/officeDocument/2006/relationships/hyperlink" Target="https://www.diodes.com/part/view/DFLZ24" TargetMode="External"/><Relationship Id="rId_hyperlink_886" Type="http://schemas.openxmlformats.org/officeDocument/2006/relationships/hyperlink" Target="https://www.diodes.com/part/view/DFLZ24Q" TargetMode="External"/><Relationship Id="rId_hyperlink_887" Type="http://schemas.openxmlformats.org/officeDocument/2006/relationships/hyperlink" Target="https://www.diodes.com/part/view/DFLZ27" TargetMode="External"/><Relationship Id="rId_hyperlink_888" Type="http://schemas.openxmlformats.org/officeDocument/2006/relationships/hyperlink" Target="https://www.diodes.com/part/view/DFLZ27Q" TargetMode="External"/><Relationship Id="rId_hyperlink_889" Type="http://schemas.openxmlformats.org/officeDocument/2006/relationships/hyperlink" Target="https://www.diodes.com/part/view/DFLZ30" TargetMode="External"/><Relationship Id="rId_hyperlink_890" Type="http://schemas.openxmlformats.org/officeDocument/2006/relationships/hyperlink" Target="https://www.diodes.com/part/view/DFLZ30Q" TargetMode="External"/><Relationship Id="rId_hyperlink_891" Type="http://schemas.openxmlformats.org/officeDocument/2006/relationships/hyperlink" Target="https://www.diodes.com/part/view/DFLZ33" TargetMode="External"/><Relationship Id="rId_hyperlink_892" Type="http://schemas.openxmlformats.org/officeDocument/2006/relationships/hyperlink" Target="https://www.diodes.com/part/view/DFLZ33Q" TargetMode="External"/><Relationship Id="rId_hyperlink_893" Type="http://schemas.openxmlformats.org/officeDocument/2006/relationships/hyperlink" Target="https://www.diodes.com/part/view/DFLZ36" TargetMode="External"/><Relationship Id="rId_hyperlink_894" Type="http://schemas.openxmlformats.org/officeDocument/2006/relationships/hyperlink" Target="https://www.diodes.com/part/view/DFLZ36Q" TargetMode="External"/><Relationship Id="rId_hyperlink_895" Type="http://schemas.openxmlformats.org/officeDocument/2006/relationships/hyperlink" Target="https://www.diodes.com/part/view/DFLZ39" TargetMode="External"/><Relationship Id="rId_hyperlink_896" Type="http://schemas.openxmlformats.org/officeDocument/2006/relationships/hyperlink" Target="https://www.diodes.com/part/view/DFLZ39Q" TargetMode="External"/><Relationship Id="rId_hyperlink_897" Type="http://schemas.openxmlformats.org/officeDocument/2006/relationships/hyperlink" Target="https://www.diodes.com/part/view/DFLZ5V1" TargetMode="External"/><Relationship Id="rId_hyperlink_898" Type="http://schemas.openxmlformats.org/officeDocument/2006/relationships/hyperlink" Target="https://www.diodes.com/part/view/DFLZ5V1Q" TargetMode="External"/><Relationship Id="rId_hyperlink_899" Type="http://schemas.openxmlformats.org/officeDocument/2006/relationships/hyperlink" Target="https://www.diodes.com/part/view/DFLZ5V6" TargetMode="External"/><Relationship Id="rId_hyperlink_900" Type="http://schemas.openxmlformats.org/officeDocument/2006/relationships/hyperlink" Target="https://www.diodes.com/part/view/DFLZ5V6Q" TargetMode="External"/><Relationship Id="rId_hyperlink_901" Type="http://schemas.openxmlformats.org/officeDocument/2006/relationships/hyperlink" Target="https://www.diodes.com/part/view/DFLZ6V2" TargetMode="External"/><Relationship Id="rId_hyperlink_902" Type="http://schemas.openxmlformats.org/officeDocument/2006/relationships/hyperlink" Target="https://www.diodes.com/part/view/DFLZ6V2Q" TargetMode="External"/><Relationship Id="rId_hyperlink_903" Type="http://schemas.openxmlformats.org/officeDocument/2006/relationships/hyperlink" Target="https://www.diodes.com/part/view/DFLZ6V8" TargetMode="External"/><Relationship Id="rId_hyperlink_904" Type="http://schemas.openxmlformats.org/officeDocument/2006/relationships/hyperlink" Target="https://www.diodes.com/part/view/DFLZ6V8Q" TargetMode="External"/><Relationship Id="rId_hyperlink_905" Type="http://schemas.openxmlformats.org/officeDocument/2006/relationships/hyperlink" Target="https://www.diodes.com/part/view/DFLZ7V5" TargetMode="External"/><Relationship Id="rId_hyperlink_906" Type="http://schemas.openxmlformats.org/officeDocument/2006/relationships/hyperlink" Target="https://www.diodes.com/part/view/DFLZ7V5Q" TargetMode="External"/><Relationship Id="rId_hyperlink_907" Type="http://schemas.openxmlformats.org/officeDocument/2006/relationships/hyperlink" Target="https://www.diodes.com/part/view/DFLZ8V2" TargetMode="External"/><Relationship Id="rId_hyperlink_908" Type="http://schemas.openxmlformats.org/officeDocument/2006/relationships/hyperlink" Target="https://www.diodes.com/part/view/DFLZ8V2Q" TargetMode="External"/><Relationship Id="rId_hyperlink_909" Type="http://schemas.openxmlformats.org/officeDocument/2006/relationships/hyperlink" Target="https://www.diodes.com/part/view/DFLZ9V1" TargetMode="External"/><Relationship Id="rId_hyperlink_910" Type="http://schemas.openxmlformats.org/officeDocument/2006/relationships/hyperlink" Target="https://www.diodes.com/part/view/DFLZ9V1Q" TargetMode="External"/><Relationship Id="rId_hyperlink_911" Type="http://schemas.openxmlformats.org/officeDocument/2006/relationships/hyperlink" Target="https://www.diodes.com/part/view/DZ23C10" TargetMode="External"/><Relationship Id="rId_hyperlink_912" Type="http://schemas.openxmlformats.org/officeDocument/2006/relationships/hyperlink" Target="https://www.diodes.com/part/view/DZ23C11" TargetMode="External"/><Relationship Id="rId_hyperlink_913" Type="http://schemas.openxmlformats.org/officeDocument/2006/relationships/hyperlink" Target="https://www.diodes.com/part/view/DZ23C12" TargetMode="External"/><Relationship Id="rId_hyperlink_914" Type="http://schemas.openxmlformats.org/officeDocument/2006/relationships/hyperlink" Target="https://www.diodes.com/part/view/DZ23C13" TargetMode="External"/><Relationship Id="rId_hyperlink_915" Type="http://schemas.openxmlformats.org/officeDocument/2006/relationships/hyperlink" Target="https://www.diodes.com/part/view/DZ23C15" TargetMode="External"/><Relationship Id="rId_hyperlink_916" Type="http://schemas.openxmlformats.org/officeDocument/2006/relationships/hyperlink" Target="https://www.diodes.com/part/view/DZ23C16" TargetMode="External"/><Relationship Id="rId_hyperlink_917" Type="http://schemas.openxmlformats.org/officeDocument/2006/relationships/hyperlink" Target="https://www.diodes.com/part/view/DZ23C18" TargetMode="External"/><Relationship Id="rId_hyperlink_918" Type="http://schemas.openxmlformats.org/officeDocument/2006/relationships/hyperlink" Target="https://www.diodes.com/part/view/DZ23C20" TargetMode="External"/><Relationship Id="rId_hyperlink_919" Type="http://schemas.openxmlformats.org/officeDocument/2006/relationships/hyperlink" Target="https://www.diodes.com/part/view/DZ23C22" TargetMode="External"/><Relationship Id="rId_hyperlink_920" Type="http://schemas.openxmlformats.org/officeDocument/2006/relationships/hyperlink" Target="https://www.diodes.com/part/view/DZ23C24" TargetMode="External"/><Relationship Id="rId_hyperlink_921" Type="http://schemas.openxmlformats.org/officeDocument/2006/relationships/hyperlink" Target="https://www.diodes.com/part/view/DZ23C27" TargetMode="External"/><Relationship Id="rId_hyperlink_922" Type="http://schemas.openxmlformats.org/officeDocument/2006/relationships/hyperlink" Target="https://www.diodes.com/part/view/DZ23C2V7" TargetMode="External"/><Relationship Id="rId_hyperlink_923" Type="http://schemas.openxmlformats.org/officeDocument/2006/relationships/hyperlink" Target="https://www.diodes.com/part/view/DZ23C30" TargetMode="External"/><Relationship Id="rId_hyperlink_924" Type="http://schemas.openxmlformats.org/officeDocument/2006/relationships/hyperlink" Target="https://www.diodes.com/part/view/DZ23C33" TargetMode="External"/><Relationship Id="rId_hyperlink_925" Type="http://schemas.openxmlformats.org/officeDocument/2006/relationships/hyperlink" Target="https://www.diodes.com/part/view/DZ23C36" TargetMode="External"/><Relationship Id="rId_hyperlink_926" Type="http://schemas.openxmlformats.org/officeDocument/2006/relationships/hyperlink" Target="https://www.diodes.com/part/view/DZ23C39" TargetMode="External"/><Relationship Id="rId_hyperlink_927" Type="http://schemas.openxmlformats.org/officeDocument/2006/relationships/hyperlink" Target="https://www.diodes.com/part/view/DZ23C3V0" TargetMode="External"/><Relationship Id="rId_hyperlink_928" Type="http://schemas.openxmlformats.org/officeDocument/2006/relationships/hyperlink" Target="https://www.diodes.com/part/view/DZ23C3V3" TargetMode="External"/><Relationship Id="rId_hyperlink_929" Type="http://schemas.openxmlformats.org/officeDocument/2006/relationships/hyperlink" Target="https://www.diodes.com/part/view/DZ23C3V6" TargetMode="External"/><Relationship Id="rId_hyperlink_930" Type="http://schemas.openxmlformats.org/officeDocument/2006/relationships/hyperlink" Target="https://www.diodes.com/part/view/DZ23C3V9" TargetMode="External"/><Relationship Id="rId_hyperlink_931" Type="http://schemas.openxmlformats.org/officeDocument/2006/relationships/hyperlink" Target="https://www.diodes.com/part/view/DZ23C43" TargetMode="External"/><Relationship Id="rId_hyperlink_932" Type="http://schemas.openxmlformats.org/officeDocument/2006/relationships/hyperlink" Target="https://www.diodes.com/part/view/DZ23C47" TargetMode="External"/><Relationship Id="rId_hyperlink_933" Type="http://schemas.openxmlformats.org/officeDocument/2006/relationships/hyperlink" Target="https://www.diodes.com/part/view/DZ23C4V3" TargetMode="External"/><Relationship Id="rId_hyperlink_934" Type="http://schemas.openxmlformats.org/officeDocument/2006/relationships/hyperlink" Target="https://www.diodes.com/part/view/DZ23C4V7" TargetMode="External"/><Relationship Id="rId_hyperlink_935" Type="http://schemas.openxmlformats.org/officeDocument/2006/relationships/hyperlink" Target="https://www.diodes.com/part/view/DZ23C51" TargetMode="External"/><Relationship Id="rId_hyperlink_936" Type="http://schemas.openxmlformats.org/officeDocument/2006/relationships/hyperlink" Target="https://www.diodes.com/part/view/DZ23C5V1" TargetMode="External"/><Relationship Id="rId_hyperlink_937" Type="http://schemas.openxmlformats.org/officeDocument/2006/relationships/hyperlink" Target="https://www.diodes.com/part/view/DZ23C5V6" TargetMode="External"/><Relationship Id="rId_hyperlink_938" Type="http://schemas.openxmlformats.org/officeDocument/2006/relationships/hyperlink" Target="https://www.diodes.com/part/view/DZ23C6V2" TargetMode="External"/><Relationship Id="rId_hyperlink_939" Type="http://schemas.openxmlformats.org/officeDocument/2006/relationships/hyperlink" Target="https://www.diodes.com/part/view/DZ23C6V8" TargetMode="External"/><Relationship Id="rId_hyperlink_940" Type="http://schemas.openxmlformats.org/officeDocument/2006/relationships/hyperlink" Target="https://www.diodes.com/part/view/DZ23C7V5" TargetMode="External"/><Relationship Id="rId_hyperlink_941" Type="http://schemas.openxmlformats.org/officeDocument/2006/relationships/hyperlink" Target="https://www.diodes.com/part/view/DZ23C8V2" TargetMode="External"/><Relationship Id="rId_hyperlink_942" Type="http://schemas.openxmlformats.org/officeDocument/2006/relationships/hyperlink" Target="https://www.diodes.com/part/view/DZ23C9V1" TargetMode="External"/><Relationship Id="rId_hyperlink_943" Type="http://schemas.openxmlformats.org/officeDocument/2006/relationships/hyperlink" Target="https://www.diodes.com/part/view/DZ9F10S92" TargetMode="External"/><Relationship Id="rId_hyperlink_944" Type="http://schemas.openxmlformats.org/officeDocument/2006/relationships/hyperlink" Target="https://www.diodes.com/part/view/DZ9F11S92" TargetMode="External"/><Relationship Id="rId_hyperlink_945" Type="http://schemas.openxmlformats.org/officeDocument/2006/relationships/hyperlink" Target="https://www.diodes.com/part/view/DZ9F12S92" TargetMode="External"/><Relationship Id="rId_hyperlink_946" Type="http://schemas.openxmlformats.org/officeDocument/2006/relationships/hyperlink" Target="https://www.diodes.com/part/view/DZ9F13S92" TargetMode="External"/><Relationship Id="rId_hyperlink_947" Type="http://schemas.openxmlformats.org/officeDocument/2006/relationships/hyperlink" Target="https://www.diodes.com/part/view/DZ9F15S92" TargetMode="External"/><Relationship Id="rId_hyperlink_948" Type="http://schemas.openxmlformats.org/officeDocument/2006/relationships/hyperlink" Target="https://www.diodes.com/part/view/DZ9F16S92" TargetMode="External"/><Relationship Id="rId_hyperlink_949" Type="http://schemas.openxmlformats.org/officeDocument/2006/relationships/hyperlink" Target="https://www.diodes.com/part/view/DZ9F18S92" TargetMode="External"/><Relationship Id="rId_hyperlink_950" Type="http://schemas.openxmlformats.org/officeDocument/2006/relationships/hyperlink" Target="https://www.diodes.com/part/view/DZ9F20S92" TargetMode="External"/><Relationship Id="rId_hyperlink_951" Type="http://schemas.openxmlformats.org/officeDocument/2006/relationships/hyperlink" Target="https://www.diodes.com/part/view/DZ9F22S92" TargetMode="External"/><Relationship Id="rId_hyperlink_952" Type="http://schemas.openxmlformats.org/officeDocument/2006/relationships/hyperlink" Target="https://www.diodes.com/part/view/DZ9F24S92" TargetMode="External"/><Relationship Id="rId_hyperlink_953" Type="http://schemas.openxmlformats.org/officeDocument/2006/relationships/hyperlink" Target="https://www.diodes.com/part/view/DZ9F2V7S92" TargetMode="External"/><Relationship Id="rId_hyperlink_954" Type="http://schemas.openxmlformats.org/officeDocument/2006/relationships/hyperlink" Target="https://www.diodes.com/part/view/DZ9F3V0S92" TargetMode="External"/><Relationship Id="rId_hyperlink_955" Type="http://schemas.openxmlformats.org/officeDocument/2006/relationships/hyperlink" Target="https://www.diodes.com/part/view/DZ9F3V3S92" TargetMode="External"/><Relationship Id="rId_hyperlink_956" Type="http://schemas.openxmlformats.org/officeDocument/2006/relationships/hyperlink" Target="https://www.diodes.com/part/view/DZ9F3V6S92" TargetMode="External"/><Relationship Id="rId_hyperlink_957" Type="http://schemas.openxmlformats.org/officeDocument/2006/relationships/hyperlink" Target="https://www.diodes.com/part/view/DZ9F3V9S92" TargetMode="External"/><Relationship Id="rId_hyperlink_958" Type="http://schemas.openxmlformats.org/officeDocument/2006/relationships/hyperlink" Target="https://www.diodes.com/part/view/DZ9F4V1S92" TargetMode="External"/><Relationship Id="rId_hyperlink_959" Type="http://schemas.openxmlformats.org/officeDocument/2006/relationships/hyperlink" Target="https://www.diodes.com/part/view/DZ9F4V3S92" TargetMode="External"/><Relationship Id="rId_hyperlink_960" Type="http://schemas.openxmlformats.org/officeDocument/2006/relationships/hyperlink" Target="https://www.diodes.com/part/view/DZ9F4V7S92" TargetMode="External"/><Relationship Id="rId_hyperlink_961" Type="http://schemas.openxmlformats.org/officeDocument/2006/relationships/hyperlink" Target="https://www.diodes.com/part/view/DZ9F5V1S92" TargetMode="External"/><Relationship Id="rId_hyperlink_962" Type="http://schemas.openxmlformats.org/officeDocument/2006/relationships/hyperlink" Target="https://www.diodes.com/part/view/DZ9F5V6S92" TargetMode="External"/><Relationship Id="rId_hyperlink_963" Type="http://schemas.openxmlformats.org/officeDocument/2006/relationships/hyperlink" Target="https://www.diodes.com/part/view/DZ9F6V2S92" TargetMode="External"/><Relationship Id="rId_hyperlink_964" Type="http://schemas.openxmlformats.org/officeDocument/2006/relationships/hyperlink" Target="https://www.diodes.com/part/view/DZ9F6V8S92" TargetMode="External"/><Relationship Id="rId_hyperlink_965" Type="http://schemas.openxmlformats.org/officeDocument/2006/relationships/hyperlink" Target="https://www.diodes.com/part/view/DZ9F7V5S92" TargetMode="External"/><Relationship Id="rId_hyperlink_966" Type="http://schemas.openxmlformats.org/officeDocument/2006/relationships/hyperlink" Target="https://www.diodes.com/part/view/DZ9F8V2S92" TargetMode="External"/><Relationship Id="rId_hyperlink_967" Type="http://schemas.openxmlformats.org/officeDocument/2006/relationships/hyperlink" Target="https://www.diodes.com/part/view/DZ9F9V1S92" TargetMode="External"/><Relationship Id="rId_hyperlink_968" Type="http://schemas.openxmlformats.org/officeDocument/2006/relationships/hyperlink" Target="https://www.diodes.com/part/view/DZL6V8AXV3" TargetMode="External"/><Relationship Id="rId_hyperlink_969" Type="http://schemas.openxmlformats.org/officeDocument/2006/relationships/hyperlink" Target="https://www.diodes.com/part/view/GDZ10LP3" TargetMode="External"/><Relationship Id="rId_hyperlink_970" Type="http://schemas.openxmlformats.org/officeDocument/2006/relationships/hyperlink" Target="https://www.diodes.com/part/view/GDZ11LP3" TargetMode="External"/><Relationship Id="rId_hyperlink_971" Type="http://schemas.openxmlformats.org/officeDocument/2006/relationships/hyperlink" Target="https://www.diodes.com/part/view/GDZ12LP3" TargetMode="External"/><Relationship Id="rId_hyperlink_972" Type="http://schemas.openxmlformats.org/officeDocument/2006/relationships/hyperlink" Target="https://www.diodes.com/part/view/GDZ12LP3Q" TargetMode="External"/><Relationship Id="rId_hyperlink_973" Type="http://schemas.openxmlformats.org/officeDocument/2006/relationships/hyperlink" Target="https://www.diodes.com/part/view/GDZ13LP3" TargetMode="External"/><Relationship Id="rId_hyperlink_974" Type="http://schemas.openxmlformats.org/officeDocument/2006/relationships/hyperlink" Target="https://www.diodes.com/part/view/GDZ15LP3" TargetMode="External"/><Relationship Id="rId_hyperlink_975" Type="http://schemas.openxmlformats.org/officeDocument/2006/relationships/hyperlink" Target="https://www.diodes.com/part/view/GDZ16LP3" TargetMode="External"/><Relationship Id="rId_hyperlink_976" Type="http://schemas.openxmlformats.org/officeDocument/2006/relationships/hyperlink" Target="https://www.diodes.com/part/view/GDZ18LP3" TargetMode="External"/><Relationship Id="rId_hyperlink_977" Type="http://schemas.openxmlformats.org/officeDocument/2006/relationships/hyperlink" Target="https://www.diodes.com/part/view/GDZ20LP3" TargetMode="External"/><Relationship Id="rId_hyperlink_978" Type="http://schemas.openxmlformats.org/officeDocument/2006/relationships/hyperlink" Target="https://www.diodes.com/part/view/GDZ22LP3" TargetMode="External"/><Relationship Id="rId_hyperlink_979" Type="http://schemas.openxmlformats.org/officeDocument/2006/relationships/hyperlink" Target="https://www.diodes.com/part/view/GDZ24LP3" TargetMode="External"/><Relationship Id="rId_hyperlink_980" Type="http://schemas.openxmlformats.org/officeDocument/2006/relationships/hyperlink" Target="https://www.diodes.com/part/view/GDZ2V7LP3" TargetMode="External"/><Relationship Id="rId_hyperlink_981" Type="http://schemas.openxmlformats.org/officeDocument/2006/relationships/hyperlink" Target="https://www.diodes.com/part/view/GDZ3V0LP3" TargetMode="External"/><Relationship Id="rId_hyperlink_982" Type="http://schemas.openxmlformats.org/officeDocument/2006/relationships/hyperlink" Target="https://www.diodes.com/part/view/GDZ3V3LP3" TargetMode="External"/><Relationship Id="rId_hyperlink_983" Type="http://schemas.openxmlformats.org/officeDocument/2006/relationships/hyperlink" Target="https://www.diodes.com/part/view/GDZ3V6LP3" TargetMode="External"/><Relationship Id="rId_hyperlink_984" Type="http://schemas.openxmlformats.org/officeDocument/2006/relationships/hyperlink" Target="https://www.diodes.com/part/view/GDZ3V9LP3" TargetMode="External"/><Relationship Id="rId_hyperlink_985" Type="http://schemas.openxmlformats.org/officeDocument/2006/relationships/hyperlink" Target="https://www.diodes.com/part/view/GDZ4V1LP3" TargetMode="External"/><Relationship Id="rId_hyperlink_986" Type="http://schemas.openxmlformats.org/officeDocument/2006/relationships/hyperlink" Target="https://www.diodes.com/part/view/GDZ4V3LP3" TargetMode="External"/><Relationship Id="rId_hyperlink_987" Type="http://schemas.openxmlformats.org/officeDocument/2006/relationships/hyperlink" Target="https://www.diodes.com/part/view/GDZ4V7LP3" TargetMode="External"/><Relationship Id="rId_hyperlink_988" Type="http://schemas.openxmlformats.org/officeDocument/2006/relationships/hyperlink" Target="https://www.diodes.com/part/view/GDZ5V1LP3" TargetMode="External"/><Relationship Id="rId_hyperlink_989" Type="http://schemas.openxmlformats.org/officeDocument/2006/relationships/hyperlink" Target="https://www.diodes.com/part/view/GDZ5V6LP3" TargetMode="External"/><Relationship Id="rId_hyperlink_990" Type="http://schemas.openxmlformats.org/officeDocument/2006/relationships/hyperlink" Target="https://www.diodes.com/part/view/GDZ6V0LP3" TargetMode="External"/><Relationship Id="rId_hyperlink_991" Type="http://schemas.openxmlformats.org/officeDocument/2006/relationships/hyperlink" Target="https://www.diodes.com/part/view/GDZ6V2LP3" TargetMode="External"/><Relationship Id="rId_hyperlink_992" Type="http://schemas.openxmlformats.org/officeDocument/2006/relationships/hyperlink" Target="https://www.diodes.com/part/view/GDZ6V2LP3Q" TargetMode="External"/><Relationship Id="rId_hyperlink_993" Type="http://schemas.openxmlformats.org/officeDocument/2006/relationships/hyperlink" Target="https://www.diodes.com/part/view/GDZ6V8LP3" TargetMode="External"/><Relationship Id="rId_hyperlink_994" Type="http://schemas.openxmlformats.org/officeDocument/2006/relationships/hyperlink" Target="https://www.diodes.com/part/view/GDZ6V8LP3Q" TargetMode="External"/><Relationship Id="rId_hyperlink_995" Type="http://schemas.openxmlformats.org/officeDocument/2006/relationships/hyperlink" Target="https://www.diodes.com/part/view/GDZ7V5LP3" TargetMode="External"/><Relationship Id="rId_hyperlink_996" Type="http://schemas.openxmlformats.org/officeDocument/2006/relationships/hyperlink" Target="https://www.diodes.com/part/view/GDZ8V2BLP3" TargetMode="External"/><Relationship Id="rId_hyperlink_997" Type="http://schemas.openxmlformats.org/officeDocument/2006/relationships/hyperlink" Target="https://www.diodes.com/part/view/GDZ8V2LP3" TargetMode="External"/><Relationship Id="rId_hyperlink_998" Type="http://schemas.openxmlformats.org/officeDocument/2006/relationships/hyperlink" Target="https://www.diodes.com/part/view/GDZ9V1LP3" TargetMode="External"/><Relationship Id="rId_hyperlink_999" Type="http://schemas.openxmlformats.org/officeDocument/2006/relationships/hyperlink" Target="https://www.diodes.com/part/view/GDZ9V1LP3Q" TargetMode="External"/><Relationship Id="rId_hyperlink_1000" Type="http://schemas.openxmlformats.org/officeDocument/2006/relationships/hyperlink" Target="https://www.diodes.com/part/view/LZ52C12W%28LS%29" TargetMode="External"/><Relationship Id="rId_hyperlink_1001" Type="http://schemas.openxmlformats.org/officeDocument/2006/relationships/hyperlink" Target="https://www.diodes.com/part/view/MM3Z10VCWF%28LS%29" TargetMode="External"/><Relationship Id="rId_hyperlink_1002" Type="http://schemas.openxmlformats.org/officeDocument/2006/relationships/hyperlink" Target="https://www.diodes.com/part/view/MM3Z11VCWF%28LS%29" TargetMode="External"/><Relationship Id="rId_hyperlink_1003" Type="http://schemas.openxmlformats.org/officeDocument/2006/relationships/hyperlink" Target="https://www.diodes.com/part/view/MM3Z12VCWF%28LS%29" TargetMode="External"/><Relationship Id="rId_hyperlink_1004" Type="http://schemas.openxmlformats.org/officeDocument/2006/relationships/hyperlink" Target="https://www.diodes.com/part/view/MM3Z13VCWF%28LS%29" TargetMode="External"/><Relationship Id="rId_hyperlink_1005" Type="http://schemas.openxmlformats.org/officeDocument/2006/relationships/hyperlink" Target="https://www.diodes.com/part/view/MM3Z15VCWF%28LS%29" TargetMode="External"/><Relationship Id="rId_hyperlink_1006" Type="http://schemas.openxmlformats.org/officeDocument/2006/relationships/hyperlink" Target="https://www.diodes.com/part/view/MM3Z16VCWF%28LS%29" TargetMode="External"/><Relationship Id="rId_hyperlink_1007" Type="http://schemas.openxmlformats.org/officeDocument/2006/relationships/hyperlink" Target="https://www.diodes.com/part/view/MM3Z18VCWF%28LS%29" TargetMode="External"/><Relationship Id="rId_hyperlink_1008" Type="http://schemas.openxmlformats.org/officeDocument/2006/relationships/hyperlink" Target="https://www.diodes.com/part/view/MM3Z20VCWF%28LS%29" TargetMode="External"/><Relationship Id="rId_hyperlink_1009" Type="http://schemas.openxmlformats.org/officeDocument/2006/relationships/hyperlink" Target="https://www.diodes.com/part/view/MM3Z22VCWF%28LS%29" TargetMode="External"/><Relationship Id="rId_hyperlink_1010" Type="http://schemas.openxmlformats.org/officeDocument/2006/relationships/hyperlink" Target="https://www.diodes.com/part/view/MM3Z24VCWF%28LS%29" TargetMode="External"/><Relationship Id="rId_hyperlink_1011" Type="http://schemas.openxmlformats.org/officeDocument/2006/relationships/hyperlink" Target="https://www.diodes.com/part/view/MM3Z27VCWF%28LS%29" TargetMode="External"/><Relationship Id="rId_hyperlink_1012" Type="http://schemas.openxmlformats.org/officeDocument/2006/relationships/hyperlink" Target="https://www.diodes.com/part/view/MM3Z2V4CWF%28LS%29" TargetMode="External"/><Relationship Id="rId_hyperlink_1013" Type="http://schemas.openxmlformats.org/officeDocument/2006/relationships/hyperlink" Target="https://www.diodes.com/part/view/MM3Z2V7CWF%28LS%29" TargetMode="External"/><Relationship Id="rId_hyperlink_1014" Type="http://schemas.openxmlformats.org/officeDocument/2006/relationships/hyperlink" Target="https://www.diodes.com/part/view/MM3Z30VCWF%28LS%29" TargetMode="External"/><Relationship Id="rId_hyperlink_1015" Type="http://schemas.openxmlformats.org/officeDocument/2006/relationships/hyperlink" Target="https://www.diodes.com/part/view/MM3Z33VCWF%28LS%29" TargetMode="External"/><Relationship Id="rId_hyperlink_1016" Type="http://schemas.openxmlformats.org/officeDocument/2006/relationships/hyperlink" Target="https://www.diodes.com/part/view/MM3Z36VCWF%28LS%29" TargetMode="External"/><Relationship Id="rId_hyperlink_1017" Type="http://schemas.openxmlformats.org/officeDocument/2006/relationships/hyperlink" Target="https://www.diodes.com/part/view/MM3Z39VCWF%28LS%29" TargetMode="External"/><Relationship Id="rId_hyperlink_1018" Type="http://schemas.openxmlformats.org/officeDocument/2006/relationships/hyperlink" Target="https://www.diodes.com/part/view/MM3Z3V0CWF%28LS%29" TargetMode="External"/><Relationship Id="rId_hyperlink_1019" Type="http://schemas.openxmlformats.org/officeDocument/2006/relationships/hyperlink" Target="https://www.diodes.com/part/view/MM3Z3V3CWF%28LS%29" TargetMode="External"/><Relationship Id="rId_hyperlink_1020" Type="http://schemas.openxmlformats.org/officeDocument/2006/relationships/hyperlink" Target="https://www.diodes.com/part/view/MM3Z3V6CWF%28LS%29" TargetMode="External"/><Relationship Id="rId_hyperlink_1021" Type="http://schemas.openxmlformats.org/officeDocument/2006/relationships/hyperlink" Target="https://www.diodes.com/part/view/MM3Z3V9CWF%28LS%29" TargetMode="External"/><Relationship Id="rId_hyperlink_1022" Type="http://schemas.openxmlformats.org/officeDocument/2006/relationships/hyperlink" Target="https://www.diodes.com/part/view/MM3Z43VCWF%28LS%29" TargetMode="External"/><Relationship Id="rId_hyperlink_1023" Type="http://schemas.openxmlformats.org/officeDocument/2006/relationships/hyperlink" Target="https://www.diodes.com/part/view/MM3Z47VCWF%28LS%29" TargetMode="External"/><Relationship Id="rId_hyperlink_1024" Type="http://schemas.openxmlformats.org/officeDocument/2006/relationships/hyperlink" Target="https://www.diodes.com/part/view/MM3Z4V3CWF%28LS%29" TargetMode="External"/><Relationship Id="rId_hyperlink_1025" Type="http://schemas.openxmlformats.org/officeDocument/2006/relationships/hyperlink" Target="https://www.diodes.com/part/view/MM3Z4V7CWF%28LS%29" TargetMode="External"/><Relationship Id="rId_hyperlink_1026" Type="http://schemas.openxmlformats.org/officeDocument/2006/relationships/hyperlink" Target="https://www.diodes.com/part/view/MM3Z51VCWF%28LS%29" TargetMode="External"/><Relationship Id="rId_hyperlink_1027" Type="http://schemas.openxmlformats.org/officeDocument/2006/relationships/hyperlink" Target="https://www.diodes.com/part/view/MM3Z56VCWF%28LS%29" TargetMode="External"/><Relationship Id="rId_hyperlink_1028" Type="http://schemas.openxmlformats.org/officeDocument/2006/relationships/hyperlink" Target="https://www.diodes.com/part/view/MM3Z5V1CWF%28LS%29" TargetMode="External"/><Relationship Id="rId_hyperlink_1029" Type="http://schemas.openxmlformats.org/officeDocument/2006/relationships/hyperlink" Target="https://www.diodes.com/part/view/MM3Z5V6CWF%28LS%29" TargetMode="External"/><Relationship Id="rId_hyperlink_1030" Type="http://schemas.openxmlformats.org/officeDocument/2006/relationships/hyperlink" Target="https://www.diodes.com/part/view/MM3Z62VCWF%28LS%29" TargetMode="External"/><Relationship Id="rId_hyperlink_1031" Type="http://schemas.openxmlformats.org/officeDocument/2006/relationships/hyperlink" Target="https://www.diodes.com/part/view/MM3Z68VCWF%28LS%29" TargetMode="External"/><Relationship Id="rId_hyperlink_1032" Type="http://schemas.openxmlformats.org/officeDocument/2006/relationships/hyperlink" Target="https://www.diodes.com/part/view/MM3Z6V2CWF%28LS%29" TargetMode="External"/><Relationship Id="rId_hyperlink_1033" Type="http://schemas.openxmlformats.org/officeDocument/2006/relationships/hyperlink" Target="https://www.diodes.com/part/view/MM3Z6V8CWF%28LS%29" TargetMode="External"/><Relationship Id="rId_hyperlink_1034" Type="http://schemas.openxmlformats.org/officeDocument/2006/relationships/hyperlink" Target="https://www.diodes.com/part/view/MM3Z75VCWF%28LS%29" TargetMode="External"/><Relationship Id="rId_hyperlink_1035" Type="http://schemas.openxmlformats.org/officeDocument/2006/relationships/hyperlink" Target="https://www.diodes.com/part/view/MM3Z7V5CWF%28LS%29" TargetMode="External"/><Relationship Id="rId_hyperlink_1036" Type="http://schemas.openxmlformats.org/officeDocument/2006/relationships/hyperlink" Target="https://www.diodes.com/part/view/MM3Z8V2CWF%28LS%29" TargetMode="External"/><Relationship Id="rId_hyperlink_1037" Type="http://schemas.openxmlformats.org/officeDocument/2006/relationships/hyperlink" Target="https://www.diodes.com/part/view/MM3Z9V1CWF%28LS%29" TargetMode="External"/><Relationship Id="rId_hyperlink_1038" Type="http://schemas.openxmlformats.org/officeDocument/2006/relationships/hyperlink" Target="https://www.diodes.com/part/view/MM5Z10VCF%28LS%29" TargetMode="External"/><Relationship Id="rId_hyperlink_1039" Type="http://schemas.openxmlformats.org/officeDocument/2006/relationships/hyperlink" Target="https://www.diodes.com/part/view/MM5Z11VCF%28LS%29" TargetMode="External"/><Relationship Id="rId_hyperlink_1040" Type="http://schemas.openxmlformats.org/officeDocument/2006/relationships/hyperlink" Target="https://www.diodes.com/part/view/MM5Z12VCF%28LS%29" TargetMode="External"/><Relationship Id="rId_hyperlink_1041" Type="http://schemas.openxmlformats.org/officeDocument/2006/relationships/hyperlink" Target="https://www.diodes.com/part/view/MM5Z13VCF%28LS%29" TargetMode="External"/><Relationship Id="rId_hyperlink_1042" Type="http://schemas.openxmlformats.org/officeDocument/2006/relationships/hyperlink" Target="https://www.diodes.com/part/view/MM5Z15VCF%28LS%29" TargetMode="External"/><Relationship Id="rId_hyperlink_1043" Type="http://schemas.openxmlformats.org/officeDocument/2006/relationships/hyperlink" Target="https://www.diodes.com/part/view/MM5Z16VCF%28LS%29" TargetMode="External"/><Relationship Id="rId_hyperlink_1044" Type="http://schemas.openxmlformats.org/officeDocument/2006/relationships/hyperlink" Target="https://www.diodes.com/part/view/MM5Z18VCF%28LS%29" TargetMode="External"/><Relationship Id="rId_hyperlink_1045" Type="http://schemas.openxmlformats.org/officeDocument/2006/relationships/hyperlink" Target="https://www.diodes.com/part/view/MM5Z20VCF%28LS%29" TargetMode="External"/><Relationship Id="rId_hyperlink_1046" Type="http://schemas.openxmlformats.org/officeDocument/2006/relationships/hyperlink" Target="https://www.diodes.com/part/view/MM5Z22VCF%28LS%29" TargetMode="External"/><Relationship Id="rId_hyperlink_1047" Type="http://schemas.openxmlformats.org/officeDocument/2006/relationships/hyperlink" Target="https://www.diodes.com/part/view/MM5Z24VCF%28LS%29" TargetMode="External"/><Relationship Id="rId_hyperlink_1048" Type="http://schemas.openxmlformats.org/officeDocument/2006/relationships/hyperlink" Target="https://www.diodes.com/part/view/MM5Z27VCF%28LS%29" TargetMode="External"/><Relationship Id="rId_hyperlink_1049" Type="http://schemas.openxmlformats.org/officeDocument/2006/relationships/hyperlink" Target="https://www.diodes.com/part/view/MM5Z2V4CF%28LS%29" TargetMode="External"/><Relationship Id="rId_hyperlink_1050" Type="http://schemas.openxmlformats.org/officeDocument/2006/relationships/hyperlink" Target="https://www.diodes.com/part/view/MM5Z2V7CF%28LS%29" TargetMode="External"/><Relationship Id="rId_hyperlink_1051" Type="http://schemas.openxmlformats.org/officeDocument/2006/relationships/hyperlink" Target="https://www.diodes.com/part/view/MM5Z30VCF%28LS%29" TargetMode="External"/><Relationship Id="rId_hyperlink_1052" Type="http://schemas.openxmlformats.org/officeDocument/2006/relationships/hyperlink" Target="https://www.diodes.com/part/view/MM5Z33VCF%28LS%29" TargetMode="External"/><Relationship Id="rId_hyperlink_1053" Type="http://schemas.openxmlformats.org/officeDocument/2006/relationships/hyperlink" Target="https://www.diodes.com/part/view/MM5Z36VCF%28LS%29" TargetMode="External"/><Relationship Id="rId_hyperlink_1054" Type="http://schemas.openxmlformats.org/officeDocument/2006/relationships/hyperlink" Target="https://www.diodes.com/part/view/MM5Z39VCF%28LS%29" TargetMode="External"/><Relationship Id="rId_hyperlink_1055" Type="http://schemas.openxmlformats.org/officeDocument/2006/relationships/hyperlink" Target="https://www.diodes.com/part/view/MM5Z3V0CF%28LS%29" TargetMode="External"/><Relationship Id="rId_hyperlink_1056" Type="http://schemas.openxmlformats.org/officeDocument/2006/relationships/hyperlink" Target="https://www.diodes.com/part/view/MM5Z3V3CF%28LS%29" TargetMode="External"/><Relationship Id="rId_hyperlink_1057" Type="http://schemas.openxmlformats.org/officeDocument/2006/relationships/hyperlink" Target="https://www.diodes.com/part/view/MM5Z3V6CF%28LS%29" TargetMode="External"/><Relationship Id="rId_hyperlink_1058" Type="http://schemas.openxmlformats.org/officeDocument/2006/relationships/hyperlink" Target="https://www.diodes.com/part/view/MM5Z3V9CF%28LS%29" TargetMode="External"/><Relationship Id="rId_hyperlink_1059" Type="http://schemas.openxmlformats.org/officeDocument/2006/relationships/hyperlink" Target="https://www.diodes.com/part/view/MM5Z43VCF%28LS%29" TargetMode="External"/><Relationship Id="rId_hyperlink_1060" Type="http://schemas.openxmlformats.org/officeDocument/2006/relationships/hyperlink" Target="https://www.diodes.com/part/view/MM5Z47VCF%28LS%29" TargetMode="External"/><Relationship Id="rId_hyperlink_1061" Type="http://schemas.openxmlformats.org/officeDocument/2006/relationships/hyperlink" Target="https://www.diodes.com/part/view/MM5Z4V3CF%28LS%29" TargetMode="External"/><Relationship Id="rId_hyperlink_1062" Type="http://schemas.openxmlformats.org/officeDocument/2006/relationships/hyperlink" Target="https://www.diodes.com/part/view/MM5Z4V7CF%28LS%29" TargetMode="External"/><Relationship Id="rId_hyperlink_1063" Type="http://schemas.openxmlformats.org/officeDocument/2006/relationships/hyperlink" Target="https://www.diodes.com/part/view/MM5Z51VCF%28LS%29" TargetMode="External"/><Relationship Id="rId_hyperlink_1064" Type="http://schemas.openxmlformats.org/officeDocument/2006/relationships/hyperlink" Target="https://www.diodes.com/part/view/MM5Z56VCF%28LS%29" TargetMode="External"/><Relationship Id="rId_hyperlink_1065" Type="http://schemas.openxmlformats.org/officeDocument/2006/relationships/hyperlink" Target="https://www.diodes.com/part/view/MM5Z5V1CF%28LS%29" TargetMode="External"/><Relationship Id="rId_hyperlink_1066" Type="http://schemas.openxmlformats.org/officeDocument/2006/relationships/hyperlink" Target="https://www.diodes.com/part/view/MM5Z5V6CF%28LS%29" TargetMode="External"/><Relationship Id="rId_hyperlink_1067" Type="http://schemas.openxmlformats.org/officeDocument/2006/relationships/hyperlink" Target="https://www.diodes.com/part/view/MM5Z62VCF%28LS%29" TargetMode="External"/><Relationship Id="rId_hyperlink_1068" Type="http://schemas.openxmlformats.org/officeDocument/2006/relationships/hyperlink" Target="https://www.diodes.com/part/view/MM5Z68VCF%28LS%29" TargetMode="External"/><Relationship Id="rId_hyperlink_1069" Type="http://schemas.openxmlformats.org/officeDocument/2006/relationships/hyperlink" Target="https://www.diodes.com/part/view/MM5Z6V2CF%28LS%29" TargetMode="External"/><Relationship Id="rId_hyperlink_1070" Type="http://schemas.openxmlformats.org/officeDocument/2006/relationships/hyperlink" Target="https://www.diodes.com/part/view/MM5Z6V8CF%28LS%29" TargetMode="External"/><Relationship Id="rId_hyperlink_1071" Type="http://schemas.openxmlformats.org/officeDocument/2006/relationships/hyperlink" Target="https://www.diodes.com/part/view/MM5Z75VCF%28LS%29" TargetMode="External"/><Relationship Id="rId_hyperlink_1072" Type="http://schemas.openxmlformats.org/officeDocument/2006/relationships/hyperlink" Target="https://www.diodes.com/part/view/MM5Z7V5CF%28LS%29" TargetMode="External"/><Relationship Id="rId_hyperlink_1073" Type="http://schemas.openxmlformats.org/officeDocument/2006/relationships/hyperlink" Target="https://www.diodes.com/part/view/MM5Z8V2CF%28LS%29" TargetMode="External"/><Relationship Id="rId_hyperlink_1074" Type="http://schemas.openxmlformats.org/officeDocument/2006/relationships/hyperlink" Target="https://www.diodes.com/part/view/MM5Z9V1CF%28LS%29" TargetMode="External"/><Relationship Id="rId_hyperlink_1075" Type="http://schemas.openxmlformats.org/officeDocument/2006/relationships/hyperlink" Target="https://www.diodes.com/part/view/MMBZ5221B" TargetMode="External"/><Relationship Id="rId_hyperlink_1076" Type="http://schemas.openxmlformats.org/officeDocument/2006/relationships/hyperlink" Target="https://www.diodes.com/part/view/MMBZ5221BS" TargetMode="External"/><Relationship Id="rId_hyperlink_1077" Type="http://schemas.openxmlformats.org/officeDocument/2006/relationships/hyperlink" Target="https://www.diodes.com/part/view/MMBZ5221BT" TargetMode="External"/><Relationship Id="rId_hyperlink_1078" Type="http://schemas.openxmlformats.org/officeDocument/2006/relationships/hyperlink" Target="https://www.diodes.com/part/view/MMBZ5221BTS" TargetMode="External"/><Relationship Id="rId_hyperlink_1079" Type="http://schemas.openxmlformats.org/officeDocument/2006/relationships/hyperlink" Target="https://www.diodes.com/part/view/MMBZ5221BW" TargetMode="External"/><Relationship Id="rId_hyperlink_1080" Type="http://schemas.openxmlformats.org/officeDocument/2006/relationships/hyperlink" Target="https://www.diodes.com/part/view/MMBZ5222B" TargetMode="External"/><Relationship Id="rId_hyperlink_1081" Type="http://schemas.openxmlformats.org/officeDocument/2006/relationships/hyperlink" Target="https://www.diodes.com/part/view/MMBZ5223B" TargetMode="External"/><Relationship Id="rId_hyperlink_1082" Type="http://schemas.openxmlformats.org/officeDocument/2006/relationships/hyperlink" Target="https://www.diodes.com/part/view/MMBZ5223BS" TargetMode="External"/><Relationship Id="rId_hyperlink_1083" Type="http://schemas.openxmlformats.org/officeDocument/2006/relationships/hyperlink" Target="https://www.diodes.com/part/view/MMBZ5223BT" TargetMode="External"/><Relationship Id="rId_hyperlink_1084" Type="http://schemas.openxmlformats.org/officeDocument/2006/relationships/hyperlink" Target="https://www.diodes.com/part/view/MMBZ5223BTS" TargetMode="External"/><Relationship Id="rId_hyperlink_1085" Type="http://schemas.openxmlformats.org/officeDocument/2006/relationships/hyperlink" Target="https://www.diodes.com/part/view/MMBZ5223BW" TargetMode="External"/><Relationship Id="rId_hyperlink_1086" Type="http://schemas.openxmlformats.org/officeDocument/2006/relationships/hyperlink" Target="https://www.diodes.com/part/view/MMBZ5225B" TargetMode="External"/><Relationship Id="rId_hyperlink_1087" Type="http://schemas.openxmlformats.org/officeDocument/2006/relationships/hyperlink" Target="https://www.diodes.com/part/view/MMBZ5225BS" TargetMode="External"/><Relationship Id="rId_hyperlink_1088" Type="http://schemas.openxmlformats.org/officeDocument/2006/relationships/hyperlink" Target="https://www.diodes.com/part/view/MMBZ5225BT" TargetMode="External"/><Relationship Id="rId_hyperlink_1089" Type="http://schemas.openxmlformats.org/officeDocument/2006/relationships/hyperlink" Target="https://www.diodes.com/part/view/MMBZ5225BTS" TargetMode="External"/><Relationship Id="rId_hyperlink_1090" Type="http://schemas.openxmlformats.org/officeDocument/2006/relationships/hyperlink" Target="https://www.diodes.com/part/view/MMBZ5225BW" TargetMode="External"/><Relationship Id="rId_hyperlink_1091" Type="http://schemas.openxmlformats.org/officeDocument/2006/relationships/hyperlink" Target="https://www.diodes.com/part/view/MMBZ5226B" TargetMode="External"/><Relationship Id="rId_hyperlink_1092" Type="http://schemas.openxmlformats.org/officeDocument/2006/relationships/hyperlink" Target="https://www.diodes.com/part/view/MMBZ5226BS" TargetMode="External"/><Relationship Id="rId_hyperlink_1093" Type="http://schemas.openxmlformats.org/officeDocument/2006/relationships/hyperlink" Target="https://www.diodes.com/part/view/MMBZ5226BT" TargetMode="External"/><Relationship Id="rId_hyperlink_1094" Type="http://schemas.openxmlformats.org/officeDocument/2006/relationships/hyperlink" Target="https://www.diodes.com/part/view/MMBZ5226BTS" TargetMode="External"/><Relationship Id="rId_hyperlink_1095" Type="http://schemas.openxmlformats.org/officeDocument/2006/relationships/hyperlink" Target="https://www.diodes.com/part/view/MMBZ5226BW" TargetMode="External"/><Relationship Id="rId_hyperlink_1096" Type="http://schemas.openxmlformats.org/officeDocument/2006/relationships/hyperlink" Target="https://www.diodes.com/part/view/MMBZ5227B" TargetMode="External"/><Relationship Id="rId_hyperlink_1097" Type="http://schemas.openxmlformats.org/officeDocument/2006/relationships/hyperlink" Target="https://www.diodes.com/part/view/MMBZ5227BS" TargetMode="External"/><Relationship Id="rId_hyperlink_1098" Type="http://schemas.openxmlformats.org/officeDocument/2006/relationships/hyperlink" Target="https://www.diodes.com/part/view/MMBZ5227BT" TargetMode="External"/><Relationship Id="rId_hyperlink_1099" Type="http://schemas.openxmlformats.org/officeDocument/2006/relationships/hyperlink" Target="https://www.diodes.com/part/view/MMBZ5227BTS" TargetMode="External"/><Relationship Id="rId_hyperlink_1100" Type="http://schemas.openxmlformats.org/officeDocument/2006/relationships/hyperlink" Target="https://www.diodes.com/part/view/MMBZ5227BW" TargetMode="External"/><Relationship Id="rId_hyperlink_1101" Type="http://schemas.openxmlformats.org/officeDocument/2006/relationships/hyperlink" Target="https://www.diodes.com/part/view/MMBZ5228B" TargetMode="External"/><Relationship Id="rId_hyperlink_1102" Type="http://schemas.openxmlformats.org/officeDocument/2006/relationships/hyperlink" Target="https://www.diodes.com/part/view/MMBZ5228BS" TargetMode="External"/><Relationship Id="rId_hyperlink_1103" Type="http://schemas.openxmlformats.org/officeDocument/2006/relationships/hyperlink" Target="https://www.diodes.com/part/view/MMBZ5228BT" TargetMode="External"/><Relationship Id="rId_hyperlink_1104" Type="http://schemas.openxmlformats.org/officeDocument/2006/relationships/hyperlink" Target="https://www.diodes.com/part/view/MMBZ5228BTS" TargetMode="External"/><Relationship Id="rId_hyperlink_1105" Type="http://schemas.openxmlformats.org/officeDocument/2006/relationships/hyperlink" Target="https://www.diodes.com/part/view/MMBZ5228BW" TargetMode="External"/><Relationship Id="rId_hyperlink_1106" Type="http://schemas.openxmlformats.org/officeDocument/2006/relationships/hyperlink" Target="https://www.diodes.com/part/view/MMBZ5229B" TargetMode="External"/><Relationship Id="rId_hyperlink_1107" Type="http://schemas.openxmlformats.org/officeDocument/2006/relationships/hyperlink" Target="https://www.diodes.com/part/view/MMBZ5229BS" TargetMode="External"/><Relationship Id="rId_hyperlink_1108" Type="http://schemas.openxmlformats.org/officeDocument/2006/relationships/hyperlink" Target="https://www.diodes.com/part/view/MMBZ5229BT" TargetMode="External"/><Relationship Id="rId_hyperlink_1109" Type="http://schemas.openxmlformats.org/officeDocument/2006/relationships/hyperlink" Target="https://www.diodes.com/part/view/MMBZ5229BTS" TargetMode="External"/><Relationship Id="rId_hyperlink_1110" Type="http://schemas.openxmlformats.org/officeDocument/2006/relationships/hyperlink" Target="https://www.diodes.com/part/view/MMBZ5229BW" TargetMode="External"/><Relationship Id="rId_hyperlink_1111" Type="http://schemas.openxmlformats.org/officeDocument/2006/relationships/hyperlink" Target="https://www.diodes.com/part/view/MMBZ5230B" TargetMode="External"/><Relationship Id="rId_hyperlink_1112" Type="http://schemas.openxmlformats.org/officeDocument/2006/relationships/hyperlink" Target="https://www.diodes.com/part/view/MMBZ5230BS" TargetMode="External"/><Relationship Id="rId_hyperlink_1113" Type="http://schemas.openxmlformats.org/officeDocument/2006/relationships/hyperlink" Target="https://www.diodes.com/part/view/MMBZ5230BT" TargetMode="External"/><Relationship Id="rId_hyperlink_1114" Type="http://schemas.openxmlformats.org/officeDocument/2006/relationships/hyperlink" Target="https://www.diodes.com/part/view/MMBZ5230BTS" TargetMode="External"/><Relationship Id="rId_hyperlink_1115" Type="http://schemas.openxmlformats.org/officeDocument/2006/relationships/hyperlink" Target="https://www.diodes.com/part/view/MMBZ5230BW" TargetMode="External"/><Relationship Id="rId_hyperlink_1116" Type="http://schemas.openxmlformats.org/officeDocument/2006/relationships/hyperlink" Target="https://www.diodes.com/part/view/MMBZ5231B" TargetMode="External"/><Relationship Id="rId_hyperlink_1117" Type="http://schemas.openxmlformats.org/officeDocument/2006/relationships/hyperlink" Target="https://www.diodes.com/part/view/MMBZ5231BS" TargetMode="External"/><Relationship Id="rId_hyperlink_1118" Type="http://schemas.openxmlformats.org/officeDocument/2006/relationships/hyperlink" Target="https://www.diodes.com/part/view/MMBZ5231BT" TargetMode="External"/><Relationship Id="rId_hyperlink_1119" Type="http://schemas.openxmlformats.org/officeDocument/2006/relationships/hyperlink" Target="https://www.diodes.com/part/view/MMBZ5231BTS" TargetMode="External"/><Relationship Id="rId_hyperlink_1120" Type="http://schemas.openxmlformats.org/officeDocument/2006/relationships/hyperlink" Target="https://www.diodes.com/part/view/MMBZ5231BW" TargetMode="External"/><Relationship Id="rId_hyperlink_1121" Type="http://schemas.openxmlformats.org/officeDocument/2006/relationships/hyperlink" Target="https://www.diodes.com/part/view/MMBZ5232B" TargetMode="External"/><Relationship Id="rId_hyperlink_1122" Type="http://schemas.openxmlformats.org/officeDocument/2006/relationships/hyperlink" Target="https://www.diodes.com/part/view/MMBZ5232BS" TargetMode="External"/><Relationship Id="rId_hyperlink_1123" Type="http://schemas.openxmlformats.org/officeDocument/2006/relationships/hyperlink" Target="https://www.diodes.com/part/view/MMBZ5232BT" TargetMode="External"/><Relationship Id="rId_hyperlink_1124" Type="http://schemas.openxmlformats.org/officeDocument/2006/relationships/hyperlink" Target="https://www.diodes.com/part/view/MMBZ5232BTS" TargetMode="External"/><Relationship Id="rId_hyperlink_1125" Type="http://schemas.openxmlformats.org/officeDocument/2006/relationships/hyperlink" Target="https://www.diodes.com/part/view/MMBZ5232BW" TargetMode="External"/><Relationship Id="rId_hyperlink_1126" Type="http://schemas.openxmlformats.org/officeDocument/2006/relationships/hyperlink" Target="https://www.diodes.com/part/view/MMBZ5233B" TargetMode="External"/><Relationship Id="rId_hyperlink_1127" Type="http://schemas.openxmlformats.org/officeDocument/2006/relationships/hyperlink" Target="https://www.diodes.com/part/view/MMBZ5233BS" TargetMode="External"/><Relationship Id="rId_hyperlink_1128" Type="http://schemas.openxmlformats.org/officeDocument/2006/relationships/hyperlink" Target="https://www.diodes.com/part/view/MMBZ5233BTS" TargetMode="External"/><Relationship Id="rId_hyperlink_1129" Type="http://schemas.openxmlformats.org/officeDocument/2006/relationships/hyperlink" Target="https://www.diodes.com/part/view/MMBZ5233BW" TargetMode="External"/><Relationship Id="rId_hyperlink_1130" Type="http://schemas.openxmlformats.org/officeDocument/2006/relationships/hyperlink" Target="https://www.diodes.com/part/view/MMBZ5234B" TargetMode="External"/><Relationship Id="rId_hyperlink_1131" Type="http://schemas.openxmlformats.org/officeDocument/2006/relationships/hyperlink" Target="https://www.diodes.com/part/view/MMBZ5234BS" TargetMode="External"/><Relationship Id="rId_hyperlink_1132" Type="http://schemas.openxmlformats.org/officeDocument/2006/relationships/hyperlink" Target="https://www.diodes.com/part/view/MMBZ5234BT" TargetMode="External"/><Relationship Id="rId_hyperlink_1133" Type="http://schemas.openxmlformats.org/officeDocument/2006/relationships/hyperlink" Target="https://www.diodes.com/part/view/MMBZ5234BTS" TargetMode="External"/><Relationship Id="rId_hyperlink_1134" Type="http://schemas.openxmlformats.org/officeDocument/2006/relationships/hyperlink" Target="https://www.diodes.com/part/view/MMBZ5234BW" TargetMode="External"/><Relationship Id="rId_hyperlink_1135" Type="http://schemas.openxmlformats.org/officeDocument/2006/relationships/hyperlink" Target="https://www.diodes.com/part/view/MMBZ5235B" TargetMode="External"/><Relationship Id="rId_hyperlink_1136" Type="http://schemas.openxmlformats.org/officeDocument/2006/relationships/hyperlink" Target="https://www.diodes.com/part/view/MMBZ5235BS" TargetMode="External"/><Relationship Id="rId_hyperlink_1137" Type="http://schemas.openxmlformats.org/officeDocument/2006/relationships/hyperlink" Target="https://www.diodes.com/part/view/MMBZ5235BT" TargetMode="External"/><Relationship Id="rId_hyperlink_1138" Type="http://schemas.openxmlformats.org/officeDocument/2006/relationships/hyperlink" Target="https://www.diodes.com/part/view/MMBZ5235BTS" TargetMode="External"/><Relationship Id="rId_hyperlink_1139" Type="http://schemas.openxmlformats.org/officeDocument/2006/relationships/hyperlink" Target="https://www.diodes.com/part/view/MMBZ5235BW" TargetMode="External"/><Relationship Id="rId_hyperlink_1140" Type="http://schemas.openxmlformats.org/officeDocument/2006/relationships/hyperlink" Target="https://www.diodes.com/part/view/MMBZ5236B" TargetMode="External"/><Relationship Id="rId_hyperlink_1141" Type="http://schemas.openxmlformats.org/officeDocument/2006/relationships/hyperlink" Target="https://www.diodes.com/part/view/MMBZ5236BS" TargetMode="External"/><Relationship Id="rId_hyperlink_1142" Type="http://schemas.openxmlformats.org/officeDocument/2006/relationships/hyperlink" Target="https://www.diodes.com/part/view/MMBZ5236BT" TargetMode="External"/><Relationship Id="rId_hyperlink_1143" Type="http://schemas.openxmlformats.org/officeDocument/2006/relationships/hyperlink" Target="https://www.diodes.com/part/view/MMBZ5236BTS" TargetMode="External"/><Relationship Id="rId_hyperlink_1144" Type="http://schemas.openxmlformats.org/officeDocument/2006/relationships/hyperlink" Target="https://www.diodes.com/part/view/MMBZ5236BW" TargetMode="External"/><Relationship Id="rId_hyperlink_1145" Type="http://schemas.openxmlformats.org/officeDocument/2006/relationships/hyperlink" Target="https://www.diodes.com/part/view/MMBZ5237B" TargetMode="External"/><Relationship Id="rId_hyperlink_1146" Type="http://schemas.openxmlformats.org/officeDocument/2006/relationships/hyperlink" Target="https://www.diodes.com/part/view/MMBZ5237BS" TargetMode="External"/><Relationship Id="rId_hyperlink_1147" Type="http://schemas.openxmlformats.org/officeDocument/2006/relationships/hyperlink" Target="https://www.diodes.com/part/view/MMBZ5237BT" TargetMode="External"/><Relationship Id="rId_hyperlink_1148" Type="http://schemas.openxmlformats.org/officeDocument/2006/relationships/hyperlink" Target="https://www.diodes.com/part/view/MMBZ5237BTS" TargetMode="External"/><Relationship Id="rId_hyperlink_1149" Type="http://schemas.openxmlformats.org/officeDocument/2006/relationships/hyperlink" Target="https://www.diodes.com/part/view/MMBZ5237BW" TargetMode="External"/><Relationship Id="rId_hyperlink_1150" Type="http://schemas.openxmlformats.org/officeDocument/2006/relationships/hyperlink" Target="https://www.diodes.com/part/view/MMBZ5238B" TargetMode="External"/><Relationship Id="rId_hyperlink_1151" Type="http://schemas.openxmlformats.org/officeDocument/2006/relationships/hyperlink" Target="https://www.diodes.com/part/view/MMBZ5238BS" TargetMode="External"/><Relationship Id="rId_hyperlink_1152" Type="http://schemas.openxmlformats.org/officeDocument/2006/relationships/hyperlink" Target="https://www.diodes.com/part/view/MMBZ5238BTS" TargetMode="External"/><Relationship Id="rId_hyperlink_1153" Type="http://schemas.openxmlformats.org/officeDocument/2006/relationships/hyperlink" Target="https://www.diodes.com/part/view/MMBZ5239B" TargetMode="External"/><Relationship Id="rId_hyperlink_1154" Type="http://schemas.openxmlformats.org/officeDocument/2006/relationships/hyperlink" Target="https://www.diodes.com/part/view/MMBZ5239BS" TargetMode="External"/><Relationship Id="rId_hyperlink_1155" Type="http://schemas.openxmlformats.org/officeDocument/2006/relationships/hyperlink" Target="https://www.diodes.com/part/view/MMBZ5239BT" TargetMode="External"/><Relationship Id="rId_hyperlink_1156" Type="http://schemas.openxmlformats.org/officeDocument/2006/relationships/hyperlink" Target="https://www.diodes.com/part/view/MMBZ5239BTS" TargetMode="External"/><Relationship Id="rId_hyperlink_1157" Type="http://schemas.openxmlformats.org/officeDocument/2006/relationships/hyperlink" Target="https://www.diodes.com/part/view/MMBZ5239BW" TargetMode="External"/><Relationship Id="rId_hyperlink_1158" Type="http://schemas.openxmlformats.org/officeDocument/2006/relationships/hyperlink" Target="https://www.diodes.com/part/view/MMBZ5240B" TargetMode="External"/><Relationship Id="rId_hyperlink_1159" Type="http://schemas.openxmlformats.org/officeDocument/2006/relationships/hyperlink" Target="https://www.diodes.com/part/view/MMBZ5240BS" TargetMode="External"/><Relationship Id="rId_hyperlink_1160" Type="http://schemas.openxmlformats.org/officeDocument/2006/relationships/hyperlink" Target="https://www.diodes.com/part/view/MMBZ5240BT" TargetMode="External"/><Relationship Id="rId_hyperlink_1161" Type="http://schemas.openxmlformats.org/officeDocument/2006/relationships/hyperlink" Target="https://www.diodes.com/part/view/MMBZ5240BTS" TargetMode="External"/><Relationship Id="rId_hyperlink_1162" Type="http://schemas.openxmlformats.org/officeDocument/2006/relationships/hyperlink" Target="https://www.diodes.com/part/view/MMBZ5240BW" TargetMode="External"/><Relationship Id="rId_hyperlink_1163" Type="http://schemas.openxmlformats.org/officeDocument/2006/relationships/hyperlink" Target="https://www.diodes.com/part/view/MMBZ5241B" TargetMode="External"/><Relationship Id="rId_hyperlink_1164" Type="http://schemas.openxmlformats.org/officeDocument/2006/relationships/hyperlink" Target="https://www.diodes.com/part/view/MMBZ5241BS" TargetMode="External"/><Relationship Id="rId_hyperlink_1165" Type="http://schemas.openxmlformats.org/officeDocument/2006/relationships/hyperlink" Target="https://www.diodes.com/part/view/MMBZ5241BT" TargetMode="External"/><Relationship Id="rId_hyperlink_1166" Type="http://schemas.openxmlformats.org/officeDocument/2006/relationships/hyperlink" Target="https://www.diodes.com/part/view/MMBZ5241BTS" TargetMode="External"/><Relationship Id="rId_hyperlink_1167" Type="http://schemas.openxmlformats.org/officeDocument/2006/relationships/hyperlink" Target="https://www.diodes.com/part/view/MMBZ5241BW" TargetMode="External"/><Relationship Id="rId_hyperlink_1168" Type="http://schemas.openxmlformats.org/officeDocument/2006/relationships/hyperlink" Target="https://www.diodes.com/part/view/MMBZ5242B" TargetMode="External"/><Relationship Id="rId_hyperlink_1169" Type="http://schemas.openxmlformats.org/officeDocument/2006/relationships/hyperlink" Target="https://www.diodes.com/part/view/MMBZ5242BS" TargetMode="External"/><Relationship Id="rId_hyperlink_1170" Type="http://schemas.openxmlformats.org/officeDocument/2006/relationships/hyperlink" Target="https://www.diodes.com/part/view/MMBZ5242BT" TargetMode="External"/><Relationship Id="rId_hyperlink_1171" Type="http://schemas.openxmlformats.org/officeDocument/2006/relationships/hyperlink" Target="https://www.diodes.com/part/view/MMBZ5242BTS" TargetMode="External"/><Relationship Id="rId_hyperlink_1172" Type="http://schemas.openxmlformats.org/officeDocument/2006/relationships/hyperlink" Target="https://www.diodes.com/part/view/MMBZ5242BW" TargetMode="External"/><Relationship Id="rId_hyperlink_1173" Type="http://schemas.openxmlformats.org/officeDocument/2006/relationships/hyperlink" Target="https://www.diodes.com/part/view/MMBZ5243B" TargetMode="External"/><Relationship Id="rId_hyperlink_1174" Type="http://schemas.openxmlformats.org/officeDocument/2006/relationships/hyperlink" Target="https://www.diodes.com/part/view/MMBZ5243BS" TargetMode="External"/><Relationship Id="rId_hyperlink_1175" Type="http://schemas.openxmlformats.org/officeDocument/2006/relationships/hyperlink" Target="https://www.diodes.com/part/view/MMBZ5243BT" TargetMode="External"/><Relationship Id="rId_hyperlink_1176" Type="http://schemas.openxmlformats.org/officeDocument/2006/relationships/hyperlink" Target="https://www.diodes.com/part/view/MMBZ5243BTS" TargetMode="External"/><Relationship Id="rId_hyperlink_1177" Type="http://schemas.openxmlformats.org/officeDocument/2006/relationships/hyperlink" Target="https://www.diodes.com/part/view/MMBZ5243BW" TargetMode="External"/><Relationship Id="rId_hyperlink_1178" Type="http://schemas.openxmlformats.org/officeDocument/2006/relationships/hyperlink" Target="https://www.diodes.com/part/view/MMBZ5244B" TargetMode="External"/><Relationship Id="rId_hyperlink_1179" Type="http://schemas.openxmlformats.org/officeDocument/2006/relationships/hyperlink" Target="https://www.diodes.com/part/view/MMBZ5245B" TargetMode="External"/><Relationship Id="rId_hyperlink_1180" Type="http://schemas.openxmlformats.org/officeDocument/2006/relationships/hyperlink" Target="https://www.diodes.com/part/view/MMBZ5245BS" TargetMode="External"/><Relationship Id="rId_hyperlink_1181" Type="http://schemas.openxmlformats.org/officeDocument/2006/relationships/hyperlink" Target="https://www.diodes.com/part/view/MMBZ5245BT" TargetMode="External"/><Relationship Id="rId_hyperlink_1182" Type="http://schemas.openxmlformats.org/officeDocument/2006/relationships/hyperlink" Target="https://www.diodes.com/part/view/MMBZ5245BTS" TargetMode="External"/><Relationship Id="rId_hyperlink_1183" Type="http://schemas.openxmlformats.org/officeDocument/2006/relationships/hyperlink" Target="https://www.diodes.com/part/view/MMBZ5245BW" TargetMode="External"/><Relationship Id="rId_hyperlink_1184" Type="http://schemas.openxmlformats.org/officeDocument/2006/relationships/hyperlink" Target="https://www.diodes.com/part/view/MMBZ5245BWQ" TargetMode="External"/><Relationship Id="rId_hyperlink_1185" Type="http://schemas.openxmlformats.org/officeDocument/2006/relationships/hyperlink" Target="https://www.diodes.com/part/view/MMBZ5246B" TargetMode="External"/><Relationship Id="rId_hyperlink_1186" Type="http://schemas.openxmlformats.org/officeDocument/2006/relationships/hyperlink" Target="https://www.diodes.com/part/view/MMBZ5246BS" TargetMode="External"/><Relationship Id="rId_hyperlink_1187" Type="http://schemas.openxmlformats.org/officeDocument/2006/relationships/hyperlink" Target="https://www.diodes.com/part/view/MMBZ5246BT" TargetMode="External"/><Relationship Id="rId_hyperlink_1188" Type="http://schemas.openxmlformats.org/officeDocument/2006/relationships/hyperlink" Target="https://www.diodes.com/part/view/MMBZ5246BTS" TargetMode="External"/><Relationship Id="rId_hyperlink_1189" Type="http://schemas.openxmlformats.org/officeDocument/2006/relationships/hyperlink" Target="https://www.diodes.com/part/view/MMBZ5246BW" TargetMode="External"/><Relationship Id="rId_hyperlink_1190" Type="http://schemas.openxmlformats.org/officeDocument/2006/relationships/hyperlink" Target="https://www.diodes.com/part/view/MMBZ5248B" TargetMode="External"/><Relationship Id="rId_hyperlink_1191" Type="http://schemas.openxmlformats.org/officeDocument/2006/relationships/hyperlink" Target="https://www.diodes.com/part/view/MMBZ5248BS" TargetMode="External"/><Relationship Id="rId_hyperlink_1192" Type="http://schemas.openxmlformats.org/officeDocument/2006/relationships/hyperlink" Target="https://www.diodes.com/part/view/MMBZ5248BT" TargetMode="External"/><Relationship Id="rId_hyperlink_1193" Type="http://schemas.openxmlformats.org/officeDocument/2006/relationships/hyperlink" Target="https://www.diodes.com/part/view/MMBZ5248BTS" TargetMode="External"/><Relationship Id="rId_hyperlink_1194" Type="http://schemas.openxmlformats.org/officeDocument/2006/relationships/hyperlink" Target="https://www.diodes.com/part/view/MMBZ5248BW" TargetMode="External"/><Relationship Id="rId_hyperlink_1195" Type="http://schemas.openxmlformats.org/officeDocument/2006/relationships/hyperlink" Target="https://www.diodes.com/part/view/MMBZ5250B" TargetMode="External"/><Relationship Id="rId_hyperlink_1196" Type="http://schemas.openxmlformats.org/officeDocument/2006/relationships/hyperlink" Target="https://www.diodes.com/part/view/MMBZ5250BS" TargetMode="External"/><Relationship Id="rId_hyperlink_1197" Type="http://schemas.openxmlformats.org/officeDocument/2006/relationships/hyperlink" Target="https://www.diodes.com/part/view/MMBZ5250BT" TargetMode="External"/><Relationship Id="rId_hyperlink_1198" Type="http://schemas.openxmlformats.org/officeDocument/2006/relationships/hyperlink" Target="https://www.diodes.com/part/view/MMBZ5250BTS" TargetMode="External"/><Relationship Id="rId_hyperlink_1199" Type="http://schemas.openxmlformats.org/officeDocument/2006/relationships/hyperlink" Target="https://www.diodes.com/part/view/MMBZ5250BW" TargetMode="External"/><Relationship Id="rId_hyperlink_1200" Type="http://schemas.openxmlformats.org/officeDocument/2006/relationships/hyperlink" Target="https://www.diodes.com/part/view/MMBZ5251B" TargetMode="External"/><Relationship Id="rId_hyperlink_1201" Type="http://schemas.openxmlformats.org/officeDocument/2006/relationships/hyperlink" Target="https://www.diodes.com/part/view/MMBZ5251BS" TargetMode="External"/><Relationship Id="rId_hyperlink_1202" Type="http://schemas.openxmlformats.org/officeDocument/2006/relationships/hyperlink" Target="https://www.diodes.com/part/view/MMBZ5251BT" TargetMode="External"/><Relationship Id="rId_hyperlink_1203" Type="http://schemas.openxmlformats.org/officeDocument/2006/relationships/hyperlink" Target="https://www.diodes.com/part/view/MMBZ5251BTS" TargetMode="External"/><Relationship Id="rId_hyperlink_1204" Type="http://schemas.openxmlformats.org/officeDocument/2006/relationships/hyperlink" Target="https://www.diodes.com/part/view/MMBZ5251BW" TargetMode="External"/><Relationship Id="rId_hyperlink_1205" Type="http://schemas.openxmlformats.org/officeDocument/2006/relationships/hyperlink" Target="https://www.diodes.com/part/view/MMBZ5252B" TargetMode="External"/><Relationship Id="rId_hyperlink_1206" Type="http://schemas.openxmlformats.org/officeDocument/2006/relationships/hyperlink" Target="https://www.diodes.com/part/view/MMBZ5252BS" TargetMode="External"/><Relationship Id="rId_hyperlink_1207" Type="http://schemas.openxmlformats.org/officeDocument/2006/relationships/hyperlink" Target="https://www.diodes.com/part/view/MMBZ5252BT" TargetMode="External"/><Relationship Id="rId_hyperlink_1208" Type="http://schemas.openxmlformats.org/officeDocument/2006/relationships/hyperlink" Target="https://www.diodes.com/part/view/MMBZ5252BW" TargetMode="External"/><Relationship Id="rId_hyperlink_1209" Type="http://schemas.openxmlformats.org/officeDocument/2006/relationships/hyperlink" Target="https://www.diodes.com/part/view/MMBZ5254B" TargetMode="External"/><Relationship Id="rId_hyperlink_1210" Type="http://schemas.openxmlformats.org/officeDocument/2006/relationships/hyperlink" Target="https://www.diodes.com/part/view/MMBZ5254BS" TargetMode="External"/><Relationship Id="rId_hyperlink_1211" Type="http://schemas.openxmlformats.org/officeDocument/2006/relationships/hyperlink" Target="https://www.diodes.com/part/view/MMBZ5254BT" TargetMode="External"/><Relationship Id="rId_hyperlink_1212" Type="http://schemas.openxmlformats.org/officeDocument/2006/relationships/hyperlink" Target="https://www.diodes.com/part/view/MMBZ5254BTS" TargetMode="External"/><Relationship Id="rId_hyperlink_1213" Type="http://schemas.openxmlformats.org/officeDocument/2006/relationships/hyperlink" Target="https://www.diodes.com/part/view/MMBZ5254BW" TargetMode="External"/><Relationship Id="rId_hyperlink_1214" Type="http://schemas.openxmlformats.org/officeDocument/2006/relationships/hyperlink" Target="https://www.diodes.com/part/view/MMBZ5255B" TargetMode="External"/><Relationship Id="rId_hyperlink_1215" Type="http://schemas.openxmlformats.org/officeDocument/2006/relationships/hyperlink" Target="https://www.diodes.com/part/view/MMBZ5255BS" TargetMode="External"/><Relationship Id="rId_hyperlink_1216" Type="http://schemas.openxmlformats.org/officeDocument/2006/relationships/hyperlink" Target="https://www.diodes.com/part/view/MMBZ5255BT" TargetMode="External"/><Relationship Id="rId_hyperlink_1217" Type="http://schemas.openxmlformats.org/officeDocument/2006/relationships/hyperlink" Target="https://www.diodes.com/part/view/MMBZ5255BTS" TargetMode="External"/><Relationship Id="rId_hyperlink_1218" Type="http://schemas.openxmlformats.org/officeDocument/2006/relationships/hyperlink" Target="https://www.diodes.com/part/view/MMBZ5255BW" TargetMode="External"/><Relationship Id="rId_hyperlink_1219" Type="http://schemas.openxmlformats.org/officeDocument/2006/relationships/hyperlink" Target="https://www.diodes.com/part/view/MMBZ5256B" TargetMode="External"/><Relationship Id="rId_hyperlink_1220" Type="http://schemas.openxmlformats.org/officeDocument/2006/relationships/hyperlink" Target="https://www.diodes.com/part/view/MMBZ5256BS" TargetMode="External"/><Relationship Id="rId_hyperlink_1221" Type="http://schemas.openxmlformats.org/officeDocument/2006/relationships/hyperlink" Target="https://www.diodes.com/part/view/MMBZ5256BT" TargetMode="External"/><Relationship Id="rId_hyperlink_1222" Type="http://schemas.openxmlformats.org/officeDocument/2006/relationships/hyperlink" Target="https://www.diodes.com/part/view/MMBZ5256BTS" TargetMode="External"/><Relationship Id="rId_hyperlink_1223" Type="http://schemas.openxmlformats.org/officeDocument/2006/relationships/hyperlink" Target="https://www.diodes.com/part/view/MMBZ5256BW" TargetMode="External"/><Relationship Id="rId_hyperlink_1224" Type="http://schemas.openxmlformats.org/officeDocument/2006/relationships/hyperlink" Target="https://www.diodes.com/part/view/MMBZ5257B" TargetMode="External"/><Relationship Id="rId_hyperlink_1225" Type="http://schemas.openxmlformats.org/officeDocument/2006/relationships/hyperlink" Target="https://www.diodes.com/part/view/MMBZ5257BS" TargetMode="External"/><Relationship Id="rId_hyperlink_1226" Type="http://schemas.openxmlformats.org/officeDocument/2006/relationships/hyperlink" Target="https://www.diodes.com/part/view/MMBZ5257BT" TargetMode="External"/><Relationship Id="rId_hyperlink_1227" Type="http://schemas.openxmlformats.org/officeDocument/2006/relationships/hyperlink" Target="https://www.diodes.com/part/view/MMBZ5257BTS" TargetMode="External"/><Relationship Id="rId_hyperlink_1228" Type="http://schemas.openxmlformats.org/officeDocument/2006/relationships/hyperlink" Target="https://www.diodes.com/part/view/MMBZ5257BW" TargetMode="External"/><Relationship Id="rId_hyperlink_1229" Type="http://schemas.openxmlformats.org/officeDocument/2006/relationships/hyperlink" Target="https://www.diodes.com/part/view/MMBZ5258B" TargetMode="External"/><Relationship Id="rId_hyperlink_1230" Type="http://schemas.openxmlformats.org/officeDocument/2006/relationships/hyperlink" Target="https://www.diodes.com/part/view/MMBZ5258BS" TargetMode="External"/><Relationship Id="rId_hyperlink_1231" Type="http://schemas.openxmlformats.org/officeDocument/2006/relationships/hyperlink" Target="https://www.diodes.com/part/view/MMBZ5258BT" TargetMode="External"/><Relationship Id="rId_hyperlink_1232" Type="http://schemas.openxmlformats.org/officeDocument/2006/relationships/hyperlink" Target="https://www.diodes.com/part/view/MMBZ5258BTS" TargetMode="External"/><Relationship Id="rId_hyperlink_1233" Type="http://schemas.openxmlformats.org/officeDocument/2006/relationships/hyperlink" Target="https://www.diodes.com/part/view/MMBZ5258BW" TargetMode="External"/><Relationship Id="rId_hyperlink_1234" Type="http://schemas.openxmlformats.org/officeDocument/2006/relationships/hyperlink" Target="https://www.diodes.com/part/view/MMBZ5259B" TargetMode="External"/><Relationship Id="rId_hyperlink_1235" Type="http://schemas.openxmlformats.org/officeDocument/2006/relationships/hyperlink" Target="https://www.diodes.com/part/view/MMBZ5259BS" TargetMode="External"/><Relationship Id="rId_hyperlink_1236" Type="http://schemas.openxmlformats.org/officeDocument/2006/relationships/hyperlink" Target="https://www.diodes.com/part/view/MMBZ5259BT" TargetMode="External"/><Relationship Id="rId_hyperlink_1237" Type="http://schemas.openxmlformats.org/officeDocument/2006/relationships/hyperlink" Target="https://www.diodes.com/part/view/MMBZ5259BTS" TargetMode="External"/><Relationship Id="rId_hyperlink_1238" Type="http://schemas.openxmlformats.org/officeDocument/2006/relationships/hyperlink" Target="https://www.diodes.com/part/view/MMBZ5259BW" TargetMode="External"/><Relationship Id="rId_hyperlink_1239" Type="http://schemas.openxmlformats.org/officeDocument/2006/relationships/hyperlink" Target="https://www.diodes.com/part/view/MMSZ10VCWF%28LS%29" TargetMode="External"/><Relationship Id="rId_hyperlink_1240" Type="http://schemas.openxmlformats.org/officeDocument/2006/relationships/hyperlink" Target="https://www.diodes.com/part/view/MMSZ11VCWF%28LS%29" TargetMode="External"/><Relationship Id="rId_hyperlink_1241" Type="http://schemas.openxmlformats.org/officeDocument/2006/relationships/hyperlink" Target="https://www.diodes.com/part/view/MMSZ12VCWF%28LS%29" TargetMode="External"/><Relationship Id="rId_hyperlink_1242" Type="http://schemas.openxmlformats.org/officeDocument/2006/relationships/hyperlink" Target="https://www.diodes.com/part/view/MMSZ13VCWF%28LS%29" TargetMode="External"/><Relationship Id="rId_hyperlink_1243" Type="http://schemas.openxmlformats.org/officeDocument/2006/relationships/hyperlink" Target="https://www.diodes.com/part/view/MMSZ15VCWF%28LS%29" TargetMode="External"/><Relationship Id="rId_hyperlink_1244" Type="http://schemas.openxmlformats.org/officeDocument/2006/relationships/hyperlink" Target="https://www.diodes.com/part/view/MMSZ16VCWF%28LS%29" TargetMode="External"/><Relationship Id="rId_hyperlink_1245" Type="http://schemas.openxmlformats.org/officeDocument/2006/relationships/hyperlink" Target="https://www.diodes.com/part/view/MMSZ18VCWF%28LS%29" TargetMode="External"/><Relationship Id="rId_hyperlink_1246" Type="http://schemas.openxmlformats.org/officeDocument/2006/relationships/hyperlink" Target="https://www.diodes.com/part/view/MMSZ20VCWF%28LS%29" TargetMode="External"/><Relationship Id="rId_hyperlink_1247" Type="http://schemas.openxmlformats.org/officeDocument/2006/relationships/hyperlink" Target="https://www.diodes.com/part/view/MMSZ22VCWF%28LS%29" TargetMode="External"/><Relationship Id="rId_hyperlink_1248" Type="http://schemas.openxmlformats.org/officeDocument/2006/relationships/hyperlink" Target="https://www.diodes.com/part/view/MMSZ24VCWF%28LS%29" TargetMode="External"/><Relationship Id="rId_hyperlink_1249" Type="http://schemas.openxmlformats.org/officeDocument/2006/relationships/hyperlink" Target="https://www.diodes.com/part/view/MMSZ27VCWF%28LS%29" TargetMode="External"/><Relationship Id="rId_hyperlink_1250" Type="http://schemas.openxmlformats.org/officeDocument/2006/relationships/hyperlink" Target="https://www.diodes.com/part/view/MMSZ2V4CWF%28LS%29" TargetMode="External"/><Relationship Id="rId_hyperlink_1251" Type="http://schemas.openxmlformats.org/officeDocument/2006/relationships/hyperlink" Target="https://www.diodes.com/part/view/MMSZ2V7CWF%28LS%29" TargetMode="External"/><Relationship Id="rId_hyperlink_1252" Type="http://schemas.openxmlformats.org/officeDocument/2006/relationships/hyperlink" Target="https://www.diodes.com/part/view/MMSZ30VCWF%28LS%29" TargetMode="External"/><Relationship Id="rId_hyperlink_1253" Type="http://schemas.openxmlformats.org/officeDocument/2006/relationships/hyperlink" Target="https://www.diodes.com/part/view/MMSZ33VCWF%28LS%29" TargetMode="External"/><Relationship Id="rId_hyperlink_1254" Type="http://schemas.openxmlformats.org/officeDocument/2006/relationships/hyperlink" Target="https://www.diodes.com/part/view/MMSZ36VCWF%28LS%29" TargetMode="External"/><Relationship Id="rId_hyperlink_1255" Type="http://schemas.openxmlformats.org/officeDocument/2006/relationships/hyperlink" Target="https://www.diodes.com/part/view/MMSZ39VCWF%28LS%29" TargetMode="External"/><Relationship Id="rId_hyperlink_1256" Type="http://schemas.openxmlformats.org/officeDocument/2006/relationships/hyperlink" Target="https://www.diodes.com/part/view/MMSZ3V0CWF%28LS%29" TargetMode="External"/><Relationship Id="rId_hyperlink_1257" Type="http://schemas.openxmlformats.org/officeDocument/2006/relationships/hyperlink" Target="https://www.diodes.com/part/view/MMSZ3V3CWF%28LS%29" TargetMode="External"/><Relationship Id="rId_hyperlink_1258" Type="http://schemas.openxmlformats.org/officeDocument/2006/relationships/hyperlink" Target="https://www.diodes.com/part/view/MMSZ3V6CWF%28LS%29" TargetMode="External"/><Relationship Id="rId_hyperlink_1259" Type="http://schemas.openxmlformats.org/officeDocument/2006/relationships/hyperlink" Target="https://www.diodes.com/part/view/MMSZ3V9CWF%28LS%29" TargetMode="External"/><Relationship Id="rId_hyperlink_1260" Type="http://schemas.openxmlformats.org/officeDocument/2006/relationships/hyperlink" Target="https://www.diodes.com/part/view/MMSZ43VCWF%28LS%29" TargetMode="External"/><Relationship Id="rId_hyperlink_1261" Type="http://schemas.openxmlformats.org/officeDocument/2006/relationships/hyperlink" Target="https://www.diodes.com/part/view/MMSZ47VCWF%28LS%29" TargetMode="External"/><Relationship Id="rId_hyperlink_1262" Type="http://schemas.openxmlformats.org/officeDocument/2006/relationships/hyperlink" Target="https://www.diodes.com/part/view/MMSZ4V3CWF%28LS%29" TargetMode="External"/><Relationship Id="rId_hyperlink_1263" Type="http://schemas.openxmlformats.org/officeDocument/2006/relationships/hyperlink" Target="https://www.diodes.com/part/view/MMSZ4V7CWF%28LS%29" TargetMode="External"/><Relationship Id="rId_hyperlink_1264" Type="http://schemas.openxmlformats.org/officeDocument/2006/relationships/hyperlink" Target="https://www.diodes.com/part/view/MMSZ51VCWF%28LS%29" TargetMode="External"/><Relationship Id="rId_hyperlink_1265" Type="http://schemas.openxmlformats.org/officeDocument/2006/relationships/hyperlink" Target="https://www.diodes.com/part/view/MMSZ5221B" TargetMode="External"/><Relationship Id="rId_hyperlink_1266" Type="http://schemas.openxmlformats.org/officeDocument/2006/relationships/hyperlink" Target="https://www.diodes.com/part/view/MMSZ5221BF%28LS%29" TargetMode="External"/><Relationship Id="rId_hyperlink_1267" Type="http://schemas.openxmlformats.org/officeDocument/2006/relationships/hyperlink" Target="https://www.diodes.com/part/view/MMSZ5221BS" TargetMode="External"/><Relationship Id="rId_hyperlink_1268" Type="http://schemas.openxmlformats.org/officeDocument/2006/relationships/hyperlink" Target="https://www.diodes.com/part/view/MMSZ5222BF%28LS%29" TargetMode="External"/><Relationship Id="rId_hyperlink_1269" Type="http://schemas.openxmlformats.org/officeDocument/2006/relationships/hyperlink" Target="https://www.diodes.com/part/view/MMSZ5223B" TargetMode="External"/><Relationship Id="rId_hyperlink_1270" Type="http://schemas.openxmlformats.org/officeDocument/2006/relationships/hyperlink" Target="https://www.diodes.com/part/view/MMSZ5223BF%28LS%29" TargetMode="External"/><Relationship Id="rId_hyperlink_1271" Type="http://schemas.openxmlformats.org/officeDocument/2006/relationships/hyperlink" Target="https://www.diodes.com/part/view/MMSZ5223BS" TargetMode="External"/><Relationship Id="rId_hyperlink_1272" Type="http://schemas.openxmlformats.org/officeDocument/2006/relationships/hyperlink" Target="https://www.diodes.com/part/view/MMSZ5224BF%28LS%29" TargetMode="External"/><Relationship Id="rId_hyperlink_1273" Type="http://schemas.openxmlformats.org/officeDocument/2006/relationships/hyperlink" Target="https://www.diodes.com/part/view/MMSZ5225B" TargetMode="External"/><Relationship Id="rId_hyperlink_1274" Type="http://schemas.openxmlformats.org/officeDocument/2006/relationships/hyperlink" Target="https://www.diodes.com/part/view/MMSZ5225BF%28LS%29" TargetMode="External"/><Relationship Id="rId_hyperlink_1275" Type="http://schemas.openxmlformats.org/officeDocument/2006/relationships/hyperlink" Target="https://www.diodes.com/part/view/MMSZ5225BS" TargetMode="External"/><Relationship Id="rId_hyperlink_1276" Type="http://schemas.openxmlformats.org/officeDocument/2006/relationships/hyperlink" Target="https://www.diodes.com/part/view/MMSZ5226B" TargetMode="External"/><Relationship Id="rId_hyperlink_1277" Type="http://schemas.openxmlformats.org/officeDocument/2006/relationships/hyperlink" Target="https://www.diodes.com/part/view/MMSZ5226BF%28LS%29" TargetMode="External"/><Relationship Id="rId_hyperlink_1278" Type="http://schemas.openxmlformats.org/officeDocument/2006/relationships/hyperlink" Target="https://www.diodes.com/part/view/MMSZ5226BS" TargetMode="External"/><Relationship Id="rId_hyperlink_1279" Type="http://schemas.openxmlformats.org/officeDocument/2006/relationships/hyperlink" Target="https://www.diodes.com/part/view/MMSZ5227B" TargetMode="External"/><Relationship Id="rId_hyperlink_1280" Type="http://schemas.openxmlformats.org/officeDocument/2006/relationships/hyperlink" Target="https://www.diodes.com/part/view/MMSZ5227BF%28LS%29" TargetMode="External"/><Relationship Id="rId_hyperlink_1281" Type="http://schemas.openxmlformats.org/officeDocument/2006/relationships/hyperlink" Target="https://www.diodes.com/part/view/MMSZ5227BS" TargetMode="External"/><Relationship Id="rId_hyperlink_1282" Type="http://schemas.openxmlformats.org/officeDocument/2006/relationships/hyperlink" Target="https://www.diodes.com/part/view/MMSZ5228B" TargetMode="External"/><Relationship Id="rId_hyperlink_1283" Type="http://schemas.openxmlformats.org/officeDocument/2006/relationships/hyperlink" Target="https://www.diodes.com/part/view/MMSZ5228BF%28LS%29" TargetMode="External"/><Relationship Id="rId_hyperlink_1284" Type="http://schemas.openxmlformats.org/officeDocument/2006/relationships/hyperlink" Target="https://www.diodes.com/part/view/MMSZ5228BS" TargetMode="External"/><Relationship Id="rId_hyperlink_1285" Type="http://schemas.openxmlformats.org/officeDocument/2006/relationships/hyperlink" Target="https://www.diodes.com/part/view/MMSZ5229B" TargetMode="External"/><Relationship Id="rId_hyperlink_1286" Type="http://schemas.openxmlformats.org/officeDocument/2006/relationships/hyperlink" Target="https://www.diodes.com/part/view/MMSZ5229BF%28LS%29" TargetMode="External"/><Relationship Id="rId_hyperlink_1287" Type="http://schemas.openxmlformats.org/officeDocument/2006/relationships/hyperlink" Target="https://www.diodes.com/part/view/MMSZ5229BS" TargetMode="External"/><Relationship Id="rId_hyperlink_1288" Type="http://schemas.openxmlformats.org/officeDocument/2006/relationships/hyperlink" Target="https://www.diodes.com/part/view/MMSZ5230B" TargetMode="External"/><Relationship Id="rId_hyperlink_1289" Type="http://schemas.openxmlformats.org/officeDocument/2006/relationships/hyperlink" Target="https://www.diodes.com/part/view/MMSZ5230BF%28LS%29" TargetMode="External"/><Relationship Id="rId_hyperlink_1290" Type="http://schemas.openxmlformats.org/officeDocument/2006/relationships/hyperlink" Target="https://www.diodes.com/part/view/MMSZ5230BS" TargetMode="External"/><Relationship Id="rId_hyperlink_1291" Type="http://schemas.openxmlformats.org/officeDocument/2006/relationships/hyperlink" Target="https://www.diodes.com/part/view/MMSZ5231B" TargetMode="External"/><Relationship Id="rId_hyperlink_1292" Type="http://schemas.openxmlformats.org/officeDocument/2006/relationships/hyperlink" Target="https://www.diodes.com/part/view/MMSZ5231BF%28LS%29" TargetMode="External"/><Relationship Id="rId_hyperlink_1293" Type="http://schemas.openxmlformats.org/officeDocument/2006/relationships/hyperlink" Target="https://www.diodes.com/part/view/MMSZ5231BS" TargetMode="External"/><Relationship Id="rId_hyperlink_1294" Type="http://schemas.openxmlformats.org/officeDocument/2006/relationships/hyperlink" Target="https://www.diodes.com/part/view/MMSZ5232B" TargetMode="External"/><Relationship Id="rId_hyperlink_1295" Type="http://schemas.openxmlformats.org/officeDocument/2006/relationships/hyperlink" Target="https://www.diodes.com/part/view/MMSZ5232BF%28LS%29" TargetMode="External"/><Relationship Id="rId_hyperlink_1296" Type="http://schemas.openxmlformats.org/officeDocument/2006/relationships/hyperlink" Target="https://www.diodes.com/part/view/MMSZ5232BS" TargetMode="External"/><Relationship Id="rId_hyperlink_1297" Type="http://schemas.openxmlformats.org/officeDocument/2006/relationships/hyperlink" Target="https://www.diodes.com/part/view/MMSZ5232BSQ" TargetMode="External"/><Relationship Id="rId_hyperlink_1298" Type="http://schemas.openxmlformats.org/officeDocument/2006/relationships/hyperlink" Target="https://www.diodes.com/part/view/MMSZ5233B" TargetMode="External"/><Relationship Id="rId_hyperlink_1299" Type="http://schemas.openxmlformats.org/officeDocument/2006/relationships/hyperlink" Target="https://www.diodes.com/part/view/MMSZ5233BF%28LS%29" TargetMode="External"/><Relationship Id="rId_hyperlink_1300" Type="http://schemas.openxmlformats.org/officeDocument/2006/relationships/hyperlink" Target="https://www.diodes.com/part/view/MMSZ5233BS" TargetMode="External"/><Relationship Id="rId_hyperlink_1301" Type="http://schemas.openxmlformats.org/officeDocument/2006/relationships/hyperlink" Target="https://www.diodes.com/part/view/MMSZ5234B" TargetMode="External"/><Relationship Id="rId_hyperlink_1302" Type="http://schemas.openxmlformats.org/officeDocument/2006/relationships/hyperlink" Target="https://www.diodes.com/part/view/MMSZ5234BF%28LS%29" TargetMode="External"/><Relationship Id="rId_hyperlink_1303" Type="http://schemas.openxmlformats.org/officeDocument/2006/relationships/hyperlink" Target="https://www.diodes.com/part/view/MMSZ5234BS" TargetMode="External"/><Relationship Id="rId_hyperlink_1304" Type="http://schemas.openxmlformats.org/officeDocument/2006/relationships/hyperlink" Target="https://www.diodes.com/part/view/MMSZ5235B" TargetMode="External"/><Relationship Id="rId_hyperlink_1305" Type="http://schemas.openxmlformats.org/officeDocument/2006/relationships/hyperlink" Target="https://www.diodes.com/part/view/MMSZ5235BF%28LS%29" TargetMode="External"/><Relationship Id="rId_hyperlink_1306" Type="http://schemas.openxmlformats.org/officeDocument/2006/relationships/hyperlink" Target="https://www.diodes.com/part/view/MMSZ5235BS" TargetMode="External"/><Relationship Id="rId_hyperlink_1307" Type="http://schemas.openxmlformats.org/officeDocument/2006/relationships/hyperlink" Target="https://www.diodes.com/part/view/MMSZ5236B" TargetMode="External"/><Relationship Id="rId_hyperlink_1308" Type="http://schemas.openxmlformats.org/officeDocument/2006/relationships/hyperlink" Target="https://www.diodes.com/part/view/MMSZ5236BF%28LS%29" TargetMode="External"/><Relationship Id="rId_hyperlink_1309" Type="http://schemas.openxmlformats.org/officeDocument/2006/relationships/hyperlink" Target="https://www.diodes.com/part/view/MMSZ5236BS" TargetMode="External"/><Relationship Id="rId_hyperlink_1310" Type="http://schemas.openxmlformats.org/officeDocument/2006/relationships/hyperlink" Target="https://www.diodes.com/part/view/MMSZ5237B" TargetMode="External"/><Relationship Id="rId_hyperlink_1311" Type="http://schemas.openxmlformats.org/officeDocument/2006/relationships/hyperlink" Target="https://www.diodes.com/part/view/MMSZ5237BF%28LS%29" TargetMode="External"/><Relationship Id="rId_hyperlink_1312" Type="http://schemas.openxmlformats.org/officeDocument/2006/relationships/hyperlink" Target="https://www.diodes.com/part/view/MMSZ5237BS" TargetMode="External"/><Relationship Id="rId_hyperlink_1313" Type="http://schemas.openxmlformats.org/officeDocument/2006/relationships/hyperlink" Target="https://www.diodes.com/part/view/MMSZ5238B" TargetMode="External"/><Relationship Id="rId_hyperlink_1314" Type="http://schemas.openxmlformats.org/officeDocument/2006/relationships/hyperlink" Target="https://www.diodes.com/part/view/MMSZ5238BF%28LS%29" TargetMode="External"/><Relationship Id="rId_hyperlink_1315" Type="http://schemas.openxmlformats.org/officeDocument/2006/relationships/hyperlink" Target="https://www.diodes.com/part/view/MMSZ5238BS" TargetMode="External"/><Relationship Id="rId_hyperlink_1316" Type="http://schemas.openxmlformats.org/officeDocument/2006/relationships/hyperlink" Target="https://www.diodes.com/part/view/MMSZ5239B" TargetMode="External"/><Relationship Id="rId_hyperlink_1317" Type="http://schemas.openxmlformats.org/officeDocument/2006/relationships/hyperlink" Target="https://www.diodes.com/part/view/MMSZ5239BF%28LS%29" TargetMode="External"/><Relationship Id="rId_hyperlink_1318" Type="http://schemas.openxmlformats.org/officeDocument/2006/relationships/hyperlink" Target="https://www.diodes.com/part/view/MMSZ5239BS" TargetMode="External"/><Relationship Id="rId_hyperlink_1319" Type="http://schemas.openxmlformats.org/officeDocument/2006/relationships/hyperlink" Target="https://www.diodes.com/part/view/MMSZ5240B" TargetMode="External"/><Relationship Id="rId_hyperlink_1320" Type="http://schemas.openxmlformats.org/officeDocument/2006/relationships/hyperlink" Target="https://www.diodes.com/part/view/MMSZ5240BF%28LS%29" TargetMode="External"/><Relationship Id="rId_hyperlink_1321" Type="http://schemas.openxmlformats.org/officeDocument/2006/relationships/hyperlink" Target="https://www.diodes.com/part/view/MMSZ5240BS" TargetMode="External"/><Relationship Id="rId_hyperlink_1322" Type="http://schemas.openxmlformats.org/officeDocument/2006/relationships/hyperlink" Target="https://www.diodes.com/part/view/MMSZ5241B" TargetMode="External"/><Relationship Id="rId_hyperlink_1323" Type="http://schemas.openxmlformats.org/officeDocument/2006/relationships/hyperlink" Target="https://www.diodes.com/part/view/MMSZ5241BF%28LS%29" TargetMode="External"/><Relationship Id="rId_hyperlink_1324" Type="http://schemas.openxmlformats.org/officeDocument/2006/relationships/hyperlink" Target="https://www.diodes.com/part/view/MMSZ5241BS" TargetMode="External"/><Relationship Id="rId_hyperlink_1325" Type="http://schemas.openxmlformats.org/officeDocument/2006/relationships/hyperlink" Target="https://www.diodes.com/part/view/MMSZ5242B" TargetMode="External"/><Relationship Id="rId_hyperlink_1326" Type="http://schemas.openxmlformats.org/officeDocument/2006/relationships/hyperlink" Target="https://www.diodes.com/part/view/MMSZ5242BF%28LS%29" TargetMode="External"/><Relationship Id="rId_hyperlink_1327" Type="http://schemas.openxmlformats.org/officeDocument/2006/relationships/hyperlink" Target="https://www.diodes.com/part/view/MMSZ5242BS" TargetMode="External"/><Relationship Id="rId_hyperlink_1328" Type="http://schemas.openxmlformats.org/officeDocument/2006/relationships/hyperlink" Target="https://www.diodes.com/part/view/MMSZ5243B" TargetMode="External"/><Relationship Id="rId_hyperlink_1329" Type="http://schemas.openxmlformats.org/officeDocument/2006/relationships/hyperlink" Target="https://www.diodes.com/part/view/MMSZ5243BF%28LS%29" TargetMode="External"/><Relationship Id="rId_hyperlink_1330" Type="http://schemas.openxmlformats.org/officeDocument/2006/relationships/hyperlink" Target="https://www.diodes.com/part/view/MMSZ5243BS" TargetMode="External"/><Relationship Id="rId_hyperlink_1331" Type="http://schemas.openxmlformats.org/officeDocument/2006/relationships/hyperlink" Target="https://www.diodes.com/part/view/MMSZ5244BF%28LS%29" TargetMode="External"/><Relationship Id="rId_hyperlink_1332" Type="http://schemas.openxmlformats.org/officeDocument/2006/relationships/hyperlink" Target="https://www.diodes.com/part/view/MMSZ5245B" TargetMode="External"/><Relationship Id="rId_hyperlink_1333" Type="http://schemas.openxmlformats.org/officeDocument/2006/relationships/hyperlink" Target="https://www.diodes.com/part/view/MMSZ5245BF%28LS%29" TargetMode="External"/><Relationship Id="rId_hyperlink_1334" Type="http://schemas.openxmlformats.org/officeDocument/2006/relationships/hyperlink" Target="https://www.diodes.com/part/view/MMSZ5245BS" TargetMode="External"/><Relationship Id="rId_hyperlink_1335" Type="http://schemas.openxmlformats.org/officeDocument/2006/relationships/hyperlink" Target="https://www.diodes.com/part/view/MMSZ5246B" TargetMode="External"/><Relationship Id="rId_hyperlink_1336" Type="http://schemas.openxmlformats.org/officeDocument/2006/relationships/hyperlink" Target="https://www.diodes.com/part/view/MMSZ5246BF%28LS%29" TargetMode="External"/><Relationship Id="rId_hyperlink_1337" Type="http://schemas.openxmlformats.org/officeDocument/2006/relationships/hyperlink" Target="https://www.diodes.com/part/view/MMSZ5246BS" TargetMode="External"/><Relationship Id="rId_hyperlink_1338" Type="http://schemas.openxmlformats.org/officeDocument/2006/relationships/hyperlink" Target="https://www.diodes.com/part/view/MMSZ5247BF%28LS%29" TargetMode="External"/><Relationship Id="rId_hyperlink_1339" Type="http://schemas.openxmlformats.org/officeDocument/2006/relationships/hyperlink" Target="https://www.diodes.com/part/view/MMSZ5248B" TargetMode="External"/><Relationship Id="rId_hyperlink_1340" Type="http://schemas.openxmlformats.org/officeDocument/2006/relationships/hyperlink" Target="https://www.diodes.com/part/view/MMSZ5248BF%28LS%29" TargetMode="External"/><Relationship Id="rId_hyperlink_1341" Type="http://schemas.openxmlformats.org/officeDocument/2006/relationships/hyperlink" Target="https://www.diodes.com/part/view/MMSZ5248BS" TargetMode="External"/><Relationship Id="rId_hyperlink_1342" Type="http://schemas.openxmlformats.org/officeDocument/2006/relationships/hyperlink" Target="https://www.diodes.com/part/view/MMSZ5249BF%28LS%29" TargetMode="External"/><Relationship Id="rId_hyperlink_1343" Type="http://schemas.openxmlformats.org/officeDocument/2006/relationships/hyperlink" Target="https://www.diodes.com/part/view/MMSZ5250B" TargetMode="External"/><Relationship Id="rId_hyperlink_1344" Type="http://schemas.openxmlformats.org/officeDocument/2006/relationships/hyperlink" Target="https://www.diodes.com/part/view/MMSZ5250BF%28LS%29" TargetMode="External"/><Relationship Id="rId_hyperlink_1345" Type="http://schemas.openxmlformats.org/officeDocument/2006/relationships/hyperlink" Target="https://www.diodes.com/part/view/MMSZ5250BS" TargetMode="External"/><Relationship Id="rId_hyperlink_1346" Type="http://schemas.openxmlformats.org/officeDocument/2006/relationships/hyperlink" Target="https://www.diodes.com/part/view/MMSZ5251B" TargetMode="External"/><Relationship Id="rId_hyperlink_1347" Type="http://schemas.openxmlformats.org/officeDocument/2006/relationships/hyperlink" Target="https://www.diodes.com/part/view/MMSZ5251BF%28LS%29" TargetMode="External"/><Relationship Id="rId_hyperlink_1348" Type="http://schemas.openxmlformats.org/officeDocument/2006/relationships/hyperlink" Target="https://www.diodes.com/part/view/MMSZ5251BS" TargetMode="External"/><Relationship Id="rId_hyperlink_1349" Type="http://schemas.openxmlformats.org/officeDocument/2006/relationships/hyperlink" Target="https://www.diodes.com/part/view/MMSZ5252B" TargetMode="External"/><Relationship Id="rId_hyperlink_1350" Type="http://schemas.openxmlformats.org/officeDocument/2006/relationships/hyperlink" Target="https://www.diodes.com/part/view/MMSZ5252BF%28LS%29" TargetMode="External"/><Relationship Id="rId_hyperlink_1351" Type="http://schemas.openxmlformats.org/officeDocument/2006/relationships/hyperlink" Target="https://www.diodes.com/part/view/MMSZ5252BS" TargetMode="External"/><Relationship Id="rId_hyperlink_1352" Type="http://schemas.openxmlformats.org/officeDocument/2006/relationships/hyperlink" Target="https://www.diodes.com/part/view/MMSZ5253BF%28LS%29" TargetMode="External"/><Relationship Id="rId_hyperlink_1353" Type="http://schemas.openxmlformats.org/officeDocument/2006/relationships/hyperlink" Target="https://www.diodes.com/part/view/MMSZ5254B" TargetMode="External"/><Relationship Id="rId_hyperlink_1354" Type="http://schemas.openxmlformats.org/officeDocument/2006/relationships/hyperlink" Target="https://www.diodes.com/part/view/MMSZ5254BF%28LS%29" TargetMode="External"/><Relationship Id="rId_hyperlink_1355" Type="http://schemas.openxmlformats.org/officeDocument/2006/relationships/hyperlink" Target="https://www.diodes.com/part/view/MMSZ5254BS" TargetMode="External"/><Relationship Id="rId_hyperlink_1356" Type="http://schemas.openxmlformats.org/officeDocument/2006/relationships/hyperlink" Target="https://www.diodes.com/part/view/MMSZ5255B" TargetMode="External"/><Relationship Id="rId_hyperlink_1357" Type="http://schemas.openxmlformats.org/officeDocument/2006/relationships/hyperlink" Target="https://www.diodes.com/part/view/MMSZ5255BF%28LS%29" TargetMode="External"/><Relationship Id="rId_hyperlink_1358" Type="http://schemas.openxmlformats.org/officeDocument/2006/relationships/hyperlink" Target="https://www.diodes.com/part/view/MMSZ5255BS" TargetMode="External"/><Relationship Id="rId_hyperlink_1359" Type="http://schemas.openxmlformats.org/officeDocument/2006/relationships/hyperlink" Target="https://www.diodes.com/part/view/MMSZ5256B" TargetMode="External"/><Relationship Id="rId_hyperlink_1360" Type="http://schemas.openxmlformats.org/officeDocument/2006/relationships/hyperlink" Target="https://www.diodes.com/part/view/MMSZ5256BF%28LS%29" TargetMode="External"/><Relationship Id="rId_hyperlink_1361" Type="http://schemas.openxmlformats.org/officeDocument/2006/relationships/hyperlink" Target="https://www.diodes.com/part/view/MMSZ5256BS" TargetMode="External"/><Relationship Id="rId_hyperlink_1362" Type="http://schemas.openxmlformats.org/officeDocument/2006/relationships/hyperlink" Target="https://www.diodes.com/part/view/MMSZ5257B" TargetMode="External"/><Relationship Id="rId_hyperlink_1363" Type="http://schemas.openxmlformats.org/officeDocument/2006/relationships/hyperlink" Target="https://www.diodes.com/part/view/MMSZ5257BF%28LS%29" TargetMode="External"/><Relationship Id="rId_hyperlink_1364" Type="http://schemas.openxmlformats.org/officeDocument/2006/relationships/hyperlink" Target="https://www.diodes.com/part/view/MMSZ5257BS" TargetMode="External"/><Relationship Id="rId_hyperlink_1365" Type="http://schemas.openxmlformats.org/officeDocument/2006/relationships/hyperlink" Target="https://www.diodes.com/part/view/MMSZ5258B" TargetMode="External"/><Relationship Id="rId_hyperlink_1366" Type="http://schemas.openxmlformats.org/officeDocument/2006/relationships/hyperlink" Target="https://www.diodes.com/part/view/MMSZ5258BF%28LS%29" TargetMode="External"/><Relationship Id="rId_hyperlink_1367" Type="http://schemas.openxmlformats.org/officeDocument/2006/relationships/hyperlink" Target="https://www.diodes.com/part/view/MMSZ5258BS" TargetMode="External"/><Relationship Id="rId_hyperlink_1368" Type="http://schemas.openxmlformats.org/officeDocument/2006/relationships/hyperlink" Target="https://www.diodes.com/part/view/MMSZ5259B" TargetMode="External"/><Relationship Id="rId_hyperlink_1369" Type="http://schemas.openxmlformats.org/officeDocument/2006/relationships/hyperlink" Target="https://www.diodes.com/part/view/MMSZ5259BF%28LS%29" TargetMode="External"/><Relationship Id="rId_hyperlink_1370" Type="http://schemas.openxmlformats.org/officeDocument/2006/relationships/hyperlink" Target="https://www.diodes.com/part/view/MMSZ5259BS" TargetMode="External"/><Relationship Id="rId_hyperlink_1371" Type="http://schemas.openxmlformats.org/officeDocument/2006/relationships/hyperlink" Target="https://www.diodes.com/part/view/MMSZ5260BF%28LS%29" TargetMode="External"/><Relationship Id="rId_hyperlink_1372" Type="http://schemas.openxmlformats.org/officeDocument/2006/relationships/hyperlink" Target="https://www.diodes.com/part/view/MMSZ5261BF%28LS%29" TargetMode="External"/><Relationship Id="rId_hyperlink_1373" Type="http://schemas.openxmlformats.org/officeDocument/2006/relationships/hyperlink" Target="https://www.diodes.com/part/view/MMSZ5262BF%28LS%29" TargetMode="External"/><Relationship Id="rId_hyperlink_1374" Type="http://schemas.openxmlformats.org/officeDocument/2006/relationships/hyperlink" Target="https://www.diodes.com/part/view/MMSZ5263B" TargetMode="External"/><Relationship Id="rId_hyperlink_1375" Type="http://schemas.openxmlformats.org/officeDocument/2006/relationships/hyperlink" Target="https://www.diodes.com/part/view/MMSZ5263BF%28LS%29" TargetMode="External"/><Relationship Id="rId_hyperlink_1376" Type="http://schemas.openxmlformats.org/officeDocument/2006/relationships/hyperlink" Target="https://www.diodes.com/part/view/MMSZ5264BF%28LS%29" TargetMode="External"/><Relationship Id="rId_hyperlink_1377" Type="http://schemas.openxmlformats.org/officeDocument/2006/relationships/hyperlink" Target="https://www.diodes.com/part/view/MMSZ5265BF%28LS%29" TargetMode="External"/><Relationship Id="rId_hyperlink_1378" Type="http://schemas.openxmlformats.org/officeDocument/2006/relationships/hyperlink" Target="https://www.diodes.com/part/view/MMSZ5266BF%28LS%29" TargetMode="External"/><Relationship Id="rId_hyperlink_1379" Type="http://schemas.openxmlformats.org/officeDocument/2006/relationships/hyperlink" Target="https://www.diodes.com/part/view/MMSZ5267BF%28LS%29" TargetMode="External"/><Relationship Id="rId_hyperlink_1380" Type="http://schemas.openxmlformats.org/officeDocument/2006/relationships/hyperlink" Target="https://www.diodes.com/part/view/MMSZ56VCWF%28LS%29" TargetMode="External"/><Relationship Id="rId_hyperlink_1381" Type="http://schemas.openxmlformats.org/officeDocument/2006/relationships/hyperlink" Target="https://www.diodes.com/part/view/MMSZ5V1CWF%28LS%29" TargetMode="External"/><Relationship Id="rId_hyperlink_1382" Type="http://schemas.openxmlformats.org/officeDocument/2006/relationships/hyperlink" Target="https://www.diodes.com/part/view/MMSZ5V6CWF%28LS%29" TargetMode="External"/><Relationship Id="rId_hyperlink_1383" Type="http://schemas.openxmlformats.org/officeDocument/2006/relationships/hyperlink" Target="https://www.diodes.com/part/view/MMSZ62VCWF%28LS%29" TargetMode="External"/><Relationship Id="rId_hyperlink_1384" Type="http://schemas.openxmlformats.org/officeDocument/2006/relationships/hyperlink" Target="https://www.diodes.com/part/view/MMSZ68VCWF%28LS%29" TargetMode="External"/><Relationship Id="rId_hyperlink_1385" Type="http://schemas.openxmlformats.org/officeDocument/2006/relationships/hyperlink" Target="https://www.diodes.com/part/view/MMSZ6V2CWF%28LS%29" TargetMode="External"/><Relationship Id="rId_hyperlink_1386" Type="http://schemas.openxmlformats.org/officeDocument/2006/relationships/hyperlink" Target="https://www.diodes.com/part/view/MMSZ6V8CWF%28LS%29" TargetMode="External"/><Relationship Id="rId_hyperlink_1387" Type="http://schemas.openxmlformats.org/officeDocument/2006/relationships/hyperlink" Target="https://www.diodes.com/part/view/MMSZ75VCWF%28LS%29" TargetMode="External"/><Relationship Id="rId_hyperlink_1388" Type="http://schemas.openxmlformats.org/officeDocument/2006/relationships/hyperlink" Target="https://www.diodes.com/part/view/MMSZ7V5CWF%28LS%29" TargetMode="External"/><Relationship Id="rId_hyperlink_1389" Type="http://schemas.openxmlformats.org/officeDocument/2006/relationships/hyperlink" Target="https://www.diodes.com/part/view/MMSZ8V2CWF%28LS%29" TargetMode="External"/><Relationship Id="rId_hyperlink_1390" Type="http://schemas.openxmlformats.org/officeDocument/2006/relationships/hyperlink" Target="https://www.diodes.com/part/view/MMSZ9V1CWF%28LS%29" TargetMode="External"/><Relationship Id="rId_hyperlink_1391" Type="http://schemas.openxmlformats.org/officeDocument/2006/relationships/hyperlink" Target="https://www.diodes.com/part/view/PD3Z284C10" TargetMode="External"/><Relationship Id="rId_hyperlink_1392" Type="http://schemas.openxmlformats.org/officeDocument/2006/relationships/hyperlink" Target="https://www.diodes.com/part/view/PD3Z284C11" TargetMode="External"/><Relationship Id="rId_hyperlink_1393" Type="http://schemas.openxmlformats.org/officeDocument/2006/relationships/hyperlink" Target="https://www.diodes.com/part/view/PD3Z284C12" TargetMode="External"/><Relationship Id="rId_hyperlink_1394" Type="http://schemas.openxmlformats.org/officeDocument/2006/relationships/hyperlink" Target="https://www.diodes.com/part/view/PD3Z284C13" TargetMode="External"/><Relationship Id="rId_hyperlink_1395" Type="http://schemas.openxmlformats.org/officeDocument/2006/relationships/hyperlink" Target="https://www.diodes.com/part/view/PD3Z284C15" TargetMode="External"/><Relationship Id="rId_hyperlink_1396" Type="http://schemas.openxmlformats.org/officeDocument/2006/relationships/hyperlink" Target="https://www.diodes.com/part/view/PD3Z284C16" TargetMode="External"/><Relationship Id="rId_hyperlink_1397" Type="http://schemas.openxmlformats.org/officeDocument/2006/relationships/hyperlink" Target="https://www.diodes.com/part/view/PD3Z284C16Q" TargetMode="External"/><Relationship Id="rId_hyperlink_1398" Type="http://schemas.openxmlformats.org/officeDocument/2006/relationships/hyperlink" Target="https://www.diodes.com/part/view/PD3Z284C18" TargetMode="External"/><Relationship Id="rId_hyperlink_1399" Type="http://schemas.openxmlformats.org/officeDocument/2006/relationships/hyperlink" Target="https://www.diodes.com/part/view/PD3Z284C20" TargetMode="External"/><Relationship Id="rId_hyperlink_1400" Type="http://schemas.openxmlformats.org/officeDocument/2006/relationships/hyperlink" Target="https://www.diodes.com/part/view/PD3Z284C22" TargetMode="External"/><Relationship Id="rId_hyperlink_1401" Type="http://schemas.openxmlformats.org/officeDocument/2006/relationships/hyperlink" Target="https://www.diodes.com/part/view/PD3Z284C24" TargetMode="External"/><Relationship Id="rId_hyperlink_1402" Type="http://schemas.openxmlformats.org/officeDocument/2006/relationships/hyperlink" Target="https://www.diodes.com/part/view/PD3Z284C24Q" TargetMode="External"/><Relationship Id="rId_hyperlink_1403" Type="http://schemas.openxmlformats.org/officeDocument/2006/relationships/hyperlink" Target="https://www.diodes.com/part/view/PD3Z284C27" TargetMode="External"/><Relationship Id="rId_hyperlink_1404" Type="http://schemas.openxmlformats.org/officeDocument/2006/relationships/hyperlink" Target="https://www.diodes.com/part/view/PD3Z284C2V4" TargetMode="External"/><Relationship Id="rId_hyperlink_1405" Type="http://schemas.openxmlformats.org/officeDocument/2006/relationships/hyperlink" Target="https://www.diodes.com/part/view/PD3Z284C2V7" TargetMode="External"/><Relationship Id="rId_hyperlink_1406" Type="http://schemas.openxmlformats.org/officeDocument/2006/relationships/hyperlink" Target="https://www.diodes.com/part/view/PD3Z284C30" TargetMode="External"/><Relationship Id="rId_hyperlink_1407" Type="http://schemas.openxmlformats.org/officeDocument/2006/relationships/hyperlink" Target="https://www.diodes.com/part/view/PD3Z284C33" TargetMode="External"/><Relationship Id="rId_hyperlink_1408" Type="http://schemas.openxmlformats.org/officeDocument/2006/relationships/hyperlink" Target="https://www.diodes.com/part/view/PD3Z284C36" TargetMode="External"/><Relationship Id="rId_hyperlink_1409" Type="http://schemas.openxmlformats.org/officeDocument/2006/relationships/hyperlink" Target="https://www.diodes.com/part/view/PD3Z284C36Q" TargetMode="External"/><Relationship Id="rId_hyperlink_1410" Type="http://schemas.openxmlformats.org/officeDocument/2006/relationships/hyperlink" Target="https://www.diodes.com/part/view/PD3Z284C39" TargetMode="External"/><Relationship Id="rId_hyperlink_1411" Type="http://schemas.openxmlformats.org/officeDocument/2006/relationships/hyperlink" Target="https://www.diodes.com/part/view/PD3Z284C3V0" TargetMode="External"/><Relationship Id="rId_hyperlink_1412" Type="http://schemas.openxmlformats.org/officeDocument/2006/relationships/hyperlink" Target="https://www.diodes.com/part/view/PD3Z284C3V3" TargetMode="External"/><Relationship Id="rId_hyperlink_1413" Type="http://schemas.openxmlformats.org/officeDocument/2006/relationships/hyperlink" Target="https://www.diodes.com/part/view/PD3Z284C3V6" TargetMode="External"/><Relationship Id="rId_hyperlink_1414" Type="http://schemas.openxmlformats.org/officeDocument/2006/relationships/hyperlink" Target="https://www.diodes.com/part/view/PD3Z284C3V9" TargetMode="External"/><Relationship Id="rId_hyperlink_1415" Type="http://schemas.openxmlformats.org/officeDocument/2006/relationships/hyperlink" Target="https://www.diodes.com/part/view/PD3Z284C4V3" TargetMode="External"/><Relationship Id="rId_hyperlink_1416" Type="http://schemas.openxmlformats.org/officeDocument/2006/relationships/hyperlink" Target="https://www.diodes.com/part/view/PD3Z284C4V7" TargetMode="External"/><Relationship Id="rId_hyperlink_1417" Type="http://schemas.openxmlformats.org/officeDocument/2006/relationships/hyperlink" Target="https://www.diodes.com/part/view/PD3Z284C5V1" TargetMode="External"/><Relationship Id="rId_hyperlink_1418" Type="http://schemas.openxmlformats.org/officeDocument/2006/relationships/hyperlink" Target="https://www.diodes.com/part/view/PD3Z284C5V1Q" TargetMode="External"/><Relationship Id="rId_hyperlink_1419" Type="http://schemas.openxmlformats.org/officeDocument/2006/relationships/hyperlink" Target="https://www.diodes.com/part/view/PD3Z284C5V6" TargetMode="External"/><Relationship Id="rId_hyperlink_1420" Type="http://schemas.openxmlformats.org/officeDocument/2006/relationships/hyperlink" Target="https://www.diodes.com/part/view/PD3Z284C6V2" TargetMode="External"/><Relationship Id="rId_hyperlink_1421" Type="http://schemas.openxmlformats.org/officeDocument/2006/relationships/hyperlink" Target="https://www.diodes.com/part/view/PD3Z284C6V8" TargetMode="External"/><Relationship Id="rId_hyperlink_1422" Type="http://schemas.openxmlformats.org/officeDocument/2006/relationships/hyperlink" Target="https://www.diodes.com/part/view/PD3Z284C7V5" TargetMode="External"/><Relationship Id="rId_hyperlink_1423" Type="http://schemas.openxmlformats.org/officeDocument/2006/relationships/hyperlink" Target="https://www.diodes.com/part/view/PD3Z284C8V2" TargetMode="External"/><Relationship Id="rId_hyperlink_1424" Type="http://schemas.openxmlformats.org/officeDocument/2006/relationships/hyperlink" Target="https://www.diodes.com/part/view/PD3Z284C9V1" TargetMode="External"/><Relationship Id="rId_hyperlink_1425" Type="http://schemas.openxmlformats.org/officeDocument/2006/relationships/hyperlink" Target="https://www.diodes.com/part/view/QZX363C12" TargetMode="External"/><Relationship Id="rId_hyperlink_1426" Type="http://schemas.openxmlformats.org/officeDocument/2006/relationships/hyperlink" Target="https://www.diodes.com/part/view/QZX363C15" TargetMode="External"/><Relationship Id="rId_hyperlink_1427" Type="http://schemas.openxmlformats.org/officeDocument/2006/relationships/hyperlink" Target="https://www.diodes.com/part/view/QZX363C20" TargetMode="External"/><Relationship Id="rId_hyperlink_1428" Type="http://schemas.openxmlformats.org/officeDocument/2006/relationships/hyperlink" Target="https://www.diodes.com/part/view/QZX363C5V6" TargetMode="External"/><Relationship Id="rId_hyperlink_1429" Type="http://schemas.openxmlformats.org/officeDocument/2006/relationships/hyperlink" Target="https://www.diodes.com/part/view/QZX363C6V8" TargetMode="External"/><Relationship Id="rId_hyperlink_1430" Type="http://schemas.openxmlformats.org/officeDocument/2006/relationships/hyperlink" Target="https://www.diodes.com/part/view/QZX563C6V8C" TargetMode="External"/><Relationship Id="rId_hyperlink_1431" Type="http://schemas.openxmlformats.org/officeDocument/2006/relationships/hyperlink" Target="https://www.diodes.com/part/view/SMAZ10" TargetMode="External"/><Relationship Id="rId_hyperlink_1432" Type="http://schemas.openxmlformats.org/officeDocument/2006/relationships/hyperlink" Target="https://www.diodes.com/part/view/SMAZ12" TargetMode="External"/><Relationship Id="rId_hyperlink_1433" Type="http://schemas.openxmlformats.org/officeDocument/2006/relationships/hyperlink" Target="https://www.diodes.com/part/view/SMAZ15" TargetMode="External"/><Relationship Id="rId_hyperlink_1434" Type="http://schemas.openxmlformats.org/officeDocument/2006/relationships/hyperlink" Target="https://www.diodes.com/part/view/SMAZ16" TargetMode="External"/><Relationship Id="rId_hyperlink_1435" Type="http://schemas.openxmlformats.org/officeDocument/2006/relationships/hyperlink" Target="https://www.diodes.com/part/view/SMAZ18" TargetMode="External"/><Relationship Id="rId_hyperlink_1436" Type="http://schemas.openxmlformats.org/officeDocument/2006/relationships/hyperlink" Target="https://www.diodes.com/part/view/SMAZ20" TargetMode="External"/><Relationship Id="rId_hyperlink_1437" Type="http://schemas.openxmlformats.org/officeDocument/2006/relationships/hyperlink" Target="https://www.diodes.com/part/view/SMAZ22" TargetMode="External"/><Relationship Id="rId_hyperlink_1438" Type="http://schemas.openxmlformats.org/officeDocument/2006/relationships/hyperlink" Target="https://www.diodes.com/part/view/SMAZ24" TargetMode="External"/><Relationship Id="rId_hyperlink_1439" Type="http://schemas.openxmlformats.org/officeDocument/2006/relationships/hyperlink" Target="https://www.diodes.com/part/view/SMAZ27" TargetMode="External"/><Relationship Id="rId_hyperlink_1440" Type="http://schemas.openxmlformats.org/officeDocument/2006/relationships/hyperlink" Target="https://www.diodes.com/part/view/SMAZ30" TargetMode="External"/><Relationship Id="rId_hyperlink_1441" Type="http://schemas.openxmlformats.org/officeDocument/2006/relationships/hyperlink" Target="https://www.diodes.com/part/view/SMAZ33" TargetMode="External"/><Relationship Id="rId_hyperlink_1442" Type="http://schemas.openxmlformats.org/officeDocument/2006/relationships/hyperlink" Target="https://www.diodes.com/part/view/SMAZ36" TargetMode="External"/><Relationship Id="rId_hyperlink_1443" Type="http://schemas.openxmlformats.org/officeDocument/2006/relationships/hyperlink" Target="https://www.diodes.com/part/view/SMAZ39" TargetMode="External"/><Relationship Id="rId_hyperlink_1444" Type="http://schemas.openxmlformats.org/officeDocument/2006/relationships/hyperlink" Target="https://www.diodes.com/part/view/SMAZ5V1" TargetMode="External"/><Relationship Id="rId_hyperlink_1445" Type="http://schemas.openxmlformats.org/officeDocument/2006/relationships/hyperlink" Target="https://www.diodes.com/part/view/SMAZ5V6" TargetMode="External"/><Relationship Id="rId_hyperlink_1446" Type="http://schemas.openxmlformats.org/officeDocument/2006/relationships/hyperlink" Target="https://www.diodes.com/part/view/SMAZ6V2" TargetMode="External"/><Relationship Id="rId_hyperlink_1447" Type="http://schemas.openxmlformats.org/officeDocument/2006/relationships/hyperlink" Target="https://www.diodes.com/part/view/SMAZ6V8" TargetMode="External"/><Relationship Id="rId_hyperlink_1448" Type="http://schemas.openxmlformats.org/officeDocument/2006/relationships/hyperlink" Target="https://www.diodes.com/part/view/SMAZ7V5" TargetMode="External"/><Relationship Id="rId_hyperlink_1449" Type="http://schemas.openxmlformats.org/officeDocument/2006/relationships/hyperlink" Target="https://www.diodes.com/part/view/SMAZ8V2" TargetMode="External"/><Relationship Id="rId_hyperlink_1450" Type="http://schemas.openxmlformats.org/officeDocument/2006/relationships/hyperlink" Target="https://www.diodes.com/part/view/SMAZ9V1" TargetMode="External"/><Relationship Id="rId_hyperlink_1451" Type="http://schemas.openxmlformats.org/officeDocument/2006/relationships/hyperlink" Target="https://www.diodes.com/part/view/TBZ363C20V8" TargetMode="External"/><Relationship Id="rId_hyperlink_1452" Type="http://schemas.openxmlformats.org/officeDocument/2006/relationships/hyperlink" Target="https://www.diodes.com/part/view/TBZ363C5V5" TargetMode="External"/><Relationship Id="rId_hyperlink_1453" Type="http://schemas.openxmlformats.org/officeDocument/2006/relationships/hyperlink" Target="https://www.diodes.com/part/view/TBZ363C6V4" TargetMode="External"/><Relationship Id="rId_hyperlink_1454" Type="http://schemas.openxmlformats.org/officeDocument/2006/relationships/hyperlink" Target="https://www.diodes.com/part/view/TBZ363C7V0" TargetMode="External"/><Relationship Id="rId_hyperlink_1455" Type="http://schemas.openxmlformats.org/officeDocument/2006/relationships/hyperlink" Target="https://www.diodes.com/part/view/UDZ10B" TargetMode="External"/><Relationship Id="rId_hyperlink_1456" Type="http://schemas.openxmlformats.org/officeDocument/2006/relationships/hyperlink" Target="https://www.diodes.com/part/view/UDZ11B" TargetMode="External"/><Relationship Id="rId_hyperlink_1457" Type="http://schemas.openxmlformats.org/officeDocument/2006/relationships/hyperlink" Target="https://www.diodes.com/part/view/UDZ12B" TargetMode="External"/><Relationship Id="rId_hyperlink_1458" Type="http://schemas.openxmlformats.org/officeDocument/2006/relationships/hyperlink" Target="https://www.diodes.com/part/view/UDZ13B" TargetMode="External"/><Relationship Id="rId_hyperlink_1459" Type="http://schemas.openxmlformats.org/officeDocument/2006/relationships/hyperlink" Target="https://www.diodes.com/part/view/UDZ15B" TargetMode="External"/><Relationship Id="rId_hyperlink_1460" Type="http://schemas.openxmlformats.org/officeDocument/2006/relationships/hyperlink" Target="https://www.diodes.com/part/view/UDZ3V6B" TargetMode="External"/><Relationship Id="rId_hyperlink_1461" Type="http://schemas.openxmlformats.org/officeDocument/2006/relationships/hyperlink" Target="https://www.diodes.com/part/view/UDZ3V9B" TargetMode="External"/><Relationship Id="rId_hyperlink_1462" Type="http://schemas.openxmlformats.org/officeDocument/2006/relationships/hyperlink" Target="https://www.diodes.com/part/view/UDZ4V3B" TargetMode="External"/><Relationship Id="rId_hyperlink_1463" Type="http://schemas.openxmlformats.org/officeDocument/2006/relationships/hyperlink" Target="https://www.diodes.com/part/view/UDZ4V7B" TargetMode="External"/><Relationship Id="rId_hyperlink_1464" Type="http://schemas.openxmlformats.org/officeDocument/2006/relationships/hyperlink" Target="https://www.diodes.com/part/view/UDZ5V1B" TargetMode="External"/><Relationship Id="rId_hyperlink_1465" Type="http://schemas.openxmlformats.org/officeDocument/2006/relationships/hyperlink" Target="https://www.diodes.com/part/view/UDZ5V1BF" TargetMode="External"/><Relationship Id="rId_hyperlink_1466" Type="http://schemas.openxmlformats.org/officeDocument/2006/relationships/hyperlink" Target="https://www.diodes.com/part/view/UDZ5V6B" TargetMode="External"/><Relationship Id="rId_hyperlink_1467" Type="http://schemas.openxmlformats.org/officeDocument/2006/relationships/hyperlink" Target="https://www.diodes.com/part/view/UDZ6V2B" TargetMode="External"/><Relationship Id="rId_hyperlink_1468" Type="http://schemas.openxmlformats.org/officeDocument/2006/relationships/hyperlink" Target="https://www.diodes.com/part/view/UDZ6V8B" TargetMode="External"/><Relationship Id="rId_hyperlink_1469" Type="http://schemas.openxmlformats.org/officeDocument/2006/relationships/hyperlink" Target="https://www.diodes.com/part/view/UDZ7V5B" TargetMode="External"/><Relationship Id="rId_hyperlink_1470" Type="http://schemas.openxmlformats.org/officeDocument/2006/relationships/hyperlink" Target="https://www.diodes.com/part/view/UDZ8V2B" TargetMode="External"/><Relationship Id="rId_hyperlink_1471" Type="http://schemas.openxmlformats.org/officeDocument/2006/relationships/hyperlink" Target="https://www.diodes.com/part/view/UDZ9V1B" TargetMode="External"/><Relationship Id="rId_hyperlink_1472" Type="http://schemas.openxmlformats.org/officeDocument/2006/relationships/hyperlink" Target="https://www.diodes.com/part/view/UDZ9V1BQ" TargetMode="External"/><Relationship Id="rId_hyperlink_1473" Type="http://schemas.openxmlformats.org/officeDocument/2006/relationships/hyperlink" Target="https://www.diodes.com/part/view/UDZS10B%28LS%29" TargetMode="External"/><Relationship Id="rId_hyperlink_1474" Type="http://schemas.openxmlformats.org/officeDocument/2006/relationships/hyperlink" Target="https://www.diodes.com/part/view/UDZS11B%28LS%29" TargetMode="External"/><Relationship Id="rId_hyperlink_1475" Type="http://schemas.openxmlformats.org/officeDocument/2006/relationships/hyperlink" Target="https://www.diodes.com/part/view/UDZS12B%28LS%29" TargetMode="External"/><Relationship Id="rId_hyperlink_1476" Type="http://schemas.openxmlformats.org/officeDocument/2006/relationships/hyperlink" Target="https://www.diodes.com/part/view/UDZS13B%28LS%29" TargetMode="External"/><Relationship Id="rId_hyperlink_1477" Type="http://schemas.openxmlformats.org/officeDocument/2006/relationships/hyperlink" Target="https://www.diodes.com/part/view/UDZS15B%28LS%29" TargetMode="External"/><Relationship Id="rId_hyperlink_1478" Type="http://schemas.openxmlformats.org/officeDocument/2006/relationships/hyperlink" Target="https://www.diodes.com/part/view/UDZS16B%28LS%29" TargetMode="External"/><Relationship Id="rId_hyperlink_1479" Type="http://schemas.openxmlformats.org/officeDocument/2006/relationships/hyperlink" Target="https://www.diodes.com/part/view/UDZS18B%28LS%29" TargetMode="External"/><Relationship Id="rId_hyperlink_1480" Type="http://schemas.openxmlformats.org/officeDocument/2006/relationships/hyperlink" Target="https://www.diodes.com/part/view/UDZS20B%28LS%29" TargetMode="External"/><Relationship Id="rId_hyperlink_1481" Type="http://schemas.openxmlformats.org/officeDocument/2006/relationships/hyperlink" Target="https://www.diodes.com/part/view/UDZS22B%28LS%29" TargetMode="External"/><Relationship Id="rId_hyperlink_1482" Type="http://schemas.openxmlformats.org/officeDocument/2006/relationships/hyperlink" Target="https://www.diodes.com/part/view/UDZS24B%28LS%29" TargetMode="External"/><Relationship Id="rId_hyperlink_1483" Type="http://schemas.openxmlformats.org/officeDocument/2006/relationships/hyperlink" Target="https://www.diodes.com/part/view/UDZS27B%28LS%29" TargetMode="External"/><Relationship Id="rId_hyperlink_1484" Type="http://schemas.openxmlformats.org/officeDocument/2006/relationships/hyperlink" Target="https://www.diodes.com/part/view/UDZS2V4B%28LS%29" TargetMode="External"/><Relationship Id="rId_hyperlink_1485" Type="http://schemas.openxmlformats.org/officeDocument/2006/relationships/hyperlink" Target="https://www.diodes.com/part/view/UDZS2V7B%28LS%29" TargetMode="External"/><Relationship Id="rId_hyperlink_1486" Type="http://schemas.openxmlformats.org/officeDocument/2006/relationships/hyperlink" Target="https://www.diodes.com/part/view/UDZS30B%28LS%29" TargetMode="External"/><Relationship Id="rId_hyperlink_1487" Type="http://schemas.openxmlformats.org/officeDocument/2006/relationships/hyperlink" Target="https://www.diodes.com/part/view/UDZS33B%28LS%29" TargetMode="External"/><Relationship Id="rId_hyperlink_1488" Type="http://schemas.openxmlformats.org/officeDocument/2006/relationships/hyperlink" Target="https://www.diodes.com/part/view/UDZS36B%28LS%29" TargetMode="External"/><Relationship Id="rId_hyperlink_1489" Type="http://schemas.openxmlformats.org/officeDocument/2006/relationships/hyperlink" Target="https://www.diodes.com/part/view/UDZS3V0B%28LS%29" TargetMode="External"/><Relationship Id="rId_hyperlink_1490" Type="http://schemas.openxmlformats.org/officeDocument/2006/relationships/hyperlink" Target="https://www.diodes.com/part/view/UDZS3V3B%28LS%29" TargetMode="External"/><Relationship Id="rId_hyperlink_1491" Type="http://schemas.openxmlformats.org/officeDocument/2006/relationships/hyperlink" Target="https://www.diodes.com/part/view/UDZS3V9B%28LS%29" TargetMode="External"/><Relationship Id="rId_hyperlink_1492" Type="http://schemas.openxmlformats.org/officeDocument/2006/relationships/hyperlink" Target="https://www.diodes.com/part/view/UDZS4V3B%28LS%29" TargetMode="External"/><Relationship Id="rId_hyperlink_1493" Type="http://schemas.openxmlformats.org/officeDocument/2006/relationships/hyperlink" Target="https://www.diodes.com/part/view/UDZS4V7B%28LS%29" TargetMode="External"/><Relationship Id="rId_hyperlink_1494" Type="http://schemas.openxmlformats.org/officeDocument/2006/relationships/hyperlink" Target="https://www.diodes.com/part/view/UDZS5V1B%28LS%29" TargetMode="External"/><Relationship Id="rId_hyperlink_1495" Type="http://schemas.openxmlformats.org/officeDocument/2006/relationships/hyperlink" Target="https://www.diodes.com/part/view/UDZS5V6B%28LS%29" TargetMode="External"/><Relationship Id="rId_hyperlink_1496" Type="http://schemas.openxmlformats.org/officeDocument/2006/relationships/hyperlink" Target="https://www.diodes.com/part/view/UDZS6V2B%28LS%29" TargetMode="External"/><Relationship Id="rId_hyperlink_1497" Type="http://schemas.openxmlformats.org/officeDocument/2006/relationships/hyperlink" Target="https://www.diodes.com/part/view/UDZS6V8B%28LS%29" TargetMode="External"/><Relationship Id="rId_hyperlink_1498" Type="http://schemas.openxmlformats.org/officeDocument/2006/relationships/hyperlink" Target="https://www.diodes.com/part/view/UDZS7V5B%28LS%29" TargetMode="External"/><Relationship Id="rId_hyperlink_1499" Type="http://schemas.openxmlformats.org/officeDocument/2006/relationships/hyperlink" Target="https://www.diodes.com/part/view/UDZS8V2B%28LS%29" TargetMode="External"/><Relationship Id="rId_hyperlink_1500" Type="http://schemas.openxmlformats.org/officeDocument/2006/relationships/hyperlink" Target="https://www.diodes.com/part/view/UDZS9V1B%28LS%29" TargetMode="External"/><Relationship Id="rId_hyperlink_1501" Type="http://schemas.openxmlformats.org/officeDocument/2006/relationships/hyperlink" Target="https://www.diodes.com/assets/Datasheets/ds32125.pdf" TargetMode="External"/><Relationship Id="rId_hyperlink_1502" Type="http://schemas.openxmlformats.org/officeDocument/2006/relationships/hyperlink" Target="https://www.diodes.com/assets/Datasheets/ds32125.pdf" TargetMode="External"/><Relationship Id="rId_hyperlink_1503" Type="http://schemas.openxmlformats.org/officeDocument/2006/relationships/hyperlink" Target="https://www.diodes.com/assets/Datasheets/ds32125.pdf" TargetMode="External"/><Relationship Id="rId_hyperlink_1504" Type="http://schemas.openxmlformats.org/officeDocument/2006/relationships/hyperlink" Target="https://www.diodes.com/assets/Datasheets/ds32125.pdf" TargetMode="External"/><Relationship Id="rId_hyperlink_1505" Type="http://schemas.openxmlformats.org/officeDocument/2006/relationships/hyperlink" Target="https://www.diodes.com/assets/Datasheets/ds32125.pdf" TargetMode="External"/><Relationship Id="rId_hyperlink_1506" Type="http://schemas.openxmlformats.org/officeDocument/2006/relationships/hyperlink" Target="https://www.diodes.com/assets/Datasheets/ds32125.pdf" TargetMode="External"/><Relationship Id="rId_hyperlink_1507" Type="http://schemas.openxmlformats.org/officeDocument/2006/relationships/hyperlink" Target="https://www.diodes.com/assets/Datasheets/ds32125.pdf" TargetMode="External"/><Relationship Id="rId_hyperlink_1508" Type="http://schemas.openxmlformats.org/officeDocument/2006/relationships/hyperlink" Target="https://www.diodes.com/assets/Datasheets/ds32125.pdf" TargetMode="External"/><Relationship Id="rId_hyperlink_1509" Type="http://schemas.openxmlformats.org/officeDocument/2006/relationships/hyperlink" Target="https://www.diodes.com/assets/Datasheets/ds32125.pdf" TargetMode="External"/><Relationship Id="rId_hyperlink_1510" Type="http://schemas.openxmlformats.org/officeDocument/2006/relationships/hyperlink" Target="https://www.diodes.com/assets/Datasheets/ds32125.pdf" TargetMode="External"/><Relationship Id="rId_hyperlink_1511" Type="http://schemas.openxmlformats.org/officeDocument/2006/relationships/hyperlink" Target="https://www.diodes.com/assets/Datasheets/ds32125.pdf" TargetMode="External"/><Relationship Id="rId_hyperlink_1512" Type="http://schemas.openxmlformats.org/officeDocument/2006/relationships/hyperlink" Target="https://www.diodes.com/assets/Datasheets/ds32125.pdf" TargetMode="External"/><Relationship Id="rId_hyperlink_1513" Type="http://schemas.openxmlformats.org/officeDocument/2006/relationships/hyperlink" Target="https://www.diodes.com/assets/Datasheets/ds32125.pdf" TargetMode="External"/><Relationship Id="rId_hyperlink_1514" Type="http://schemas.openxmlformats.org/officeDocument/2006/relationships/hyperlink" Target="https://www.diodes.com/assets/Datasheets/ds32125.pdf" TargetMode="External"/><Relationship Id="rId_hyperlink_1515" Type="http://schemas.openxmlformats.org/officeDocument/2006/relationships/hyperlink" Target="https://www.diodes.com/assets/Datasheets/ds32125.pdf" TargetMode="External"/><Relationship Id="rId_hyperlink_1516" Type="http://schemas.openxmlformats.org/officeDocument/2006/relationships/hyperlink" Target="https://www.diodes.com/assets/Datasheets/ds32125.pdf" TargetMode="External"/><Relationship Id="rId_hyperlink_1517" Type="http://schemas.openxmlformats.org/officeDocument/2006/relationships/hyperlink" Target="https://www.diodes.com/assets/Datasheets/ds32125.pdf" TargetMode="External"/><Relationship Id="rId_hyperlink_1518" Type="http://schemas.openxmlformats.org/officeDocument/2006/relationships/hyperlink" Target="https://www.diodes.com/assets/Datasheets/ds32125.pdf" TargetMode="External"/><Relationship Id="rId_hyperlink_1519" Type="http://schemas.openxmlformats.org/officeDocument/2006/relationships/hyperlink" Target="https://www.diodes.com/assets/Datasheets/ds32125.pdf" TargetMode="External"/><Relationship Id="rId_hyperlink_1520" Type="http://schemas.openxmlformats.org/officeDocument/2006/relationships/hyperlink" Target="https://www.diodes.com/assets/Datasheets/ds32125.pdf" TargetMode="External"/><Relationship Id="rId_hyperlink_1521" Type="http://schemas.openxmlformats.org/officeDocument/2006/relationships/hyperlink" Target="https://www.diodes.com/assets/Datasheets/ds32125.pdf" TargetMode="External"/><Relationship Id="rId_hyperlink_1522" Type="http://schemas.openxmlformats.org/officeDocument/2006/relationships/hyperlink" Target="https://www.diodes.com/assets/Datasheets/ds32125.pdf" TargetMode="External"/><Relationship Id="rId_hyperlink_1523" Type="http://schemas.openxmlformats.org/officeDocument/2006/relationships/hyperlink" Target="https://www.diodes.com/assets/Datasheets/ds32125.pdf" TargetMode="External"/><Relationship Id="rId_hyperlink_1524" Type="http://schemas.openxmlformats.org/officeDocument/2006/relationships/hyperlink" Target="https://www.diodes.com/assets/Datasheets/ds32125.pdf" TargetMode="External"/><Relationship Id="rId_hyperlink_1525" Type="http://schemas.openxmlformats.org/officeDocument/2006/relationships/hyperlink" Target="https://www.diodes.com/assets/Datasheets/ds32125.pdf" TargetMode="External"/><Relationship Id="rId_hyperlink_1526" Type="http://schemas.openxmlformats.org/officeDocument/2006/relationships/hyperlink" Target="https://www.diodes.com/assets/Datasheets/ds32125.pdf" TargetMode="External"/><Relationship Id="rId_hyperlink_1527" Type="http://schemas.openxmlformats.org/officeDocument/2006/relationships/hyperlink" Target="https://www.diodes.com/assets/Datasheets/ds32125.pdf" TargetMode="External"/><Relationship Id="rId_hyperlink_1528" Type="http://schemas.openxmlformats.org/officeDocument/2006/relationships/hyperlink" Target="https://www.diodes.com/assets/Datasheets/ds32125.pdf" TargetMode="External"/><Relationship Id="rId_hyperlink_1529" Type="http://schemas.openxmlformats.org/officeDocument/2006/relationships/hyperlink" Target="https://www.diodes.com/assets/Datasheets/ds32125.pdf" TargetMode="External"/><Relationship Id="rId_hyperlink_1530" Type="http://schemas.openxmlformats.org/officeDocument/2006/relationships/hyperlink" Target="https://www.diodes.com/assets/Datasheets/ds32125.pdf" TargetMode="External"/><Relationship Id="rId_hyperlink_1531" Type="http://schemas.openxmlformats.org/officeDocument/2006/relationships/hyperlink" Target="https://www.diodes.com/assets/Datasheets/ds32125.pdf" TargetMode="External"/><Relationship Id="rId_hyperlink_1532" Type="http://schemas.openxmlformats.org/officeDocument/2006/relationships/hyperlink" Target="https://www.diodes.com/assets/Datasheets/ds32125.pdf" TargetMode="External"/><Relationship Id="rId_hyperlink_1533" Type="http://schemas.openxmlformats.org/officeDocument/2006/relationships/hyperlink" Target="https://www.diodes.com/assets/Datasheets/ds32125.pdf" TargetMode="External"/><Relationship Id="rId_hyperlink_1534" Type="http://schemas.openxmlformats.org/officeDocument/2006/relationships/hyperlink" Target="https://www.diodes.com/assets/Datasheets/ds32125.pdf" TargetMode="External"/><Relationship Id="rId_hyperlink_1535" Type="http://schemas.openxmlformats.org/officeDocument/2006/relationships/hyperlink" Target="https://www.diodes.com/assets/Datasheets/ds32125.pdf" TargetMode="External"/><Relationship Id="rId_hyperlink_1536" Type="http://schemas.openxmlformats.org/officeDocument/2006/relationships/hyperlink" Target="https://www.diodes.com/assets/Datasheets/ds32125.pdf" TargetMode="External"/><Relationship Id="rId_hyperlink_1537" Type="http://schemas.openxmlformats.org/officeDocument/2006/relationships/hyperlink" Target="https://www.diodes.com/assets/Datasheets/ds32125.pdf" TargetMode="External"/><Relationship Id="rId_hyperlink_1538" Type="http://schemas.openxmlformats.org/officeDocument/2006/relationships/hyperlink" Target="https://www.diodes.com/assets/Datasheets/AZ23C2V7-AZ23C51.pdf" TargetMode="External"/><Relationship Id="rId_hyperlink_1539" Type="http://schemas.openxmlformats.org/officeDocument/2006/relationships/hyperlink" Target="https://www.diodes.com/assets/Datasheets/ds30257.pdf" TargetMode="External"/><Relationship Id="rId_hyperlink_1540" Type="http://schemas.openxmlformats.org/officeDocument/2006/relationships/hyperlink" Target="https://www.diodes.com/assets/Datasheets/AZ23C2V7-AZ23C51.pdf" TargetMode="External"/><Relationship Id="rId_hyperlink_1541" Type="http://schemas.openxmlformats.org/officeDocument/2006/relationships/hyperlink" Target="https://www.diodes.com/assets/Datasheets/AZ23C2V7-AZ23C51.pdf" TargetMode="External"/><Relationship Id="rId_hyperlink_1542" Type="http://schemas.openxmlformats.org/officeDocument/2006/relationships/hyperlink" Target="https://www.diodes.com/assets/Datasheets/AZ23C2V7-AZ23C51.pdf" TargetMode="External"/><Relationship Id="rId_hyperlink_1543" Type="http://schemas.openxmlformats.org/officeDocument/2006/relationships/hyperlink" Target="https://www.diodes.com/assets/Datasheets/AZ23C2V7-AZ23C51.pdf" TargetMode="External"/><Relationship Id="rId_hyperlink_1544" Type="http://schemas.openxmlformats.org/officeDocument/2006/relationships/hyperlink" Target="https://www.diodes.com/assets/Datasheets/AZ23C2V7-AZ23C51.pdf" TargetMode="External"/><Relationship Id="rId_hyperlink_1545" Type="http://schemas.openxmlformats.org/officeDocument/2006/relationships/hyperlink" Target="https://www.diodes.com/assets/Datasheets/AZ23C2V7-AZ23C51.pdf" TargetMode="External"/><Relationship Id="rId_hyperlink_1546" Type="http://schemas.openxmlformats.org/officeDocument/2006/relationships/hyperlink" Target="https://www.diodes.com/assets/Datasheets/ds30257.pdf" TargetMode="External"/><Relationship Id="rId_hyperlink_1547" Type="http://schemas.openxmlformats.org/officeDocument/2006/relationships/hyperlink" Target="https://www.diodes.com/assets/Datasheets/AZ23C2V7-AZ23C51.pdf" TargetMode="External"/><Relationship Id="rId_hyperlink_1548" Type="http://schemas.openxmlformats.org/officeDocument/2006/relationships/hyperlink" Target="https://www.diodes.com/assets/Datasheets/AZ23C2V7-AZ23C51.pdf" TargetMode="External"/><Relationship Id="rId_hyperlink_1549" Type="http://schemas.openxmlformats.org/officeDocument/2006/relationships/hyperlink" Target="https://www.diodes.com/assets/Datasheets/AZ23C2V7-AZ23C51.pdf" TargetMode="External"/><Relationship Id="rId_hyperlink_1550" Type="http://schemas.openxmlformats.org/officeDocument/2006/relationships/hyperlink" Target="https://www.diodes.com/assets/Datasheets/AZ23C2V7-AZ23C51.pdf" TargetMode="External"/><Relationship Id="rId_hyperlink_1551" Type="http://schemas.openxmlformats.org/officeDocument/2006/relationships/hyperlink" Target="https://www.diodes.com/assets/Datasheets/AZ23C2V7-AZ23C51.pdf" TargetMode="External"/><Relationship Id="rId_hyperlink_1552" Type="http://schemas.openxmlformats.org/officeDocument/2006/relationships/hyperlink" Target="https://www.diodes.com/assets/Datasheets/AZ23C2V7-AZ23C51.pdf" TargetMode="External"/><Relationship Id="rId_hyperlink_1553" Type="http://schemas.openxmlformats.org/officeDocument/2006/relationships/hyperlink" Target="https://www.diodes.com/assets/Datasheets/AZ23C2V7-AZ23C51.pdf" TargetMode="External"/><Relationship Id="rId_hyperlink_1554" Type="http://schemas.openxmlformats.org/officeDocument/2006/relationships/hyperlink" Target="https://www.diodes.com/assets/Datasheets/AZ23C2V7-AZ23C51.pdf" TargetMode="External"/><Relationship Id="rId_hyperlink_1555" Type="http://schemas.openxmlformats.org/officeDocument/2006/relationships/hyperlink" Target="https://www.diodes.com/assets/Datasheets/AZ23C2V7-AZ23C51.pdf" TargetMode="External"/><Relationship Id="rId_hyperlink_1556" Type="http://schemas.openxmlformats.org/officeDocument/2006/relationships/hyperlink" Target="https://www.diodes.com/assets/Datasheets/AZ23C2V7-AZ23C51.pdf" TargetMode="External"/><Relationship Id="rId_hyperlink_1557" Type="http://schemas.openxmlformats.org/officeDocument/2006/relationships/hyperlink" Target="https://www.diodes.com/assets/Datasheets/AZ23C2V7-AZ23C51.pdf" TargetMode="External"/><Relationship Id="rId_hyperlink_1558" Type="http://schemas.openxmlformats.org/officeDocument/2006/relationships/hyperlink" Target="https://www.diodes.com/assets/Datasheets/AZ23C2V7-AZ23C51.pdf" TargetMode="External"/><Relationship Id="rId_hyperlink_1559" Type="http://schemas.openxmlformats.org/officeDocument/2006/relationships/hyperlink" Target="https://www.diodes.com/assets/Datasheets/AZ23C2V7-AZ23C51.pdf" TargetMode="External"/><Relationship Id="rId_hyperlink_1560" Type="http://schemas.openxmlformats.org/officeDocument/2006/relationships/hyperlink" Target="https://www.diodes.com/assets/Datasheets/AZ23C2V7-AZ23C51.pdf" TargetMode="External"/><Relationship Id="rId_hyperlink_1561" Type="http://schemas.openxmlformats.org/officeDocument/2006/relationships/hyperlink" Target="https://www.diodes.com/assets/Datasheets/AZ23C2V7-AZ23C51.pdf" TargetMode="External"/><Relationship Id="rId_hyperlink_1562" Type="http://schemas.openxmlformats.org/officeDocument/2006/relationships/hyperlink" Target="https://www.diodes.com/assets/Datasheets/AZ23C2V7-AZ23C51.pdf" TargetMode="External"/><Relationship Id="rId_hyperlink_1563" Type="http://schemas.openxmlformats.org/officeDocument/2006/relationships/hyperlink" Target="https://www.diodes.com/assets/Datasheets/AZ23C2V7-AZ23C51.pdf" TargetMode="External"/><Relationship Id="rId_hyperlink_1564" Type="http://schemas.openxmlformats.org/officeDocument/2006/relationships/hyperlink" Target="https://www.diodes.com/assets/Datasheets/AZ23C2V7-AZ23C51.pdf" TargetMode="External"/><Relationship Id="rId_hyperlink_1565" Type="http://schemas.openxmlformats.org/officeDocument/2006/relationships/hyperlink" Target="https://www.diodes.com/assets/Datasheets/AZ23C2V7-AZ23C51.pdf" TargetMode="External"/><Relationship Id="rId_hyperlink_1566" Type="http://schemas.openxmlformats.org/officeDocument/2006/relationships/hyperlink" Target="https://www.diodes.com/assets/Datasheets/AZ23C2V7-AZ23C51.pdf" TargetMode="External"/><Relationship Id="rId_hyperlink_1567" Type="http://schemas.openxmlformats.org/officeDocument/2006/relationships/hyperlink" Target="https://www.diodes.com/assets/Datasheets/ds30257.pdf" TargetMode="External"/><Relationship Id="rId_hyperlink_1568" Type="http://schemas.openxmlformats.org/officeDocument/2006/relationships/hyperlink" Target="https://www.diodes.com/assets/Datasheets/AZ23C2V7-AZ23C51.pdf" TargetMode="External"/><Relationship Id="rId_hyperlink_1569" Type="http://schemas.openxmlformats.org/officeDocument/2006/relationships/hyperlink" Target="https://www.diodes.com/assets/Datasheets/AZ23C2V7-AZ23C51.pdf" TargetMode="External"/><Relationship Id="rId_hyperlink_1570" Type="http://schemas.openxmlformats.org/officeDocument/2006/relationships/hyperlink" Target="https://www.diodes.com/assets/Datasheets/ds30257.pdf" TargetMode="External"/><Relationship Id="rId_hyperlink_1571" Type="http://schemas.openxmlformats.org/officeDocument/2006/relationships/hyperlink" Target="https://www.diodes.com/assets/Datasheets/AZ23C2V7-AZ23C51.pdf" TargetMode="External"/><Relationship Id="rId_hyperlink_1572" Type="http://schemas.openxmlformats.org/officeDocument/2006/relationships/hyperlink" Target="https://www.diodes.com/assets/Datasheets/AZ23C2V7-AZ23C51.pdf" TargetMode="External"/><Relationship Id="rId_hyperlink_1573" Type="http://schemas.openxmlformats.org/officeDocument/2006/relationships/hyperlink" Target="https://www.diodes.com/assets/Datasheets/BZT52B15LP.pdf" TargetMode="External"/><Relationship Id="rId_hyperlink_1574" Type="http://schemas.openxmlformats.org/officeDocument/2006/relationships/hyperlink" Target="https://www.diodes.com/assets/Datasheets/ds18004.pdf" TargetMode="External"/><Relationship Id="rId_hyperlink_1575" Type="http://schemas.openxmlformats.org/officeDocument/2006/relationships/hyperlink" Target="https://www.diodes.com/assets/Datasheets/BZT52C2V4LP-BZT52C39LP.pdf" TargetMode="External"/><Relationship Id="rId_hyperlink_1576" Type="http://schemas.openxmlformats.org/officeDocument/2006/relationships/hyperlink" Target="https://www.diodes.com/assets/Datasheets/ds18004.pdf" TargetMode="External"/><Relationship Id="rId_hyperlink_1577" Type="http://schemas.openxmlformats.org/officeDocument/2006/relationships/hyperlink" Target="https://www.diodes.com/assets/Datasheets/ds30093.pdf" TargetMode="External"/><Relationship Id="rId_hyperlink_1578" Type="http://schemas.openxmlformats.org/officeDocument/2006/relationships/hyperlink" Target="https://www.diodes.com/assets/Datasheets/ds30093.pdf" TargetMode="External"/><Relationship Id="rId_hyperlink_1579" Type="http://schemas.openxmlformats.org/officeDocument/2006/relationships/hyperlink" Target="https://www.diodes.com/assets/Datasheets/ds30502.pdf" TargetMode="External"/><Relationship Id="rId_hyperlink_1580" Type="http://schemas.openxmlformats.org/officeDocument/2006/relationships/hyperlink" Target="https://www.diodes.com/assets/Datasheets/ds30502.pdf" TargetMode="External"/><Relationship Id="rId_hyperlink_1581" Type="http://schemas.openxmlformats.org/officeDocument/2006/relationships/hyperlink" Target="https://www.diodes.com/assets/Datasheets/ds18004.pdf" TargetMode="External"/><Relationship Id="rId_hyperlink_1582" Type="http://schemas.openxmlformats.org/officeDocument/2006/relationships/hyperlink" Target="https://www.diodes.com/assets/Datasheets/BZT52C2V4LP-BZT52C39LP.pdf" TargetMode="External"/><Relationship Id="rId_hyperlink_1583" Type="http://schemas.openxmlformats.org/officeDocument/2006/relationships/hyperlink" Target="https://www.diodes.com/assets/Datasheets/ds18004.pdf" TargetMode="External"/><Relationship Id="rId_hyperlink_1584" Type="http://schemas.openxmlformats.org/officeDocument/2006/relationships/hyperlink" Target="https://www.diodes.com/assets/Datasheets/ds30093.pdf" TargetMode="External"/><Relationship Id="rId_hyperlink_1585" Type="http://schemas.openxmlformats.org/officeDocument/2006/relationships/hyperlink" Target="https://www.diodes.com/assets/Datasheets/ds30093.pdf" TargetMode="External"/><Relationship Id="rId_hyperlink_1586" Type="http://schemas.openxmlformats.org/officeDocument/2006/relationships/hyperlink" Target="https://www.diodes.com/assets/Datasheets/ds30502.pdf" TargetMode="External"/><Relationship Id="rId_hyperlink_1587" Type="http://schemas.openxmlformats.org/officeDocument/2006/relationships/hyperlink" Target="https://www.diodes.com/assets/Datasheets/ds30502.pdf" TargetMode="External"/><Relationship Id="rId_hyperlink_1588" Type="http://schemas.openxmlformats.org/officeDocument/2006/relationships/hyperlink" Target="https://www.diodes.com/assets/Datasheets/ds18004.pdf" TargetMode="External"/><Relationship Id="rId_hyperlink_1589" Type="http://schemas.openxmlformats.org/officeDocument/2006/relationships/hyperlink" Target="https://www.diodes.com/assets/Datasheets/BZT52C2V4LP-BZT52C39LP.pdf" TargetMode="External"/><Relationship Id="rId_hyperlink_1590" Type="http://schemas.openxmlformats.org/officeDocument/2006/relationships/hyperlink" Target="https://www.diodes.com/assets/Datasheets/ds18004.pdf" TargetMode="External"/><Relationship Id="rId_hyperlink_1591" Type="http://schemas.openxmlformats.org/officeDocument/2006/relationships/hyperlink" Target="https://www.diodes.com/assets/Datasheets/ds30093.pdf" TargetMode="External"/><Relationship Id="rId_hyperlink_1592" Type="http://schemas.openxmlformats.org/officeDocument/2006/relationships/hyperlink" Target="https://www.diodes.com/assets/Datasheets/ds30093.pdf" TargetMode="External"/><Relationship Id="rId_hyperlink_1593" Type="http://schemas.openxmlformats.org/officeDocument/2006/relationships/hyperlink" Target="https://www.diodes.com/assets/Datasheets/ds30502.pdf" TargetMode="External"/><Relationship Id="rId_hyperlink_1594" Type="http://schemas.openxmlformats.org/officeDocument/2006/relationships/hyperlink" Target="https://www.diodes.com/assets/Datasheets/ds30502.pdf" TargetMode="External"/><Relationship Id="rId_hyperlink_1595" Type="http://schemas.openxmlformats.org/officeDocument/2006/relationships/hyperlink" Target="https://www.diodes.com/assets/Datasheets/ds18004.pdf" TargetMode="External"/><Relationship Id="rId_hyperlink_1596" Type="http://schemas.openxmlformats.org/officeDocument/2006/relationships/hyperlink" Target="https://www.diodes.com/assets/Datasheets/BZT52C2V4LP-BZT52C39LP.pdf" TargetMode="External"/><Relationship Id="rId_hyperlink_1597" Type="http://schemas.openxmlformats.org/officeDocument/2006/relationships/hyperlink" Target="https://www.diodes.com/assets/Datasheets/BZT52C6V8LPQ-BZT52C16LPQ.pdf" TargetMode="External"/><Relationship Id="rId_hyperlink_1598" Type="http://schemas.openxmlformats.org/officeDocument/2006/relationships/hyperlink" Target="https://www.diodes.com/assets/Datasheets/ds18004.pdf" TargetMode="External"/><Relationship Id="rId_hyperlink_1599" Type="http://schemas.openxmlformats.org/officeDocument/2006/relationships/hyperlink" Target="https://www.diodes.com/assets/Datasheets/ds30093.pdf" TargetMode="External"/><Relationship Id="rId_hyperlink_1600" Type="http://schemas.openxmlformats.org/officeDocument/2006/relationships/hyperlink" Target="https://www.diodes.com/assets/Datasheets/ds30093.pdf" TargetMode="External"/><Relationship Id="rId_hyperlink_1601" Type="http://schemas.openxmlformats.org/officeDocument/2006/relationships/hyperlink" Target="https://www.diodes.com/assets/Datasheets/ds30502.pdf" TargetMode="External"/><Relationship Id="rId_hyperlink_1602" Type="http://schemas.openxmlformats.org/officeDocument/2006/relationships/hyperlink" Target="https://www.diodes.com/assets/Datasheets/ds30502.pdf" TargetMode="External"/><Relationship Id="rId_hyperlink_1603" Type="http://schemas.openxmlformats.org/officeDocument/2006/relationships/hyperlink" Target="https://www.diodes.com/assets/Datasheets/ds18004.pdf" TargetMode="External"/><Relationship Id="rId_hyperlink_1604" Type="http://schemas.openxmlformats.org/officeDocument/2006/relationships/hyperlink" Target="https://www.diodes.com/assets/Datasheets/BZT52C2V4LP-BZT52C39LP.pdf" TargetMode="External"/><Relationship Id="rId_hyperlink_1605" Type="http://schemas.openxmlformats.org/officeDocument/2006/relationships/hyperlink" Target="https://www.diodes.com/assets/Datasheets/BZT52C6V8LPQ-BZT52C16LPQ.pdf" TargetMode="External"/><Relationship Id="rId_hyperlink_1606" Type="http://schemas.openxmlformats.org/officeDocument/2006/relationships/hyperlink" Target="https://www.diodes.com/assets/Datasheets/ds18004.pdf" TargetMode="External"/><Relationship Id="rId_hyperlink_1607" Type="http://schemas.openxmlformats.org/officeDocument/2006/relationships/hyperlink" Target="https://www.diodes.com/assets/Datasheets/ds30093.pdf" TargetMode="External"/><Relationship Id="rId_hyperlink_1608" Type="http://schemas.openxmlformats.org/officeDocument/2006/relationships/hyperlink" Target="https://www.diodes.com/assets/Datasheets/ds30093.pdf" TargetMode="External"/><Relationship Id="rId_hyperlink_1609" Type="http://schemas.openxmlformats.org/officeDocument/2006/relationships/hyperlink" Target="https://www.diodes.com/assets/Datasheets/ds30502.pdf" TargetMode="External"/><Relationship Id="rId_hyperlink_1610" Type="http://schemas.openxmlformats.org/officeDocument/2006/relationships/hyperlink" Target="https://www.diodes.com/assets/Datasheets/ds30502.pdf" TargetMode="External"/><Relationship Id="rId_hyperlink_1611" Type="http://schemas.openxmlformats.org/officeDocument/2006/relationships/hyperlink" Target="https://www.diodes.com/assets/Datasheets/ds18004.pdf" TargetMode="External"/><Relationship Id="rId_hyperlink_1612" Type="http://schemas.openxmlformats.org/officeDocument/2006/relationships/hyperlink" Target="https://www.diodes.com/assets/Datasheets/BZT52C2V4LP-BZT52C39LP.pdf" TargetMode="External"/><Relationship Id="rId_hyperlink_1613" Type="http://schemas.openxmlformats.org/officeDocument/2006/relationships/hyperlink" Target="https://www.diodes.com/assets/Datasheets/BZT52C6V8LPQ-BZT52C16LPQ.pdf" TargetMode="External"/><Relationship Id="rId_hyperlink_1614" Type="http://schemas.openxmlformats.org/officeDocument/2006/relationships/hyperlink" Target="https://www.diodes.com/assets/Datasheets/ds18004.pdf" TargetMode="External"/><Relationship Id="rId_hyperlink_1615" Type="http://schemas.openxmlformats.org/officeDocument/2006/relationships/hyperlink" Target="https://www.diodes.com/assets/Datasheets/ds30093.pdf" TargetMode="External"/><Relationship Id="rId_hyperlink_1616" Type="http://schemas.openxmlformats.org/officeDocument/2006/relationships/hyperlink" Target="https://www.diodes.com/assets/Datasheets/ds30093.pdf" TargetMode="External"/><Relationship Id="rId_hyperlink_1617" Type="http://schemas.openxmlformats.org/officeDocument/2006/relationships/hyperlink" Target="https://www.diodes.com/assets/Datasheets/ds30502.pdf" TargetMode="External"/><Relationship Id="rId_hyperlink_1618" Type="http://schemas.openxmlformats.org/officeDocument/2006/relationships/hyperlink" Target="https://www.diodes.com/assets/Datasheets/ds30502.pdf" TargetMode="External"/><Relationship Id="rId_hyperlink_1619" Type="http://schemas.openxmlformats.org/officeDocument/2006/relationships/hyperlink" Target="https://www.diodes.com/assets/Datasheets/ds18004.pdf" TargetMode="External"/><Relationship Id="rId_hyperlink_1620" Type="http://schemas.openxmlformats.org/officeDocument/2006/relationships/hyperlink" Target="https://www.diodes.com/assets/Datasheets/BZT52C2V4LP-BZT52C39LP.pdf" TargetMode="External"/><Relationship Id="rId_hyperlink_1621" Type="http://schemas.openxmlformats.org/officeDocument/2006/relationships/hyperlink" Target="https://www.diodes.com/assets/Datasheets/ds18004.pdf" TargetMode="External"/><Relationship Id="rId_hyperlink_1622" Type="http://schemas.openxmlformats.org/officeDocument/2006/relationships/hyperlink" Target="https://www.diodes.com/assets/Datasheets/ds30093.pdf" TargetMode="External"/><Relationship Id="rId_hyperlink_1623" Type="http://schemas.openxmlformats.org/officeDocument/2006/relationships/hyperlink" Target="https://www.diodes.com/assets/Datasheets/ds30093.pdf" TargetMode="External"/><Relationship Id="rId_hyperlink_1624" Type="http://schemas.openxmlformats.org/officeDocument/2006/relationships/hyperlink" Target="https://www.diodes.com/assets/Datasheets/ds30502.pdf" TargetMode="External"/><Relationship Id="rId_hyperlink_1625" Type="http://schemas.openxmlformats.org/officeDocument/2006/relationships/hyperlink" Target="https://www.diodes.com/assets/Datasheets/ds30502.pdf" TargetMode="External"/><Relationship Id="rId_hyperlink_1626" Type="http://schemas.openxmlformats.org/officeDocument/2006/relationships/hyperlink" Target="https://www.diodes.com/assets/Datasheets/ds18004.pdf" TargetMode="External"/><Relationship Id="rId_hyperlink_1627" Type="http://schemas.openxmlformats.org/officeDocument/2006/relationships/hyperlink" Target="https://www.diodes.com/assets/Datasheets/BZT52C2V4LP-BZT52C39LP.pdf" TargetMode="External"/><Relationship Id="rId_hyperlink_1628" Type="http://schemas.openxmlformats.org/officeDocument/2006/relationships/hyperlink" Target="https://www.diodes.com/assets/Datasheets/ds18004.pdf" TargetMode="External"/><Relationship Id="rId_hyperlink_1629" Type="http://schemas.openxmlformats.org/officeDocument/2006/relationships/hyperlink" Target="https://www.diodes.com/assets/Datasheets/ds30093.pdf" TargetMode="External"/><Relationship Id="rId_hyperlink_1630" Type="http://schemas.openxmlformats.org/officeDocument/2006/relationships/hyperlink" Target="https://www.diodes.com/assets/Datasheets/ds30093.pdf" TargetMode="External"/><Relationship Id="rId_hyperlink_1631" Type="http://schemas.openxmlformats.org/officeDocument/2006/relationships/hyperlink" Target="https://www.diodes.com/assets/Datasheets/ds30502.pdf" TargetMode="External"/><Relationship Id="rId_hyperlink_1632" Type="http://schemas.openxmlformats.org/officeDocument/2006/relationships/hyperlink" Target="https://www.diodes.com/assets/Datasheets/ds30502.pdf" TargetMode="External"/><Relationship Id="rId_hyperlink_1633" Type="http://schemas.openxmlformats.org/officeDocument/2006/relationships/hyperlink" Target="https://www.diodes.com/assets/Datasheets/ds18004.pdf" TargetMode="External"/><Relationship Id="rId_hyperlink_1634" Type="http://schemas.openxmlformats.org/officeDocument/2006/relationships/hyperlink" Target="https://www.diodes.com/assets/Datasheets/BZT52C2V4LP-BZT52C39LP.pdf" TargetMode="External"/><Relationship Id="rId_hyperlink_1635" Type="http://schemas.openxmlformats.org/officeDocument/2006/relationships/hyperlink" Target="https://www.diodes.com/assets/Datasheets/ds18004.pdf" TargetMode="External"/><Relationship Id="rId_hyperlink_1636" Type="http://schemas.openxmlformats.org/officeDocument/2006/relationships/hyperlink" Target="https://www.diodes.com/assets/Datasheets/ds30093.pdf" TargetMode="External"/><Relationship Id="rId_hyperlink_1637" Type="http://schemas.openxmlformats.org/officeDocument/2006/relationships/hyperlink" Target="https://www.diodes.com/assets/Datasheets/ds30502.pdf" TargetMode="External"/><Relationship Id="rId_hyperlink_1638" Type="http://schemas.openxmlformats.org/officeDocument/2006/relationships/hyperlink" Target="https://www.diodes.com/assets/Datasheets/ds30502.pdf" TargetMode="External"/><Relationship Id="rId_hyperlink_1639" Type="http://schemas.openxmlformats.org/officeDocument/2006/relationships/hyperlink" Target="https://www.diodes.com/assets/Datasheets/ds18004.pdf" TargetMode="External"/><Relationship Id="rId_hyperlink_1640" Type="http://schemas.openxmlformats.org/officeDocument/2006/relationships/hyperlink" Target="https://www.diodes.com/assets/Datasheets/BZT52C2V4LP-BZT52C39LP.pdf" TargetMode="External"/><Relationship Id="rId_hyperlink_1641" Type="http://schemas.openxmlformats.org/officeDocument/2006/relationships/hyperlink" Target="https://www.diodes.com/assets/Datasheets/ds18004.pdf" TargetMode="External"/><Relationship Id="rId_hyperlink_1642" Type="http://schemas.openxmlformats.org/officeDocument/2006/relationships/hyperlink" Target="https://www.diodes.com/assets/Datasheets/ds30093.pdf" TargetMode="External"/><Relationship Id="rId_hyperlink_1643" Type="http://schemas.openxmlformats.org/officeDocument/2006/relationships/hyperlink" Target="https://www.diodes.com/assets/Datasheets/ds30093.pdf" TargetMode="External"/><Relationship Id="rId_hyperlink_1644" Type="http://schemas.openxmlformats.org/officeDocument/2006/relationships/hyperlink" Target="https://www.diodes.com/assets/Datasheets/ds30502.pdf" TargetMode="External"/><Relationship Id="rId_hyperlink_1645" Type="http://schemas.openxmlformats.org/officeDocument/2006/relationships/hyperlink" Target="https://www.diodes.com/assets/Datasheets/ds30502.pdf" TargetMode="External"/><Relationship Id="rId_hyperlink_1646" Type="http://schemas.openxmlformats.org/officeDocument/2006/relationships/hyperlink" Target="https://www.diodes.com/assets/Datasheets/ds18004.pdf" TargetMode="External"/><Relationship Id="rId_hyperlink_1647" Type="http://schemas.openxmlformats.org/officeDocument/2006/relationships/hyperlink" Target="https://www.diodes.com/assets/Datasheets/ds18004.pdf" TargetMode="External"/><Relationship Id="rId_hyperlink_1648" Type="http://schemas.openxmlformats.org/officeDocument/2006/relationships/hyperlink" Target="https://www.diodes.com/assets/Datasheets/ds30093.pdf" TargetMode="External"/><Relationship Id="rId_hyperlink_1649" Type="http://schemas.openxmlformats.org/officeDocument/2006/relationships/hyperlink" Target="https://www.diodes.com/assets/Datasheets/ds18004.pdf" TargetMode="External"/><Relationship Id="rId_hyperlink_1650" Type="http://schemas.openxmlformats.org/officeDocument/2006/relationships/hyperlink" Target="https://www.diodes.com/assets/Datasheets/ds18004.pdf" TargetMode="External"/><Relationship Id="rId_hyperlink_1651" Type="http://schemas.openxmlformats.org/officeDocument/2006/relationships/hyperlink" Target="https://www.diodes.com/assets/Datasheets/ds30093.pdf" TargetMode="External"/><Relationship Id="rId_hyperlink_1652" Type="http://schemas.openxmlformats.org/officeDocument/2006/relationships/hyperlink" Target="https://www.diodes.com/assets/Datasheets/ds30502.pdf" TargetMode="External"/><Relationship Id="rId_hyperlink_1653" Type="http://schemas.openxmlformats.org/officeDocument/2006/relationships/hyperlink" Target="https://www.diodes.com/assets/Datasheets/ds30502.pdf" TargetMode="External"/><Relationship Id="rId_hyperlink_1654" Type="http://schemas.openxmlformats.org/officeDocument/2006/relationships/hyperlink" Target="https://www.diodes.com/assets/Datasheets/ds18004.pdf" TargetMode="External"/><Relationship Id="rId_hyperlink_1655" Type="http://schemas.openxmlformats.org/officeDocument/2006/relationships/hyperlink" Target="https://www.diodes.com/assets/Datasheets/BZT52C2V4LP-BZT52C39LP.pdf" TargetMode="External"/><Relationship Id="rId_hyperlink_1656" Type="http://schemas.openxmlformats.org/officeDocument/2006/relationships/hyperlink" Target="https://www.diodes.com/assets/Datasheets/ds18004.pdf" TargetMode="External"/><Relationship Id="rId_hyperlink_1657" Type="http://schemas.openxmlformats.org/officeDocument/2006/relationships/hyperlink" Target="https://www.diodes.com/assets/Datasheets/ds30093.pdf" TargetMode="External"/><Relationship Id="rId_hyperlink_1658" Type="http://schemas.openxmlformats.org/officeDocument/2006/relationships/hyperlink" Target="https://www.diodes.com/assets/Datasheets/ds30502.pdf" TargetMode="External"/><Relationship Id="rId_hyperlink_1659" Type="http://schemas.openxmlformats.org/officeDocument/2006/relationships/hyperlink" Target="https://www.diodes.com/assets/Datasheets/ds30502.pdf" TargetMode="External"/><Relationship Id="rId_hyperlink_1660" Type="http://schemas.openxmlformats.org/officeDocument/2006/relationships/hyperlink" Target="https://www.diodes.com/assets/Datasheets/ds18004.pdf" TargetMode="External"/><Relationship Id="rId_hyperlink_1661" Type="http://schemas.openxmlformats.org/officeDocument/2006/relationships/hyperlink" Target="https://www.diodes.com/assets/Datasheets/BZT52C2V4LP-BZT52C39LP.pdf" TargetMode="External"/><Relationship Id="rId_hyperlink_1662" Type="http://schemas.openxmlformats.org/officeDocument/2006/relationships/hyperlink" Target="https://www.diodes.com/assets/Datasheets/ds18004.pdf" TargetMode="External"/><Relationship Id="rId_hyperlink_1663" Type="http://schemas.openxmlformats.org/officeDocument/2006/relationships/hyperlink" Target="https://www.diodes.com/assets/Datasheets/ds30093.pdf" TargetMode="External"/><Relationship Id="rId_hyperlink_1664" Type="http://schemas.openxmlformats.org/officeDocument/2006/relationships/hyperlink" Target="https://www.diodes.com/assets/Datasheets/ds30502.pdf" TargetMode="External"/><Relationship Id="rId_hyperlink_1665" Type="http://schemas.openxmlformats.org/officeDocument/2006/relationships/hyperlink" Target="https://www.diodes.com/assets/Datasheets/ds30502.pdf" TargetMode="External"/><Relationship Id="rId_hyperlink_1666" Type="http://schemas.openxmlformats.org/officeDocument/2006/relationships/hyperlink" Target="https://www.diodes.com/assets/Datasheets/ds18004.pdf" TargetMode="External"/><Relationship Id="rId_hyperlink_1667" Type="http://schemas.openxmlformats.org/officeDocument/2006/relationships/hyperlink" Target="https://www.diodes.com/assets/Datasheets/ds18004.pdf" TargetMode="External"/><Relationship Id="rId_hyperlink_1668" Type="http://schemas.openxmlformats.org/officeDocument/2006/relationships/hyperlink" Target="https://www.diodes.com/assets/Datasheets/ds30093.pdf" TargetMode="External"/><Relationship Id="rId_hyperlink_1669" Type="http://schemas.openxmlformats.org/officeDocument/2006/relationships/hyperlink" Target="https://www.diodes.com/assets/Datasheets/ds18004.pdf" TargetMode="External"/><Relationship Id="rId_hyperlink_1670" Type="http://schemas.openxmlformats.org/officeDocument/2006/relationships/hyperlink" Target="https://www.diodes.com/assets/Datasheets/ds18004.pdf" TargetMode="External"/><Relationship Id="rId_hyperlink_1671" Type="http://schemas.openxmlformats.org/officeDocument/2006/relationships/hyperlink" Target="https://www.diodes.com/assets/Datasheets/ds30093.pdf" TargetMode="External"/><Relationship Id="rId_hyperlink_1672" Type="http://schemas.openxmlformats.org/officeDocument/2006/relationships/hyperlink" Target="https://www.diodes.com/assets/Datasheets/ds18004.pdf" TargetMode="External"/><Relationship Id="rId_hyperlink_1673" Type="http://schemas.openxmlformats.org/officeDocument/2006/relationships/hyperlink" Target="https://www.diodes.com/assets/Datasheets/BZT52C2V4LP-BZT52C39LP.pdf" TargetMode="External"/><Relationship Id="rId_hyperlink_1674" Type="http://schemas.openxmlformats.org/officeDocument/2006/relationships/hyperlink" Target="https://www.diodes.com/assets/Datasheets/ds18004.pdf" TargetMode="External"/><Relationship Id="rId_hyperlink_1675" Type="http://schemas.openxmlformats.org/officeDocument/2006/relationships/hyperlink" Target="https://www.diodes.com/assets/Datasheets/ds30093.pdf" TargetMode="External"/><Relationship Id="rId_hyperlink_1676" Type="http://schemas.openxmlformats.org/officeDocument/2006/relationships/hyperlink" Target="https://www.diodes.com/assets/Datasheets/ds30093.pdf" TargetMode="External"/><Relationship Id="rId_hyperlink_1677" Type="http://schemas.openxmlformats.org/officeDocument/2006/relationships/hyperlink" Target="https://www.diodes.com/assets/Datasheets/ds30502.pdf" TargetMode="External"/><Relationship Id="rId_hyperlink_1678" Type="http://schemas.openxmlformats.org/officeDocument/2006/relationships/hyperlink" Target="https://www.diodes.com/assets/Datasheets/ds30502.pdf" TargetMode="External"/><Relationship Id="rId_hyperlink_1679" Type="http://schemas.openxmlformats.org/officeDocument/2006/relationships/hyperlink" Target="https://www.diodes.com/assets/Datasheets/ds18004.pdf" TargetMode="External"/><Relationship Id="rId_hyperlink_1680" Type="http://schemas.openxmlformats.org/officeDocument/2006/relationships/hyperlink" Target="https://www.diodes.com/assets/Datasheets/BZT52C2V4LP-BZT52C39LP.pdf" TargetMode="External"/><Relationship Id="rId_hyperlink_1681" Type="http://schemas.openxmlformats.org/officeDocument/2006/relationships/hyperlink" Target="https://www.diodes.com/assets/Datasheets/ds18004.pdf" TargetMode="External"/><Relationship Id="rId_hyperlink_1682" Type="http://schemas.openxmlformats.org/officeDocument/2006/relationships/hyperlink" Target="https://www.diodes.com/assets/Datasheets/ds30093.pdf" TargetMode="External"/><Relationship Id="rId_hyperlink_1683" Type="http://schemas.openxmlformats.org/officeDocument/2006/relationships/hyperlink" Target="https://www.diodes.com/assets/Datasheets/ds18004.pdf" TargetMode="External"/><Relationship Id="rId_hyperlink_1684" Type="http://schemas.openxmlformats.org/officeDocument/2006/relationships/hyperlink" Target="https://www.diodes.com/assets/Datasheets/BZT52C2V4LP-BZT52C39LP.pdf" TargetMode="External"/><Relationship Id="rId_hyperlink_1685" Type="http://schemas.openxmlformats.org/officeDocument/2006/relationships/hyperlink" Target="https://www.diodes.com/assets/Datasheets/ds18004.pdf" TargetMode="External"/><Relationship Id="rId_hyperlink_1686" Type="http://schemas.openxmlformats.org/officeDocument/2006/relationships/hyperlink" Target="https://www.diodes.com/assets/Datasheets/ds30093.pdf" TargetMode="External"/><Relationship Id="rId_hyperlink_1687" Type="http://schemas.openxmlformats.org/officeDocument/2006/relationships/hyperlink" Target="https://www.diodes.com/assets/Datasheets/ds30093.pdf" TargetMode="External"/><Relationship Id="rId_hyperlink_1688" Type="http://schemas.openxmlformats.org/officeDocument/2006/relationships/hyperlink" Target="https://www.diodes.com/assets/Datasheets/ds30502.pdf" TargetMode="External"/><Relationship Id="rId_hyperlink_1689" Type="http://schemas.openxmlformats.org/officeDocument/2006/relationships/hyperlink" Target="https://www.diodes.com/assets/Datasheets/ds30502.pdf" TargetMode="External"/><Relationship Id="rId_hyperlink_1690" Type="http://schemas.openxmlformats.org/officeDocument/2006/relationships/hyperlink" Target="https://www.diodes.com/assets/Datasheets/ds18004.pdf" TargetMode="External"/><Relationship Id="rId_hyperlink_1691" Type="http://schemas.openxmlformats.org/officeDocument/2006/relationships/hyperlink" Target="https://www.diodes.com/assets/Datasheets/BZT52C2V4LP-BZT52C39LP.pdf" TargetMode="External"/><Relationship Id="rId_hyperlink_1692" Type="http://schemas.openxmlformats.org/officeDocument/2006/relationships/hyperlink" Target="https://www.diodes.com/assets/Datasheets/ds18004.pdf" TargetMode="External"/><Relationship Id="rId_hyperlink_1693" Type="http://schemas.openxmlformats.org/officeDocument/2006/relationships/hyperlink" Target="https://www.diodes.com/assets/Datasheets/ds30093.pdf" TargetMode="External"/><Relationship Id="rId_hyperlink_1694" Type="http://schemas.openxmlformats.org/officeDocument/2006/relationships/hyperlink" Target="https://www.diodes.com/assets/Datasheets/ds30093.pdf" TargetMode="External"/><Relationship Id="rId_hyperlink_1695" Type="http://schemas.openxmlformats.org/officeDocument/2006/relationships/hyperlink" Target="https://www.diodes.com/assets/Datasheets/ds30502.pdf" TargetMode="External"/><Relationship Id="rId_hyperlink_1696" Type="http://schemas.openxmlformats.org/officeDocument/2006/relationships/hyperlink" Target="https://www.diodes.com/assets/Datasheets/ds30502.pdf" TargetMode="External"/><Relationship Id="rId_hyperlink_1697" Type="http://schemas.openxmlformats.org/officeDocument/2006/relationships/hyperlink" Target="https://www.diodes.com/assets/Datasheets/ds18004.pdf" TargetMode="External"/><Relationship Id="rId_hyperlink_1698" Type="http://schemas.openxmlformats.org/officeDocument/2006/relationships/hyperlink" Target="https://www.diodes.com/assets/Datasheets/BZT52C2V4LP-BZT52C39LP.pdf" TargetMode="External"/><Relationship Id="rId_hyperlink_1699" Type="http://schemas.openxmlformats.org/officeDocument/2006/relationships/hyperlink" Target="https://www.diodes.com/assets/Datasheets/ds18004.pdf" TargetMode="External"/><Relationship Id="rId_hyperlink_1700" Type="http://schemas.openxmlformats.org/officeDocument/2006/relationships/hyperlink" Target="https://www.diodes.com/assets/Datasheets/ds30093.pdf" TargetMode="External"/><Relationship Id="rId_hyperlink_1701" Type="http://schemas.openxmlformats.org/officeDocument/2006/relationships/hyperlink" Target="https://www.diodes.com/assets/Datasheets/ds30093.pdf" TargetMode="External"/><Relationship Id="rId_hyperlink_1702" Type="http://schemas.openxmlformats.org/officeDocument/2006/relationships/hyperlink" Target="https://www.diodes.com/assets/Datasheets/ds30502.pdf" TargetMode="External"/><Relationship Id="rId_hyperlink_1703" Type="http://schemas.openxmlformats.org/officeDocument/2006/relationships/hyperlink" Target="https://www.diodes.com/assets/Datasheets/ds30502.pdf" TargetMode="External"/><Relationship Id="rId_hyperlink_1704" Type="http://schemas.openxmlformats.org/officeDocument/2006/relationships/hyperlink" Target="https://www.diodes.com/assets/Datasheets/ds18004.pdf" TargetMode="External"/><Relationship Id="rId_hyperlink_1705" Type="http://schemas.openxmlformats.org/officeDocument/2006/relationships/hyperlink" Target="https://www.diodes.com/assets/Datasheets/BZT52C2V4LP-BZT52C39LP.pdf" TargetMode="External"/><Relationship Id="rId_hyperlink_1706" Type="http://schemas.openxmlformats.org/officeDocument/2006/relationships/hyperlink" Target="https://www.diodes.com/assets/Datasheets/ds18004.pdf" TargetMode="External"/><Relationship Id="rId_hyperlink_1707" Type="http://schemas.openxmlformats.org/officeDocument/2006/relationships/hyperlink" Target="https://www.diodes.com/assets/Datasheets/ds30093.pdf" TargetMode="External"/><Relationship Id="rId_hyperlink_1708" Type="http://schemas.openxmlformats.org/officeDocument/2006/relationships/hyperlink" Target="https://www.diodes.com/assets/Datasheets/ds30093.pdf" TargetMode="External"/><Relationship Id="rId_hyperlink_1709" Type="http://schemas.openxmlformats.org/officeDocument/2006/relationships/hyperlink" Target="https://www.diodes.com/assets/Datasheets/ds30502.pdf" TargetMode="External"/><Relationship Id="rId_hyperlink_1710" Type="http://schemas.openxmlformats.org/officeDocument/2006/relationships/hyperlink" Target="https://www.diodes.com/assets/Datasheets/ds30502.pdf" TargetMode="External"/><Relationship Id="rId_hyperlink_1711" Type="http://schemas.openxmlformats.org/officeDocument/2006/relationships/hyperlink" Target="https://www.diodes.com/assets/Datasheets/ds18004.pdf" TargetMode="External"/><Relationship Id="rId_hyperlink_1712" Type="http://schemas.openxmlformats.org/officeDocument/2006/relationships/hyperlink" Target="https://www.diodes.com/assets/Datasheets/ds18004.pdf" TargetMode="External"/><Relationship Id="rId_hyperlink_1713" Type="http://schemas.openxmlformats.org/officeDocument/2006/relationships/hyperlink" Target="https://www.diodes.com/assets/Datasheets/ds18004.pdf" TargetMode="External"/><Relationship Id="rId_hyperlink_1714" Type="http://schemas.openxmlformats.org/officeDocument/2006/relationships/hyperlink" Target="https://www.diodes.com/assets/Datasheets/ds18004.pdf" TargetMode="External"/><Relationship Id="rId_hyperlink_1715" Type="http://schemas.openxmlformats.org/officeDocument/2006/relationships/hyperlink" Target="https://www.diodes.com/assets/Datasheets/ds18004.pdf" TargetMode="External"/><Relationship Id="rId_hyperlink_1716" Type="http://schemas.openxmlformats.org/officeDocument/2006/relationships/hyperlink" Target="https://www.diodes.com/assets/Datasheets/BZT52C2V4LP-BZT52C39LP.pdf" TargetMode="External"/><Relationship Id="rId_hyperlink_1717" Type="http://schemas.openxmlformats.org/officeDocument/2006/relationships/hyperlink" Target="https://www.diodes.com/assets/Datasheets/ds18004.pdf" TargetMode="External"/><Relationship Id="rId_hyperlink_1718" Type="http://schemas.openxmlformats.org/officeDocument/2006/relationships/hyperlink" Target="https://www.diodes.com/assets/Datasheets/ds30093.pdf" TargetMode="External"/><Relationship Id="rId_hyperlink_1719" Type="http://schemas.openxmlformats.org/officeDocument/2006/relationships/hyperlink" Target="https://www.diodes.com/assets/Datasheets/ds30093.pdf" TargetMode="External"/><Relationship Id="rId_hyperlink_1720" Type="http://schemas.openxmlformats.org/officeDocument/2006/relationships/hyperlink" Target="https://www.diodes.com/assets/Datasheets/ds30502.pdf" TargetMode="External"/><Relationship Id="rId_hyperlink_1721" Type="http://schemas.openxmlformats.org/officeDocument/2006/relationships/hyperlink" Target="https://www.diodes.com/assets/Datasheets/ds30502.pdf" TargetMode="External"/><Relationship Id="rId_hyperlink_1722" Type="http://schemas.openxmlformats.org/officeDocument/2006/relationships/hyperlink" Target="https://www.diodes.com/assets/Datasheets/ds18004.pdf" TargetMode="External"/><Relationship Id="rId_hyperlink_1723" Type="http://schemas.openxmlformats.org/officeDocument/2006/relationships/hyperlink" Target="https://www.diodes.com/assets/Datasheets/BZT52C2V4LP-BZT52C39LP.pdf" TargetMode="External"/><Relationship Id="rId_hyperlink_1724" Type="http://schemas.openxmlformats.org/officeDocument/2006/relationships/hyperlink" Target="https://www.diodes.com/assets/Datasheets/ds18004.pdf" TargetMode="External"/><Relationship Id="rId_hyperlink_1725" Type="http://schemas.openxmlformats.org/officeDocument/2006/relationships/hyperlink" Target="https://www.diodes.com/assets/Datasheets/ds30093.pdf" TargetMode="External"/><Relationship Id="rId_hyperlink_1726" Type="http://schemas.openxmlformats.org/officeDocument/2006/relationships/hyperlink" Target="https://www.diodes.com/assets/Datasheets/ds30093.pdf" TargetMode="External"/><Relationship Id="rId_hyperlink_1727" Type="http://schemas.openxmlformats.org/officeDocument/2006/relationships/hyperlink" Target="https://www.diodes.com/assets/Datasheets/ds30502.pdf" TargetMode="External"/><Relationship Id="rId_hyperlink_1728" Type="http://schemas.openxmlformats.org/officeDocument/2006/relationships/hyperlink" Target="https://www.diodes.com/assets/Datasheets/ds30502.pdf" TargetMode="External"/><Relationship Id="rId_hyperlink_1729" Type="http://schemas.openxmlformats.org/officeDocument/2006/relationships/hyperlink" Target="https://www.diodes.com/assets/Datasheets/ds18004.pdf" TargetMode="External"/><Relationship Id="rId_hyperlink_1730" Type="http://schemas.openxmlformats.org/officeDocument/2006/relationships/hyperlink" Target="https://www.diodes.com/assets/Datasheets/ds18004.pdf" TargetMode="External"/><Relationship Id="rId_hyperlink_1731" Type="http://schemas.openxmlformats.org/officeDocument/2006/relationships/hyperlink" Target="https://www.diodes.com/assets/Datasheets/ds30566.pdf" TargetMode="External"/><Relationship Id="rId_hyperlink_1732" Type="http://schemas.openxmlformats.org/officeDocument/2006/relationships/hyperlink" Target="https://www.diodes.com/assets/Datasheets/ds18004.pdf" TargetMode="External"/><Relationship Id="rId_hyperlink_1733" Type="http://schemas.openxmlformats.org/officeDocument/2006/relationships/hyperlink" Target="https://www.diodes.com/assets/Datasheets/BZT52C2V4LP-BZT52C39LP.pdf" TargetMode="External"/><Relationship Id="rId_hyperlink_1734" Type="http://schemas.openxmlformats.org/officeDocument/2006/relationships/hyperlink" Target="https://www.diodes.com/assets/Datasheets/ds18004.pdf" TargetMode="External"/><Relationship Id="rId_hyperlink_1735" Type="http://schemas.openxmlformats.org/officeDocument/2006/relationships/hyperlink" Target="https://www.diodes.com/assets/Datasheets/ds30093.pdf" TargetMode="External"/><Relationship Id="rId_hyperlink_1736" Type="http://schemas.openxmlformats.org/officeDocument/2006/relationships/hyperlink" Target="https://www.diodes.com/assets/Datasheets/ds30093.pdf" TargetMode="External"/><Relationship Id="rId_hyperlink_1737" Type="http://schemas.openxmlformats.org/officeDocument/2006/relationships/hyperlink" Target="https://www.diodes.com/assets/Datasheets/ds30502.pdf" TargetMode="External"/><Relationship Id="rId_hyperlink_1738" Type="http://schemas.openxmlformats.org/officeDocument/2006/relationships/hyperlink" Target="https://www.diodes.com/assets/Datasheets/ds30502.pdf" TargetMode="External"/><Relationship Id="rId_hyperlink_1739" Type="http://schemas.openxmlformats.org/officeDocument/2006/relationships/hyperlink" Target="https://www.diodes.com/assets/Datasheets/ds18004.pdf" TargetMode="External"/><Relationship Id="rId_hyperlink_1740" Type="http://schemas.openxmlformats.org/officeDocument/2006/relationships/hyperlink" Target="https://www.diodes.com/assets/Datasheets/BZT52C2V4LP-BZT52C39LP.pdf" TargetMode="External"/><Relationship Id="rId_hyperlink_1741" Type="http://schemas.openxmlformats.org/officeDocument/2006/relationships/hyperlink" Target="https://www.diodes.com/assets/Datasheets/ds18004.pdf" TargetMode="External"/><Relationship Id="rId_hyperlink_1742" Type="http://schemas.openxmlformats.org/officeDocument/2006/relationships/hyperlink" Target="https://www.diodes.com/assets/Datasheets/ds30093.pdf" TargetMode="External"/><Relationship Id="rId_hyperlink_1743" Type="http://schemas.openxmlformats.org/officeDocument/2006/relationships/hyperlink" Target="https://www.diodes.com/assets/Datasheets/ds30093.pdf" TargetMode="External"/><Relationship Id="rId_hyperlink_1744" Type="http://schemas.openxmlformats.org/officeDocument/2006/relationships/hyperlink" Target="https://www.diodes.com/assets/Datasheets/ds30502.pdf" TargetMode="External"/><Relationship Id="rId_hyperlink_1745" Type="http://schemas.openxmlformats.org/officeDocument/2006/relationships/hyperlink" Target="https://www.diodes.com/assets/Datasheets/ds30502.pdf" TargetMode="External"/><Relationship Id="rId_hyperlink_1746" Type="http://schemas.openxmlformats.org/officeDocument/2006/relationships/hyperlink" Target="https://www.diodes.com/assets/Datasheets/ds18004.pdf" TargetMode="External"/><Relationship Id="rId_hyperlink_1747" Type="http://schemas.openxmlformats.org/officeDocument/2006/relationships/hyperlink" Target="https://www.diodes.com/assets/Datasheets/BZT52C2V4LP-BZT52C39LP.pdf" TargetMode="External"/><Relationship Id="rId_hyperlink_1748" Type="http://schemas.openxmlformats.org/officeDocument/2006/relationships/hyperlink" Target="https://www.diodes.com/assets/Datasheets/ds18004.pdf" TargetMode="External"/><Relationship Id="rId_hyperlink_1749" Type="http://schemas.openxmlformats.org/officeDocument/2006/relationships/hyperlink" Target="https://www.diodes.com/assets/Datasheets/ds30093.pdf" TargetMode="External"/><Relationship Id="rId_hyperlink_1750" Type="http://schemas.openxmlformats.org/officeDocument/2006/relationships/hyperlink" Target="https://www.diodes.com/assets/Datasheets/ds30093.pdf" TargetMode="External"/><Relationship Id="rId_hyperlink_1751" Type="http://schemas.openxmlformats.org/officeDocument/2006/relationships/hyperlink" Target="https://www.diodes.com/assets/Datasheets/ds30502.pdf" TargetMode="External"/><Relationship Id="rId_hyperlink_1752" Type="http://schemas.openxmlformats.org/officeDocument/2006/relationships/hyperlink" Target="https://www.diodes.com/assets/Datasheets/ds30502.pdf" TargetMode="External"/><Relationship Id="rId_hyperlink_1753" Type="http://schemas.openxmlformats.org/officeDocument/2006/relationships/hyperlink" Target="https://www.diodes.com/assets/Datasheets/ds18004.pdf" TargetMode="External"/><Relationship Id="rId_hyperlink_1754" Type="http://schemas.openxmlformats.org/officeDocument/2006/relationships/hyperlink" Target="https://www.diodes.com/assets/Datasheets/BZT52C2V4LP-BZT52C39LP.pdf" TargetMode="External"/><Relationship Id="rId_hyperlink_1755" Type="http://schemas.openxmlformats.org/officeDocument/2006/relationships/hyperlink" Target="https://www.diodes.com/assets/Datasheets/BZT52C6V8LPQ-BZT52C16LPQ.pdf" TargetMode="External"/><Relationship Id="rId_hyperlink_1756" Type="http://schemas.openxmlformats.org/officeDocument/2006/relationships/hyperlink" Target="https://www.diodes.com/assets/Datasheets/ds30093.pdf" TargetMode="External"/><Relationship Id="rId_hyperlink_1757" Type="http://schemas.openxmlformats.org/officeDocument/2006/relationships/hyperlink" Target="https://www.diodes.com/assets/Datasheets/ds30093.pdf" TargetMode="External"/><Relationship Id="rId_hyperlink_1758" Type="http://schemas.openxmlformats.org/officeDocument/2006/relationships/hyperlink" Target="https://www.diodes.com/assets/Datasheets/ds30502.pdf" TargetMode="External"/><Relationship Id="rId_hyperlink_1759" Type="http://schemas.openxmlformats.org/officeDocument/2006/relationships/hyperlink" Target="https://www.diodes.com/assets/Datasheets/ds30502.pdf" TargetMode="External"/><Relationship Id="rId_hyperlink_1760" Type="http://schemas.openxmlformats.org/officeDocument/2006/relationships/hyperlink" Target="https://www.diodes.com/assets/Datasheets/ds18004.pdf" TargetMode="External"/><Relationship Id="rId_hyperlink_1761" Type="http://schemas.openxmlformats.org/officeDocument/2006/relationships/hyperlink" Target="https://www.diodes.com/assets/Datasheets/BZT52C2V4LP-BZT52C39LP.pdf" TargetMode="External"/><Relationship Id="rId_hyperlink_1762" Type="http://schemas.openxmlformats.org/officeDocument/2006/relationships/hyperlink" Target="https://www.diodes.com/assets/Datasheets/ds18004.pdf" TargetMode="External"/><Relationship Id="rId_hyperlink_1763" Type="http://schemas.openxmlformats.org/officeDocument/2006/relationships/hyperlink" Target="https://www.diodes.com/assets/Datasheets/ds30093.pdf" TargetMode="External"/><Relationship Id="rId_hyperlink_1764" Type="http://schemas.openxmlformats.org/officeDocument/2006/relationships/hyperlink" Target="https://www.diodes.com/assets/Datasheets/ds30093.pdf" TargetMode="External"/><Relationship Id="rId_hyperlink_1765" Type="http://schemas.openxmlformats.org/officeDocument/2006/relationships/hyperlink" Target="https://www.diodes.com/assets/Datasheets/ds30502.pdf" TargetMode="External"/><Relationship Id="rId_hyperlink_1766" Type="http://schemas.openxmlformats.org/officeDocument/2006/relationships/hyperlink" Target="https://www.diodes.com/assets/Datasheets/ds30502.pdf" TargetMode="External"/><Relationship Id="rId_hyperlink_1767" Type="http://schemas.openxmlformats.org/officeDocument/2006/relationships/hyperlink" Target="https://www.diodes.com/assets/Datasheets/ds18004.pdf" TargetMode="External"/><Relationship Id="rId_hyperlink_1768" Type="http://schemas.openxmlformats.org/officeDocument/2006/relationships/hyperlink" Target="https://www.diodes.com/assets/Datasheets/BZT52C2V4LP-BZT52C39LP.pdf" TargetMode="External"/><Relationship Id="rId_hyperlink_1769" Type="http://schemas.openxmlformats.org/officeDocument/2006/relationships/hyperlink" Target="https://www.diodes.com/assets/Datasheets/ds18004.pdf" TargetMode="External"/><Relationship Id="rId_hyperlink_1770" Type="http://schemas.openxmlformats.org/officeDocument/2006/relationships/hyperlink" Target="https://www.diodes.com/assets/Datasheets/ds30093.pdf" TargetMode="External"/><Relationship Id="rId_hyperlink_1771" Type="http://schemas.openxmlformats.org/officeDocument/2006/relationships/hyperlink" Target="https://www.diodes.com/assets/Datasheets/ds30502.pdf" TargetMode="External"/><Relationship Id="rId_hyperlink_1772" Type="http://schemas.openxmlformats.org/officeDocument/2006/relationships/hyperlink" Target="https://www.diodes.com/assets/Datasheets/ds30502.pdf" TargetMode="External"/><Relationship Id="rId_hyperlink_1773" Type="http://schemas.openxmlformats.org/officeDocument/2006/relationships/hyperlink" Target="https://www.diodes.com/assets/Datasheets/ds18004.pdf" TargetMode="External"/><Relationship Id="rId_hyperlink_1774" Type="http://schemas.openxmlformats.org/officeDocument/2006/relationships/hyperlink" Target="https://www.diodes.com/assets/Datasheets/BZT52C2V4LP-BZT52C39LP.pdf" TargetMode="External"/><Relationship Id="rId_hyperlink_1775" Type="http://schemas.openxmlformats.org/officeDocument/2006/relationships/hyperlink" Target="https://www.diodes.com/assets/Datasheets/BZT52C6V8LPQ-BZT52C16LPQ.pdf" TargetMode="External"/><Relationship Id="rId_hyperlink_1776" Type="http://schemas.openxmlformats.org/officeDocument/2006/relationships/hyperlink" Target="https://www.diodes.com/assets/Datasheets/ds18004.pdf" TargetMode="External"/><Relationship Id="rId_hyperlink_1777" Type="http://schemas.openxmlformats.org/officeDocument/2006/relationships/hyperlink" Target="https://www.diodes.com/assets/Datasheets/ds30093.pdf" TargetMode="External"/><Relationship Id="rId_hyperlink_1778" Type="http://schemas.openxmlformats.org/officeDocument/2006/relationships/hyperlink" Target="https://www.diodes.com/assets/Datasheets/ds30093.pdf" TargetMode="External"/><Relationship Id="rId_hyperlink_1779" Type="http://schemas.openxmlformats.org/officeDocument/2006/relationships/hyperlink" Target="https://www.diodes.com/assets/Datasheets/ds30502.pdf" TargetMode="External"/><Relationship Id="rId_hyperlink_1780" Type="http://schemas.openxmlformats.org/officeDocument/2006/relationships/hyperlink" Target="https://www.diodes.com/assets/Datasheets/ds30502.pdf" TargetMode="External"/><Relationship Id="rId_hyperlink_1781" Type="http://schemas.openxmlformats.org/officeDocument/2006/relationships/hyperlink" Target="https://www.diodes.com/assets/Datasheets/BZT52HC2V4WF - BZT52HC47WF.pdf" TargetMode="External"/><Relationship Id="rId_hyperlink_1782" Type="http://schemas.openxmlformats.org/officeDocument/2006/relationships/hyperlink" Target="https://www.diodes.com/assets/Datasheets/BZT52HC5V6WFQ-BZT52HC30WFQ.pdf" TargetMode="External"/><Relationship Id="rId_hyperlink_1783" Type="http://schemas.openxmlformats.org/officeDocument/2006/relationships/hyperlink" Target="https://www.diodes.com/assets/Datasheets/BZT52HC2V4WF - BZT52HC47WF.pdf" TargetMode="External"/><Relationship Id="rId_hyperlink_1784" Type="http://schemas.openxmlformats.org/officeDocument/2006/relationships/hyperlink" Target="https://www.diodes.com/assets/Datasheets/BZT52HC5V6WFQ-BZT52HC30WFQ.pdf" TargetMode="External"/><Relationship Id="rId_hyperlink_1785" Type="http://schemas.openxmlformats.org/officeDocument/2006/relationships/hyperlink" Target="https://www.diodes.com/assets/Datasheets/BZT52HC2V4WF - BZT52HC47WF.pdf" TargetMode="External"/><Relationship Id="rId_hyperlink_1786" Type="http://schemas.openxmlformats.org/officeDocument/2006/relationships/hyperlink" Target="https://www.diodes.com/assets/Datasheets/BZT52HC5V6WFQ-BZT52HC30WFQ.pdf" TargetMode="External"/><Relationship Id="rId_hyperlink_1787" Type="http://schemas.openxmlformats.org/officeDocument/2006/relationships/hyperlink" Target="https://www.diodes.com/assets/Datasheets/BZT52HC2V4WF - BZT52HC47WF.pdf" TargetMode="External"/><Relationship Id="rId_hyperlink_1788" Type="http://schemas.openxmlformats.org/officeDocument/2006/relationships/hyperlink" Target="https://www.diodes.com/assets/Datasheets/BZT52HC5V6WFQ-BZT52HC30WFQ.pdf" TargetMode="External"/><Relationship Id="rId_hyperlink_1789" Type="http://schemas.openxmlformats.org/officeDocument/2006/relationships/hyperlink" Target="https://www.diodes.com/assets/Datasheets/BZT52HC2V4WF - BZT52HC47WF.pdf" TargetMode="External"/><Relationship Id="rId_hyperlink_1790" Type="http://schemas.openxmlformats.org/officeDocument/2006/relationships/hyperlink" Target="https://www.diodes.com/assets/Datasheets/BZT52HC5V6WFQ-BZT52HC30WFQ.pdf" TargetMode="External"/><Relationship Id="rId_hyperlink_1791" Type="http://schemas.openxmlformats.org/officeDocument/2006/relationships/hyperlink" Target="https://www.diodes.com/assets/Datasheets/BZT52HC2V4WF - BZT52HC47WF.pdf" TargetMode="External"/><Relationship Id="rId_hyperlink_1792" Type="http://schemas.openxmlformats.org/officeDocument/2006/relationships/hyperlink" Target="https://www.diodes.com/assets/Datasheets/BZT52HC5V6WFQ-BZT52HC30WFQ.pdf" TargetMode="External"/><Relationship Id="rId_hyperlink_1793" Type="http://schemas.openxmlformats.org/officeDocument/2006/relationships/hyperlink" Target="https://www.diodes.com/assets/Datasheets/BZT52HC2V4WF - BZT52HC47WF.pdf" TargetMode="External"/><Relationship Id="rId_hyperlink_1794" Type="http://schemas.openxmlformats.org/officeDocument/2006/relationships/hyperlink" Target="https://www.diodes.com/assets/Datasheets/BZT52HC5V6WFQ-BZT52HC30WFQ.pdf" TargetMode="External"/><Relationship Id="rId_hyperlink_1795" Type="http://schemas.openxmlformats.org/officeDocument/2006/relationships/hyperlink" Target="https://www.diodes.com/assets/Datasheets/BZT52HC2V4WF - BZT52HC47WF.pdf" TargetMode="External"/><Relationship Id="rId_hyperlink_1796" Type="http://schemas.openxmlformats.org/officeDocument/2006/relationships/hyperlink" Target="https://www.diodes.com/assets/Datasheets/BZT52HC5V6WFQ-BZT52HC30WFQ.pdf" TargetMode="External"/><Relationship Id="rId_hyperlink_1797" Type="http://schemas.openxmlformats.org/officeDocument/2006/relationships/hyperlink" Target="https://www.diodes.com/assets/Datasheets/BZT52HC2V4WF - BZT52HC47WF.pdf" TargetMode="External"/><Relationship Id="rId_hyperlink_1798" Type="http://schemas.openxmlformats.org/officeDocument/2006/relationships/hyperlink" Target="https://www.diodes.com/assets/Datasheets/BZT52HC5V6WFQ-BZT52HC30WFQ.pdf" TargetMode="External"/><Relationship Id="rId_hyperlink_1799" Type="http://schemas.openxmlformats.org/officeDocument/2006/relationships/hyperlink" Target="https://www.diodes.com/assets/Datasheets/BZT52HC2V4WF - BZT52HC47WF.pdf" TargetMode="External"/><Relationship Id="rId_hyperlink_1800" Type="http://schemas.openxmlformats.org/officeDocument/2006/relationships/hyperlink" Target="https://www.diodes.com/assets/Datasheets/BZT52HC5V6WFQ-BZT52HC30WFQ.pdf" TargetMode="External"/><Relationship Id="rId_hyperlink_1801" Type="http://schemas.openxmlformats.org/officeDocument/2006/relationships/hyperlink" Target="https://www.diodes.com/assets/Datasheets/BZT52HC2V4WF - BZT52HC47WF.pdf" TargetMode="External"/><Relationship Id="rId_hyperlink_1802" Type="http://schemas.openxmlformats.org/officeDocument/2006/relationships/hyperlink" Target="https://www.diodes.com/assets/Datasheets/BZT52HC5V6WFQ-BZT52HC30WFQ.pdf" TargetMode="External"/><Relationship Id="rId_hyperlink_1803" Type="http://schemas.openxmlformats.org/officeDocument/2006/relationships/hyperlink" Target="https://www.diodes.com/assets/Datasheets/BZT52HC2V4WF - BZT52HC47WF.pdf" TargetMode="External"/><Relationship Id="rId_hyperlink_1804" Type="http://schemas.openxmlformats.org/officeDocument/2006/relationships/hyperlink" Target="https://www.diodes.com/assets/Datasheets/BZT52HC2V4WF - BZT52HC47WF.pdf" TargetMode="External"/><Relationship Id="rId_hyperlink_1805" Type="http://schemas.openxmlformats.org/officeDocument/2006/relationships/hyperlink" Target="https://www.diodes.com/assets/Datasheets/BZT52HC2V4WF - BZT52HC47WF.pdf" TargetMode="External"/><Relationship Id="rId_hyperlink_1806" Type="http://schemas.openxmlformats.org/officeDocument/2006/relationships/hyperlink" Target="https://www.diodes.com/assets/Datasheets/BZT52HC5V6WFQ-BZT52HC30WFQ.pdf" TargetMode="External"/><Relationship Id="rId_hyperlink_1807" Type="http://schemas.openxmlformats.org/officeDocument/2006/relationships/hyperlink" Target="https://www.diodes.com/assets/Datasheets/BZT52HC2V4WF - BZT52HC47WF.pdf" TargetMode="External"/><Relationship Id="rId_hyperlink_1808" Type="http://schemas.openxmlformats.org/officeDocument/2006/relationships/hyperlink" Target="https://www.diodes.com/assets/Datasheets/BZT52HC2V4WF - BZT52HC47WF.pdf" TargetMode="External"/><Relationship Id="rId_hyperlink_1809" Type="http://schemas.openxmlformats.org/officeDocument/2006/relationships/hyperlink" Target="https://www.diodes.com/assets/Datasheets/BZT52HC2V4WF - BZT52HC47WF.pdf" TargetMode="External"/><Relationship Id="rId_hyperlink_1810" Type="http://schemas.openxmlformats.org/officeDocument/2006/relationships/hyperlink" Target="https://www.diodes.com/assets/Datasheets/BZT52HC2V4WF - BZT52HC47WF.pdf" TargetMode="External"/><Relationship Id="rId_hyperlink_1811" Type="http://schemas.openxmlformats.org/officeDocument/2006/relationships/hyperlink" Target="https://www.diodes.com/assets/Datasheets/BZT52HC2V4WF - BZT52HC47WF.pdf" TargetMode="External"/><Relationship Id="rId_hyperlink_1812" Type="http://schemas.openxmlformats.org/officeDocument/2006/relationships/hyperlink" Target="https://www.diodes.com/assets/Datasheets/BZT52HC2V4WF - BZT52HC47WF.pdf" TargetMode="External"/><Relationship Id="rId_hyperlink_1813" Type="http://schemas.openxmlformats.org/officeDocument/2006/relationships/hyperlink" Target="https://www.diodes.com/assets/Datasheets/BZT52HC2V4WF - BZT52HC47WF.pdf" TargetMode="External"/><Relationship Id="rId_hyperlink_1814" Type="http://schemas.openxmlformats.org/officeDocument/2006/relationships/hyperlink" Target="https://www.diodes.com/assets/Datasheets/BZT52HC2V4WF - BZT52HC47WF.pdf" TargetMode="External"/><Relationship Id="rId_hyperlink_1815" Type="http://schemas.openxmlformats.org/officeDocument/2006/relationships/hyperlink" Target="https://www.diodes.com/assets/Datasheets/BZT52HC2V4WF - BZT52HC47WF.pdf" TargetMode="External"/><Relationship Id="rId_hyperlink_1816" Type="http://schemas.openxmlformats.org/officeDocument/2006/relationships/hyperlink" Target="https://www.diodes.com/assets/Datasheets/BZT52HC2V4WF - BZT52HC47WF.pdf" TargetMode="External"/><Relationship Id="rId_hyperlink_1817" Type="http://schemas.openxmlformats.org/officeDocument/2006/relationships/hyperlink" Target="https://www.diodes.com/assets/Datasheets/BZT52HC2V4WF - BZT52HC47WF.pdf" TargetMode="External"/><Relationship Id="rId_hyperlink_1818" Type="http://schemas.openxmlformats.org/officeDocument/2006/relationships/hyperlink" Target="https://www.diodes.com/assets/Datasheets/BZT52HC2V4WF - BZT52HC47WF.pdf" TargetMode="External"/><Relationship Id="rId_hyperlink_1819" Type="http://schemas.openxmlformats.org/officeDocument/2006/relationships/hyperlink" Target="https://www.diodes.com/assets/Datasheets/BZT52HC2V4WF - BZT52HC47WF.pdf" TargetMode="External"/><Relationship Id="rId_hyperlink_1820" Type="http://schemas.openxmlformats.org/officeDocument/2006/relationships/hyperlink" Target="https://www.diodes.com/assets/Datasheets/BZT52HC5V6WFQ-BZT52HC30WFQ.pdf" TargetMode="External"/><Relationship Id="rId_hyperlink_1821" Type="http://schemas.openxmlformats.org/officeDocument/2006/relationships/hyperlink" Target="https://www.diodes.com/assets/Datasheets/BZT52HC2V4WF - BZT52HC47WF.pdf" TargetMode="External"/><Relationship Id="rId_hyperlink_1822" Type="http://schemas.openxmlformats.org/officeDocument/2006/relationships/hyperlink" Target="https://www.diodes.com/assets/Datasheets/BZT52HC5V6WFQ-BZT52HC30WFQ.pdf" TargetMode="External"/><Relationship Id="rId_hyperlink_1823" Type="http://schemas.openxmlformats.org/officeDocument/2006/relationships/hyperlink" Target="https://www.diodes.com/assets/Datasheets/BZT52HC2V4WF - BZT52HC47WF.pdf" TargetMode="External"/><Relationship Id="rId_hyperlink_1824" Type="http://schemas.openxmlformats.org/officeDocument/2006/relationships/hyperlink" Target="https://www.diodes.com/assets/Datasheets/BZT52HC5V6WFQ-BZT52HC30WFQ.pdf" TargetMode="External"/><Relationship Id="rId_hyperlink_1825" Type="http://schemas.openxmlformats.org/officeDocument/2006/relationships/hyperlink" Target="https://www.diodes.com/assets/Datasheets/BZT52HC2V4WF - BZT52HC47WF.pdf" TargetMode="External"/><Relationship Id="rId_hyperlink_1826" Type="http://schemas.openxmlformats.org/officeDocument/2006/relationships/hyperlink" Target="https://www.diodes.com/assets/Datasheets/BZT52HC5V6WFQ-BZT52HC30WFQ.pdf" TargetMode="External"/><Relationship Id="rId_hyperlink_1827" Type="http://schemas.openxmlformats.org/officeDocument/2006/relationships/hyperlink" Target="https://www.diodes.com/assets/Datasheets/BZT52HC2V4WF - BZT52HC47WF.pdf" TargetMode="External"/><Relationship Id="rId_hyperlink_1828" Type="http://schemas.openxmlformats.org/officeDocument/2006/relationships/hyperlink" Target="https://www.diodes.com/assets/Datasheets/BZT52HC5V6WFQ-BZT52HC30WFQ.pdf" TargetMode="External"/><Relationship Id="rId_hyperlink_1829" Type="http://schemas.openxmlformats.org/officeDocument/2006/relationships/hyperlink" Target="https://www.diodes.com/assets/Datasheets/BZT52HC2V4WF - BZT52HC47WF.pdf" TargetMode="External"/><Relationship Id="rId_hyperlink_1830" Type="http://schemas.openxmlformats.org/officeDocument/2006/relationships/hyperlink" Target="https://www.diodes.com/assets/Datasheets/BZT52HC5V6WFQ-BZT52HC30WFQ.pdf" TargetMode="External"/><Relationship Id="rId_hyperlink_1831" Type="http://schemas.openxmlformats.org/officeDocument/2006/relationships/hyperlink" Target="https://www.diodes.com/assets/Datasheets/BZT585BxVxT.pdf" TargetMode="External"/><Relationship Id="rId_hyperlink_1832" Type="http://schemas.openxmlformats.org/officeDocument/2006/relationships/hyperlink" Target="https://www.diodes.com/assets/Datasheets/BZT585B5V1TQ-BZT585B43TQ.pdf" TargetMode="External"/><Relationship Id="rId_hyperlink_1833" Type="http://schemas.openxmlformats.org/officeDocument/2006/relationships/hyperlink" Target="https://www.diodes.com/assets/Datasheets/BZT585BxVxT.pdf" TargetMode="External"/><Relationship Id="rId_hyperlink_1834" Type="http://schemas.openxmlformats.org/officeDocument/2006/relationships/hyperlink" Target="https://www.diodes.com/assets/Datasheets/BZT585B5V1TQ-BZT585B43TQ.pdf" TargetMode="External"/><Relationship Id="rId_hyperlink_1835" Type="http://schemas.openxmlformats.org/officeDocument/2006/relationships/hyperlink" Target="https://www.diodes.com/assets/Datasheets/BZT585BxVxT.pdf" TargetMode="External"/><Relationship Id="rId_hyperlink_1836" Type="http://schemas.openxmlformats.org/officeDocument/2006/relationships/hyperlink" Target="https://www.diodes.com/assets/Datasheets/BZT585B5V1TQ-BZT585B43TQ.pdf" TargetMode="External"/><Relationship Id="rId_hyperlink_1837" Type="http://schemas.openxmlformats.org/officeDocument/2006/relationships/hyperlink" Target="https://www.diodes.com/assets/Datasheets/BZT585BxVxT.pdf" TargetMode="External"/><Relationship Id="rId_hyperlink_1838" Type="http://schemas.openxmlformats.org/officeDocument/2006/relationships/hyperlink" Target="https://www.diodes.com/assets/Datasheets/BZT585B5V1TQ-BZT585B43TQ.pdf" TargetMode="External"/><Relationship Id="rId_hyperlink_1839" Type="http://schemas.openxmlformats.org/officeDocument/2006/relationships/hyperlink" Target="https://www.diodes.com/assets/Datasheets/BZT585BxVxT.pdf" TargetMode="External"/><Relationship Id="rId_hyperlink_1840" Type="http://schemas.openxmlformats.org/officeDocument/2006/relationships/hyperlink" Target="https://www.diodes.com/assets/Datasheets/BZT585B5V1TQ-BZT585B43TQ.pdf" TargetMode="External"/><Relationship Id="rId_hyperlink_1841" Type="http://schemas.openxmlformats.org/officeDocument/2006/relationships/hyperlink" Target="https://www.diodes.com/assets/Datasheets/BZT585BxVxT.pdf" TargetMode="External"/><Relationship Id="rId_hyperlink_1842" Type="http://schemas.openxmlformats.org/officeDocument/2006/relationships/hyperlink" Target="https://www.diodes.com/assets/Datasheets/BZT585B5V1TQ-BZT585B43TQ.pdf" TargetMode="External"/><Relationship Id="rId_hyperlink_1843" Type="http://schemas.openxmlformats.org/officeDocument/2006/relationships/hyperlink" Target="https://www.diodes.com/assets/Datasheets/BZT585BxVxT.pdf" TargetMode="External"/><Relationship Id="rId_hyperlink_1844" Type="http://schemas.openxmlformats.org/officeDocument/2006/relationships/hyperlink" Target="https://www.diodes.com/assets/Datasheets/BZT585B5V1TQ-BZT585B43TQ.pdf" TargetMode="External"/><Relationship Id="rId_hyperlink_1845" Type="http://schemas.openxmlformats.org/officeDocument/2006/relationships/hyperlink" Target="https://www.diodes.com/assets/Datasheets/BZT585BxVxT.pdf" TargetMode="External"/><Relationship Id="rId_hyperlink_1846" Type="http://schemas.openxmlformats.org/officeDocument/2006/relationships/hyperlink" Target="https://www.diodes.com/assets/Datasheets/BZT585B5V1TQ-BZT585B43TQ.pdf" TargetMode="External"/><Relationship Id="rId_hyperlink_1847" Type="http://schemas.openxmlformats.org/officeDocument/2006/relationships/hyperlink" Target="https://www.diodes.com/assets/Datasheets/BZT585BxVxT.pdf" TargetMode="External"/><Relationship Id="rId_hyperlink_1848" Type="http://schemas.openxmlformats.org/officeDocument/2006/relationships/hyperlink" Target="https://www.diodes.com/assets/Datasheets/BZT585B5V1TQ-BZT585B43TQ.pdf" TargetMode="External"/><Relationship Id="rId_hyperlink_1849" Type="http://schemas.openxmlformats.org/officeDocument/2006/relationships/hyperlink" Target="https://www.diodes.com/assets/Datasheets/BZT585BxVxT.pdf" TargetMode="External"/><Relationship Id="rId_hyperlink_1850" Type="http://schemas.openxmlformats.org/officeDocument/2006/relationships/hyperlink" Target="https://www.diodes.com/assets/Datasheets/BZT585B5V1TQ-BZT585B43TQ.pdf" TargetMode="External"/><Relationship Id="rId_hyperlink_1851" Type="http://schemas.openxmlformats.org/officeDocument/2006/relationships/hyperlink" Target="https://www.diodes.com/assets/Datasheets/BZT585BxVxT.pdf" TargetMode="External"/><Relationship Id="rId_hyperlink_1852" Type="http://schemas.openxmlformats.org/officeDocument/2006/relationships/hyperlink" Target="https://www.diodes.com/assets/Datasheets/BZT585B5V1TQ-BZT585B43TQ.pdf" TargetMode="External"/><Relationship Id="rId_hyperlink_1853" Type="http://schemas.openxmlformats.org/officeDocument/2006/relationships/hyperlink" Target="https://www.diodes.com/assets/Datasheets/BZT585BxVxT.pdf" TargetMode="External"/><Relationship Id="rId_hyperlink_1854" Type="http://schemas.openxmlformats.org/officeDocument/2006/relationships/hyperlink" Target="https://www.diodes.com/assets/Datasheets/BZT585B5V1TQ-BZT585B43TQ.pdf" TargetMode="External"/><Relationship Id="rId_hyperlink_1855" Type="http://schemas.openxmlformats.org/officeDocument/2006/relationships/hyperlink" Target="https://www.diodes.com/assets/Datasheets/BZT585BxVxT.pdf" TargetMode="External"/><Relationship Id="rId_hyperlink_1856" Type="http://schemas.openxmlformats.org/officeDocument/2006/relationships/hyperlink" Target="https://www.diodes.com/assets/Datasheets/BZT585BxVxT.pdf" TargetMode="External"/><Relationship Id="rId_hyperlink_1857" Type="http://schemas.openxmlformats.org/officeDocument/2006/relationships/hyperlink" Target="https://www.diodes.com/assets/Datasheets/BZT585B5V1TQ-BZT585B43TQ.pdf" TargetMode="External"/><Relationship Id="rId_hyperlink_1858" Type="http://schemas.openxmlformats.org/officeDocument/2006/relationships/hyperlink" Target="https://www.diodes.com/assets/Datasheets/BZT585BxVxT.pdf" TargetMode="External"/><Relationship Id="rId_hyperlink_1859" Type="http://schemas.openxmlformats.org/officeDocument/2006/relationships/hyperlink" Target="https://www.diodes.com/assets/Datasheets/BZT585B5V1TQ-BZT585B43TQ.pdf" TargetMode="External"/><Relationship Id="rId_hyperlink_1860" Type="http://schemas.openxmlformats.org/officeDocument/2006/relationships/hyperlink" Target="https://www.diodes.com/assets/Datasheets/BZT585BxVxT.pdf" TargetMode="External"/><Relationship Id="rId_hyperlink_1861" Type="http://schemas.openxmlformats.org/officeDocument/2006/relationships/hyperlink" Target="https://www.diodes.com/assets/Datasheets/BZT585B5V1TQ-BZT585B43TQ.pdf" TargetMode="External"/><Relationship Id="rId_hyperlink_1862" Type="http://schemas.openxmlformats.org/officeDocument/2006/relationships/hyperlink" Target="https://www.diodes.com/assets/Datasheets/BZT585BxVxT.pdf" TargetMode="External"/><Relationship Id="rId_hyperlink_1863" Type="http://schemas.openxmlformats.org/officeDocument/2006/relationships/hyperlink" Target="https://www.diodes.com/assets/Datasheets/BZT585B5V1TQ-BZT585B43TQ.pdf" TargetMode="External"/><Relationship Id="rId_hyperlink_1864" Type="http://schemas.openxmlformats.org/officeDocument/2006/relationships/hyperlink" Target="https://www.diodes.com/assets/Datasheets/BZT585BxVxT.pdf" TargetMode="External"/><Relationship Id="rId_hyperlink_1865" Type="http://schemas.openxmlformats.org/officeDocument/2006/relationships/hyperlink" Target="https://www.diodes.com/assets/Datasheets/BZT585BxVxT.pdf" TargetMode="External"/><Relationship Id="rId_hyperlink_1866" Type="http://schemas.openxmlformats.org/officeDocument/2006/relationships/hyperlink" Target="https://www.diodes.com/assets/Datasheets/BZT585B5V1TQ-BZT585B43TQ.pdf" TargetMode="External"/><Relationship Id="rId_hyperlink_1867" Type="http://schemas.openxmlformats.org/officeDocument/2006/relationships/hyperlink" Target="https://www.diodes.com/assets/Datasheets/BZT585BxVxT.pdf" TargetMode="External"/><Relationship Id="rId_hyperlink_1868" Type="http://schemas.openxmlformats.org/officeDocument/2006/relationships/hyperlink" Target="https://www.diodes.com/assets/Datasheets/BZT585B5V1TQ-BZT585B43TQ.pdf" TargetMode="External"/><Relationship Id="rId_hyperlink_1869" Type="http://schemas.openxmlformats.org/officeDocument/2006/relationships/hyperlink" Target="https://www.diodes.com/assets/Datasheets/BZT585BxVxT.pdf" TargetMode="External"/><Relationship Id="rId_hyperlink_1870" Type="http://schemas.openxmlformats.org/officeDocument/2006/relationships/hyperlink" Target="https://www.diodes.com/assets/Datasheets/BZT585B5V1TQ-BZT585B43TQ.pdf" TargetMode="External"/><Relationship Id="rId_hyperlink_1871" Type="http://schemas.openxmlformats.org/officeDocument/2006/relationships/hyperlink" Target="https://www.diodes.com/assets/Datasheets/BZT585BxVxT.pdf" TargetMode="External"/><Relationship Id="rId_hyperlink_1872" Type="http://schemas.openxmlformats.org/officeDocument/2006/relationships/hyperlink" Target="https://www.diodes.com/assets/Datasheets/BZT585BxVxT.pdf" TargetMode="External"/><Relationship Id="rId_hyperlink_1873" Type="http://schemas.openxmlformats.org/officeDocument/2006/relationships/hyperlink" Target="https://www.diodes.com/assets/Datasheets/BZT585BxVxT.pdf" TargetMode="External"/><Relationship Id="rId_hyperlink_1874" Type="http://schemas.openxmlformats.org/officeDocument/2006/relationships/hyperlink" Target="https://www.diodes.com/assets/Datasheets/BZT585B5V1TQ-BZT585B43TQ.pdf" TargetMode="External"/><Relationship Id="rId_hyperlink_1875" Type="http://schemas.openxmlformats.org/officeDocument/2006/relationships/hyperlink" Target="https://www.diodes.com/assets/Datasheets/BZT585BxVxT.pdf" TargetMode="External"/><Relationship Id="rId_hyperlink_1876" Type="http://schemas.openxmlformats.org/officeDocument/2006/relationships/hyperlink" Target="https://www.diodes.com/assets/Datasheets/BZT585B5V1TQ-BZT585B43TQ.pdf" TargetMode="External"/><Relationship Id="rId_hyperlink_1877" Type="http://schemas.openxmlformats.org/officeDocument/2006/relationships/hyperlink" Target="https://www.diodes.com/assets/Datasheets/BZT585BxVxT.pdf" TargetMode="External"/><Relationship Id="rId_hyperlink_1878" Type="http://schemas.openxmlformats.org/officeDocument/2006/relationships/hyperlink" Target="https://www.diodes.com/assets/Datasheets/BZT585B5V1TQ-BZT585B43TQ.pdf" TargetMode="External"/><Relationship Id="rId_hyperlink_1879" Type="http://schemas.openxmlformats.org/officeDocument/2006/relationships/hyperlink" Target="https://www.diodes.com/assets/Datasheets/BZT585BxVxT.pdf" TargetMode="External"/><Relationship Id="rId_hyperlink_1880" Type="http://schemas.openxmlformats.org/officeDocument/2006/relationships/hyperlink" Target="https://www.diodes.com/assets/Datasheets/BZT585B5V1TQ-BZT585B43TQ.pdf" TargetMode="External"/><Relationship Id="rId_hyperlink_1881" Type="http://schemas.openxmlformats.org/officeDocument/2006/relationships/hyperlink" Target="https://www.diodes.com/assets/Datasheets/BZT585BxVxT.pdf" TargetMode="External"/><Relationship Id="rId_hyperlink_1882" Type="http://schemas.openxmlformats.org/officeDocument/2006/relationships/hyperlink" Target="https://www.diodes.com/assets/Datasheets/BZT585B5V1TQ-BZT585B43TQ.pdf" TargetMode="External"/><Relationship Id="rId_hyperlink_1883" Type="http://schemas.openxmlformats.org/officeDocument/2006/relationships/hyperlink" Target="https://www.diodes.com/assets/Datasheets/BZT585BxVxT.pdf" TargetMode="External"/><Relationship Id="rId_hyperlink_1884" Type="http://schemas.openxmlformats.org/officeDocument/2006/relationships/hyperlink" Target="https://www.diodes.com/assets/Datasheets/BZT585B5V1TQ-BZT585B43TQ.pdf" TargetMode="External"/><Relationship Id="rId_hyperlink_1885" Type="http://schemas.openxmlformats.org/officeDocument/2006/relationships/hyperlink" Target="https://www.diodes.com/assets/Datasheets/BZT585BxVxT.pdf" TargetMode="External"/><Relationship Id="rId_hyperlink_1886" Type="http://schemas.openxmlformats.org/officeDocument/2006/relationships/hyperlink" Target="https://www.diodes.com/assets/Datasheets/BZT585B5V1TQ-BZT585B43TQ.pdf" TargetMode="External"/><Relationship Id="rId_hyperlink_1887" Type="http://schemas.openxmlformats.org/officeDocument/2006/relationships/hyperlink" Target="https://www.diodes.com/assets/Datasheets/BZX84Bxxx.pdf" TargetMode="External"/><Relationship Id="rId_hyperlink_1888" Type="http://schemas.openxmlformats.org/officeDocument/2006/relationships/hyperlink" Target="https://www.diodes.com/assets/Datasheets/BZX84Bxxx.pdf" TargetMode="External"/><Relationship Id="rId_hyperlink_1889" Type="http://schemas.openxmlformats.org/officeDocument/2006/relationships/hyperlink" Target="https://www.diodes.com/assets/Datasheets/BZX84Bxxx.pdf" TargetMode="External"/><Relationship Id="rId_hyperlink_1890" Type="http://schemas.openxmlformats.org/officeDocument/2006/relationships/hyperlink" Target="https://www.diodes.com/assets/Datasheets/BZX84Bxxx.pdf" TargetMode="External"/><Relationship Id="rId_hyperlink_1891" Type="http://schemas.openxmlformats.org/officeDocument/2006/relationships/hyperlink" Target="https://www.diodes.com/assets/Datasheets/BZX84Bxxx.pdf" TargetMode="External"/><Relationship Id="rId_hyperlink_1892" Type="http://schemas.openxmlformats.org/officeDocument/2006/relationships/hyperlink" Target="https://www.diodes.com/assets/Datasheets/BZX84Bxxx.pdf" TargetMode="External"/><Relationship Id="rId_hyperlink_1893" Type="http://schemas.openxmlformats.org/officeDocument/2006/relationships/hyperlink" Target="https://www.diodes.com/assets/Datasheets/BZX84Bxxx.pdf" TargetMode="External"/><Relationship Id="rId_hyperlink_1894" Type="http://schemas.openxmlformats.org/officeDocument/2006/relationships/hyperlink" Target="https://www.diodes.com/assets/Datasheets/BZX84Bxxx.pdf" TargetMode="External"/><Relationship Id="rId_hyperlink_1895" Type="http://schemas.openxmlformats.org/officeDocument/2006/relationships/hyperlink" Target="https://www.diodes.com/assets/Datasheets/BZX84Bxxx.pdf" TargetMode="External"/><Relationship Id="rId_hyperlink_1896" Type="http://schemas.openxmlformats.org/officeDocument/2006/relationships/hyperlink" Target="https://www.diodes.com/assets/Datasheets/BZX84Bxxx.pdf" TargetMode="External"/><Relationship Id="rId_hyperlink_1897" Type="http://schemas.openxmlformats.org/officeDocument/2006/relationships/hyperlink" Target="https://www.diodes.com/assets/Datasheets/BZX84Bxxx.pdf" TargetMode="External"/><Relationship Id="rId_hyperlink_1898" Type="http://schemas.openxmlformats.org/officeDocument/2006/relationships/hyperlink" Target="https://www.diodes.com/assets/Datasheets/BZX84Bxxx.pdf" TargetMode="External"/><Relationship Id="rId_hyperlink_1899" Type="http://schemas.openxmlformats.org/officeDocument/2006/relationships/hyperlink" Target="https://www.diodes.com/assets/Datasheets/BZX84Bxxx.pdf" TargetMode="External"/><Relationship Id="rId_hyperlink_1900" Type="http://schemas.openxmlformats.org/officeDocument/2006/relationships/hyperlink" Target="https://www.diodes.com/assets/Datasheets/BZX84Bxxx.pdf" TargetMode="External"/><Relationship Id="rId_hyperlink_1901" Type="http://schemas.openxmlformats.org/officeDocument/2006/relationships/hyperlink" Target="https://www.diodes.com/assets/Datasheets/BZX84Bxxx.pdf" TargetMode="External"/><Relationship Id="rId_hyperlink_1902" Type="http://schemas.openxmlformats.org/officeDocument/2006/relationships/hyperlink" Target="https://www.diodes.com/assets/Datasheets/BZX84Bxxx.pdf" TargetMode="External"/><Relationship Id="rId_hyperlink_1903" Type="http://schemas.openxmlformats.org/officeDocument/2006/relationships/hyperlink" Target="https://www.diodes.com/assets/Datasheets/BZX84Bxxx.pdf" TargetMode="External"/><Relationship Id="rId_hyperlink_1904" Type="http://schemas.openxmlformats.org/officeDocument/2006/relationships/hyperlink" Target="https://www.diodes.com/assets/Datasheets/BZX84Bxxx.pdf" TargetMode="External"/><Relationship Id="rId_hyperlink_1905" Type="http://schemas.openxmlformats.org/officeDocument/2006/relationships/hyperlink" Target="https://www.diodes.com/assets/Datasheets/BZX84Bxxx.pdf" TargetMode="External"/><Relationship Id="rId_hyperlink_1906" Type="http://schemas.openxmlformats.org/officeDocument/2006/relationships/hyperlink" Target="https://www.diodes.com/assets/Datasheets/BZX84Bxxx.pdf" TargetMode="External"/><Relationship Id="rId_hyperlink_1907" Type="http://schemas.openxmlformats.org/officeDocument/2006/relationships/hyperlink" Target="https://www.diodes.com/assets/Datasheets/BZX84Bxxx.pdf" TargetMode="External"/><Relationship Id="rId_hyperlink_1908" Type="http://schemas.openxmlformats.org/officeDocument/2006/relationships/hyperlink" Target="https://www.diodes.com/assets/Datasheets/BZX84Bxxx.pdf" TargetMode="External"/><Relationship Id="rId_hyperlink_1909" Type="http://schemas.openxmlformats.org/officeDocument/2006/relationships/hyperlink" Target="https://www.diodes.com/assets/Datasheets/BZX84Bxxx.pdf" TargetMode="External"/><Relationship Id="rId_hyperlink_1910" Type="http://schemas.openxmlformats.org/officeDocument/2006/relationships/hyperlink" Target="https://www.diodes.com/assets/Datasheets/BZX84Bxxx.pdf" TargetMode="External"/><Relationship Id="rId_hyperlink_1911" Type="http://schemas.openxmlformats.org/officeDocument/2006/relationships/hyperlink" Target="https://www.diodes.com/assets/Datasheets/BZX84Bxxx.pdf" TargetMode="External"/><Relationship Id="rId_hyperlink_1912" Type="http://schemas.openxmlformats.org/officeDocument/2006/relationships/hyperlink" Target="https://www.diodes.com/assets/Datasheets/BZX84Bxxx.pdf" TargetMode="External"/><Relationship Id="rId_hyperlink_1913" Type="http://schemas.openxmlformats.org/officeDocument/2006/relationships/hyperlink" Target="https://www.diodes.com/assets/Datasheets/BZX84Bxxx.pdf" TargetMode="External"/><Relationship Id="rId_hyperlink_1914" Type="http://schemas.openxmlformats.org/officeDocument/2006/relationships/hyperlink" Target="https://www.diodes.com/assets/Datasheets/BZX84Bxxx.pdf" TargetMode="External"/><Relationship Id="rId_hyperlink_1915" Type="http://schemas.openxmlformats.org/officeDocument/2006/relationships/hyperlink" Target="https://www.diodes.com/assets/Datasheets/BZX84Bxxx.pdf" TargetMode="External"/><Relationship Id="rId_hyperlink_1916" Type="http://schemas.openxmlformats.org/officeDocument/2006/relationships/hyperlink" Target="https://www.diodes.com/assets/Datasheets/ds18001.pdf" TargetMode="External"/><Relationship Id="rId_hyperlink_1917" Type="http://schemas.openxmlformats.org/officeDocument/2006/relationships/hyperlink" Target="https://www.diodes.com/assets/Datasheets/ds30108.pdf" TargetMode="External"/><Relationship Id="rId_hyperlink_1918" Type="http://schemas.openxmlformats.org/officeDocument/2006/relationships/hyperlink" Target="https://www.diodes.com/assets/Datasheets/ds30262.pdf" TargetMode="External"/><Relationship Id="rId_hyperlink_1919" Type="http://schemas.openxmlformats.org/officeDocument/2006/relationships/hyperlink" Target="https://www.diodes.com/assets/Datasheets/ds30187.pdf" TargetMode="External"/><Relationship Id="rId_hyperlink_1920" Type="http://schemas.openxmlformats.org/officeDocument/2006/relationships/hyperlink" Target="https://www.diodes.com/assets/Datasheets/ds30066.pdf" TargetMode="External"/><Relationship Id="rId_hyperlink_1921" Type="http://schemas.openxmlformats.org/officeDocument/2006/relationships/hyperlink" Target="https://www.diodes.com/assets/Datasheets/ds18001.pdf" TargetMode="External"/><Relationship Id="rId_hyperlink_1922" Type="http://schemas.openxmlformats.org/officeDocument/2006/relationships/hyperlink" Target="https://www.diodes.com/assets/Datasheets/ds30108.pdf" TargetMode="External"/><Relationship Id="rId_hyperlink_1923" Type="http://schemas.openxmlformats.org/officeDocument/2006/relationships/hyperlink" Target="https://www.diodes.com/assets/Datasheets/ds30262.pdf" TargetMode="External"/><Relationship Id="rId_hyperlink_1924" Type="http://schemas.openxmlformats.org/officeDocument/2006/relationships/hyperlink" Target="https://www.diodes.com/assets/Datasheets/ds30066.pdf" TargetMode="External"/><Relationship Id="rId_hyperlink_1925" Type="http://schemas.openxmlformats.org/officeDocument/2006/relationships/hyperlink" Target="https://www.diodes.com/assets/Datasheets/ds18001.pdf" TargetMode="External"/><Relationship Id="rId_hyperlink_1926" Type="http://schemas.openxmlformats.org/officeDocument/2006/relationships/hyperlink" Target="https://www.diodes.com/assets/Datasheets/ds30108.pdf" TargetMode="External"/><Relationship Id="rId_hyperlink_1927" Type="http://schemas.openxmlformats.org/officeDocument/2006/relationships/hyperlink" Target="https://www.diodes.com/assets/Datasheets/ds30262.pdf" TargetMode="External"/><Relationship Id="rId_hyperlink_1928" Type="http://schemas.openxmlformats.org/officeDocument/2006/relationships/hyperlink" Target="https://www.diodes.com/assets/Datasheets/ds30187.pdf" TargetMode="External"/><Relationship Id="rId_hyperlink_1929" Type="http://schemas.openxmlformats.org/officeDocument/2006/relationships/hyperlink" Target="https://www.diodes.com/assets/Datasheets/ds30066.pdf" TargetMode="External"/><Relationship Id="rId_hyperlink_1930" Type="http://schemas.openxmlformats.org/officeDocument/2006/relationships/hyperlink" Target="https://www.diodes.com/assets/Datasheets/ds18001.pdf" TargetMode="External"/><Relationship Id="rId_hyperlink_1931" Type="http://schemas.openxmlformats.org/officeDocument/2006/relationships/hyperlink" Target="https://www.diodes.com/assets/Datasheets/ds30108.pdf" TargetMode="External"/><Relationship Id="rId_hyperlink_1932" Type="http://schemas.openxmlformats.org/officeDocument/2006/relationships/hyperlink" Target="https://www.diodes.com/assets/Datasheets/ds30262.pdf" TargetMode="External"/><Relationship Id="rId_hyperlink_1933" Type="http://schemas.openxmlformats.org/officeDocument/2006/relationships/hyperlink" Target="https://www.diodes.com/assets/Datasheets/ds30187.pdf" TargetMode="External"/><Relationship Id="rId_hyperlink_1934" Type="http://schemas.openxmlformats.org/officeDocument/2006/relationships/hyperlink" Target="https://www.diodes.com/assets/Datasheets/ds30066.pdf" TargetMode="External"/><Relationship Id="rId_hyperlink_1935" Type="http://schemas.openxmlformats.org/officeDocument/2006/relationships/hyperlink" Target="https://www.diodes.com/assets/Datasheets/ds18001.pdf" TargetMode="External"/><Relationship Id="rId_hyperlink_1936" Type="http://schemas.openxmlformats.org/officeDocument/2006/relationships/hyperlink" Target="https://www.diodes.com/assets/Datasheets/ds30108.pdf" TargetMode="External"/><Relationship Id="rId_hyperlink_1937" Type="http://schemas.openxmlformats.org/officeDocument/2006/relationships/hyperlink" Target="https://www.diodes.com/assets/Datasheets/ds30262.pdf" TargetMode="External"/><Relationship Id="rId_hyperlink_1938" Type="http://schemas.openxmlformats.org/officeDocument/2006/relationships/hyperlink" Target="https://www.diodes.com/assets/Datasheets/ds30187.pdf" TargetMode="External"/><Relationship Id="rId_hyperlink_1939" Type="http://schemas.openxmlformats.org/officeDocument/2006/relationships/hyperlink" Target="https://www.diodes.com/assets/Datasheets/ds30066.pdf" TargetMode="External"/><Relationship Id="rId_hyperlink_1940" Type="http://schemas.openxmlformats.org/officeDocument/2006/relationships/hyperlink" Target="https://www.diodes.com/assets/Datasheets/ds18001.pdf" TargetMode="External"/><Relationship Id="rId_hyperlink_1941" Type="http://schemas.openxmlformats.org/officeDocument/2006/relationships/hyperlink" Target="https://www.diodes.com/assets/Datasheets/ds30108.pdf" TargetMode="External"/><Relationship Id="rId_hyperlink_1942" Type="http://schemas.openxmlformats.org/officeDocument/2006/relationships/hyperlink" Target="https://www.diodes.com/assets/Datasheets/ds30262.pdf" TargetMode="External"/><Relationship Id="rId_hyperlink_1943" Type="http://schemas.openxmlformats.org/officeDocument/2006/relationships/hyperlink" Target="https://www.diodes.com/assets/Datasheets/ds30187.pdf" TargetMode="External"/><Relationship Id="rId_hyperlink_1944" Type="http://schemas.openxmlformats.org/officeDocument/2006/relationships/hyperlink" Target="https://www.diodes.com/assets/Datasheets/ds30066.pdf" TargetMode="External"/><Relationship Id="rId_hyperlink_1945" Type="http://schemas.openxmlformats.org/officeDocument/2006/relationships/hyperlink" Target="https://www.diodes.com/assets/Datasheets/ds18001.pdf" TargetMode="External"/><Relationship Id="rId_hyperlink_1946" Type="http://schemas.openxmlformats.org/officeDocument/2006/relationships/hyperlink" Target="https://www.diodes.com/assets/Datasheets/ds30108.pdf" TargetMode="External"/><Relationship Id="rId_hyperlink_1947" Type="http://schemas.openxmlformats.org/officeDocument/2006/relationships/hyperlink" Target="https://www.diodes.com/assets/Datasheets/ds30262.pdf" TargetMode="External"/><Relationship Id="rId_hyperlink_1948" Type="http://schemas.openxmlformats.org/officeDocument/2006/relationships/hyperlink" Target="https://www.diodes.com/assets/Datasheets/ds30187.pdf" TargetMode="External"/><Relationship Id="rId_hyperlink_1949" Type="http://schemas.openxmlformats.org/officeDocument/2006/relationships/hyperlink" Target="https://www.diodes.com/assets/Datasheets/ds30066.pdf" TargetMode="External"/><Relationship Id="rId_hyperlink_1950" Type="http://schemas.openxmlformats.org/officeDocument/2006/relationships/hyperlink" Target="https://www.diodes.com/assets/Datasheets/ds18001.pdf" TargetMode="External"/><Relationship Id="rId_hyperlink_1951" Type="http://schemas.openxmlformats.org/officeDocument/2006/relationships/hyperlink" Target="https://www.diodes.com/assets/Datasheets/ds30108.pdf" TargetMode="External"/><Relationship Id="rId_hyperlink_1952" Type="http://schemas.openxmlformats.org/officeDocument/2006/relationships/hyperlink" Target="https://www.diodes.com/assets/Datasheets/ds30262.pdf" TargetMode="External"/><Relationship Id="rId_hyperlink_1953" Type="http://schemas.openxmlformats.org/officeDocument/2006/relationships/hyperlink" Target="https://www.diodes.com/assets/Datasheets/ds30187.pdf" TargetMode="External"/><Relationship Id="rId_hyperlink_1954" Type="http://schemas.openxmlformats.org/officeDocument/2006/relationships/hyperlink" Target="https://www.diodes.com/assets/Datasheets/ds30066.pdf" TargetMode="External"/><Relationship Id="rId_hyperlink_1955" Type="http://schemas.openxmlformats.org/officeDocument/2006/relationships/hyperlink" Target="https://www.diodes.com/assets/Datasheets/ds18001.pdf" TargetMode="External"/><Relationship Id="rId_hyperlink_1956" Type="http://schemas.openxmlformats.org/officeDocument/2006/relationships/hyperlink" Target="https://www.diodes.com/assets/Datasheets/ds30108.pdf" TargetMode="External"/><Relationship Id="rId_hyperlink_1957" Type="http://schemas.openxmlformats.org/officeDocument/2006/relationships/hyperlink" Target="https://www.diodes.com/assets/Datasheets/ds30262.pdf" TargetMode="External"/><Relationship Id="rId_hyperlink_1958" Type="http://schemas.openxmlformats.org/officeDocument/2006/relationships/hyperlink" Target="https://www.diodes.com/assets/Datasheets/ds30066.pdf" TargetMode="External"/><Relationship Id="rId_hyperlink_1959" Type="http://schemas.openxmlformats.org/officeDocument/2006/relationships/hyperlink" Target="https://www.diodes.com/assets/Datasheets/ds18001.pdf" TargetMode="External"/><Relationship Id="rId_hyperlink_1960" Type="http://schemas.openxmlformats.org/officeDocument/2006/relationships/hyperlink" Target="https://www.diodes.com/assets/Datasheets/ds30262.pdf" TargetMode="External"/><Relationship Id="rId_hyperlink_1961" Type="http://schemas.openxmlformats.org/officeDocument/2006/relationships/hyperlink" Target="https://www.diodes.com/assets/Datasheets/ds30187.pdf" TargetMode="External"/><Relationship Id="rId_hyperlink_1962" Type="http://schemas.openxmlformats.org/officeDocument/2006/relationships/hyperlink" Target="https://www.diodes.com/assets/Datasheets/ds30066.pdf" TargetMode="External"/><Relationship Id="rId_hyperlink_1963" Type="http://schemas.openxmlformats.org/officeDocument/2006/relationships/hyperlink" Target="https://www.diodes.com/assets/Datasheets/ds18001.pdf" TargetMode="External"/><Relationship Id="rId_hyperlink_1964" Type="http://schemas.openxmlformats.org/officeDocument/2006/relationships/hyperlink" Target="https://www.diodes.com/assets/Datasheets/ds30108.pdf" TargetMode="External"/><Relationship Id="rId_hyperlink_1965" Type="http://schemas.openxmlformats.org/officeDocument/2006/relationships/hyperlink" Target="https://www.diodes.com/assets/Datasheets/ds30262.pdf" TargetMode="External"/><Relationship Id="rId_hyperlink_1966" Type="http://schemas.openxmlformats.org/officeDocument/2006/relationships/hyperlink" Target="https://www.diodes.com/assets/Datasheets/ds30187.pdf" TargetMode="External"/><Relationship Id="rId_hyperlink_1967" Type="http://schemas.openxmlformats.org/officeDocument/2006/relationships/hyperlink" Target="https://www.diodes.com/assets/Datasheets/ds30066.pdf" TargetMode="External"/><Relationship Id="rId_hyperlink_1968" Type="http://schemas.openxmlformats.org/officeDocument/2006/relationships/hyperlink" Target="https://www.diodes.com/assets/Datasheets/ds18001.pdf" TargetMode="External"/><Relationship Id="rId_hyperlink_1969" Type="http://schemas.openxmlformats.org/officeDocument/2006/relationships/hyperlink" Target="https://www.diodes.com/assets/Datasheets/ds30108.pdf" TargetMode="External"/><Relationship Id="rId_hyperlink_1970" Type="http://schemas.openxmlformats.org/officeDocument/2006/relationships/hyperlink" Target="https://www.diodes.com/assets/Datasheets/ds30262.pdf" TargetMode="External"/><Relationship Id="rId_hyperlink_1971" Type="http://schemas.openxmlformats.org/officeDocument/2006/relationships/hyperlink" Target="https://www.diodes.com/assets/Datasheets/ds30187.pdf" TargetMode="External"/><Relationship Id="rId_hyperlink_1972" Type="http://schemas.openxmlformats.org/officeDocument/2006/relationships/hyperlink" Target="https://www.diodes.com/assets/Datasheets/ds30066.pdf" TargetMode="External"/><Relationship Id="rId_hyperlink_1973" Type="http://schemas.openxmlformats.org/officeDocument/2006/relationships/hyperlink" Target="https://www.diodes.com/assets/Datasheets/ds18001.pdf" TargetMode="External"/><Relationship Id="rId_hyperlink_1974" Type="http://schemas.openxmlformats.org/officeDocument/2006/relationships/hyperlink" Target="https://www.diodes.com/assets/Datasheets/ds30108.pdf" TargetMode="External"/><Relationship Id="rId_hyperlink_1975" Type="http://schemas.openxmlformats.org/officeDocument/2006/relationships/hyperlink" Target="https://www.diodes.com/assets/Datasheets/ds30262.pdf" TargetMode="External"/><Relationship Id="rId_hyperlink_1976" Type="http://schemas.openxmlformats.org/officeDocument/2006/relationships/hyperlink" Target="https://www.diodes.com/assets/Datasheets/ds30187.pdf" TargetMode="External"/><Relationship Id="rId_hyperlink_1977" Type="http://schemas.openxmlformats.org/officeDocument/2006/relationships/hyperlink" Target="https://www.diodes.com/assets/Datasheets/ds30066.pdf" TargetMode="External"/><Relationship Id="rId_hyperlink_1978" Type="http://schemas.openxmlformats.org/officeDocument/2006/relationships/hyperlink" Target="https://www.diodes.com/assets/Datasheets/ds18001.pdf" TargetMode="External"/><Relationship Id="rId_hyperlink_1979" Type="http://schemas.openxmlformats.org/officeDocument/2006/relationships/hyperlink" Target="https://www.diodes.com/assets/Datasheets/ds30108.pdf" TargetMode="External"/><Relationship Id="rId_hyperlink_1980" Type="http://schemas.openxmlformats.org/officeDocument/2006/relationships/hyperlink" Target="https://www.diodes.com/assets/Datasheets/ds30262.pdf" TargetMode="External"/><Relationship Id="rId_hyperlink_1981" Type="http://schemas.openxmlformats.org/officeDocument/2006/relationships/hyperlink" Target="https://www.diodes.com/assets/Datasheets/ds30066.pdf" TargetMode="External"/><Relationship Id="rId_hyperlink_1982" Type="http://schemas.openxmlformats.org/officeDocument/2006/relationships/hyperlink" Target="https://www.diodes.com/assets/Datasheets/ds18001.pdf" TargetMode="External"/><Relationship Id="rId_hyperlink_1983" Type="http://schemas.openxmlformats.org/officeDocument/2006/relationships/hyperlink" Target="https://www.diodes.com/assets/Datasheets/ds30108.pdf" TargetMode="External"/><Relationship Id="rId_hyperlink_1984" Type="http://schemas.openxmlformats.org/officeDocument/2006/relationships/hyperlink" Target="https://www.diodes.com/assets/Datasheets/ds30262.pdf" TargetMode="External"/><Relationship Id="rId_hyperlink_1985" Type="http://schemas.openxmlformats.org/officeDocument/2006/relationships/hyperlink" Target="https://www.diodes.com/assets/Datasheets/ds30066.pdf" TargetMode="External"/><Relationship Id="rId_hyperlink_1986" Type="http://schemas.openxmlformats.org/officeDocument/2006/relationships/hyperlink" Target="https://www.diodes.com/assets/Datasheets/ds18001.pdf" TargetMode="External"/><Relationship Id="rId_hyperlink_1987" Type="http://schemas.openxmlformats.org/officeDocument/2006/relationships/hyperlink" Target="https://www.diodes.com/assets/Datasheets/ds30108.pdf" TargetMode="External"/><Relationship Id="rId_hyperlink_1988" Type="http://schemas.openxmlformats.org/officeDocument/2006/relationships/hyperlink" Target="https://www.diodes.com/assets/Datasheets/ds30262.pdf" TargetMode="External"/><Relationship Id="rId_hyperlink_1989" Type="http://schemas.openxmlformats.org/officeDocument/2006/relationships/hyperlink" Target="https://www.diodes.com/assets/Datasheets/BZX84C5V6TQ-BZX84C36TQ.pdf" TargetMode="External"/><Relationship Id="rId_hyperlink_1990" Type="http://schemas.openxmlformats.org/officeDocument/2006/relationships/hyperlink" Target="https://www.diodes.com/assets/Datasheets/ds30066.pdf" TargetMode="External"/><Relationship Id="rId_hyperlink_1991" Type="http://schemas.openxmlformats.org/officeDocument/2006/relationships/hyperlink" Target="https://www.diodes.com/assets/Datasheets/ds18001.pdf" TargetMode="External"/><Relationship Id="rId_hyperlink_1992" Type="http://schemas.openxmlformats.org/officeDocument/2006/relationships/hyperlink" Target="https://www.diodes.com/assets/Datasheets/ds30108.pdf" TargetMode="External"/><Relationship Id="rId_hyperlink_1993" Type="http://schemas.openxmlformats.org/officeDocument/2006/relationships/hyperlink" Target="https://www.diodes.com/assets/Datasheets/ds30262.pdf" TargetMode="External"/><Relationship Id="rId_hyperlink_1994" Type="http://schemas.openxmlformats.org/officeDocument/2006/relationships/hyperlink" Target="https://www.diodes.com/assets/Datasheets/ds30187.pdf" TargetMode="External"/><Relationship Id="rId_hyperlink_1995" Type="http://schemas.openxmlformats.org/officeDocument/2006/relationships/hyperlink" Target="https://www.diodes.com/assets/Datasheets/ds30066.pdf" TargetMode="External"/><Relationship Id="rId_hyperlink_1996" Type="http://schemas.openxmlformats.org/officeDocument/2006/relationships/hyperlink" Target="https://www.diodes.com/assets/Datasheets/ds18001.pdf" TargetMode="External"/><Relationship Id="rId_hyperlink_1997" Type="http://schemas.openxmlformats.org/officeDocument/2006/relationships/hyperlink" Target="https://www.diodes.com/assets/Datasheets/ds30108.pdf" TargetMode="External"/><Relationship Id="rId_hyperlink_1998" Type="http://schemas.openxmlformats.org/officeDocument/2006/relationships/hyperlink" Target="https://www.diodes.com/assets/Datasheets/ds30262.pdf" TargetMode="External"/><Relationship Id="rId_hyperlink_1999" Type="http://schemas.openxmlformats.org/officeDocument/2006/relationships/hyperlink" Target="https://www.diodes.com/assets/Datasheets/ds30187.pdf" TargetMode="External"/><Relationship Id="rId_hyperlink_2000" Type="http://schemas.openxmlformats.org/officeDocument/2006/relationships/hyperlink" Target="https://www.diodes.com/assets/Datasheets/ds30066.pdf" TargetMode="External"/><Relationship Id="rId_hyperlink_2001" Type="http://schemas.openxmlformats.org/officeDocument/2006/relationships/hyperlink" Target="https://www.diodes.com/assets/Datasheets/ds18001.pdf" TargetMode="External"/><Relationship Id="rId_hyperlink_2002" Type="http://schemas.openxmlformats.org/officeDocument/2006/relationships/hyperlink" Target="https://www.diodes.com/assets/Datasheets/ds30108.pdf" TargetMode="External"/><Relationship Id="rId_hyperlink_2003" Type="http://schemas.openxmlformats.org/officeDocument/2006/relationships/hyperlink" Target="https://www.diodes.com/assets/Datasheets/ds30262.pdf" TargetMode="External"/><Relationship Id="rId_hyperlink_2004" Type="http://schemas.openxmlformats.org/officeDocument/2006/relationships/hyperlink" Target="https://www.diodes.com/assets/Datasheets/ds30187.pdf" TargetMode="External"/><Relationship Id="rId_hyperlink_2005" Type="http://schemas.openxmlformats.org/officeDocument/2006/relationships/hyperlink" Target="https://www.diodes.com/assets/Datasheets/ds30066.pdf" TargetMode="External"/><Relationship Id="rId_hyperlink_2006" Type="http://schemas.openxmlformats.org/officeDocument/2006/relationships/hyperlink" Target="https://www.diodes.com/assets/Datasheets/ds18001.pdf" TargetMode="External"/><Relationship Id="rId_hyperlink_2007" Type="http://schemas.openxmlformats.org/officeDocument/2006/relationships/hyperlink" Target="https://www.diodes.com/assets/Datasheets/ds30108.pdf" TargetMode="External"/><Relationship Id="rId_hyperlink_2008" Type="http://schemas.openxmlformats.org/officeDocument/2006/relationships/hyperlink" Target="https://www.diodes.com/assets/Datasheets/ds30262.pdf" TargetMode="External"/><Relationship Id="rId_hyperlink_2009" Type="http://schemas.openxmlformats.org/officeDocument/2006/relationships/hyperlink" Target="https://www.diodes.com/assets/Datasheets/ds30187.pdf" TargetMode="External"/><Relationship Id="rId_hyperlink_2010" Type="http://schemas.openxmlformats.org/officeDocument/2006/relationships/hyperlink" Target="https://www.diodes.com/assets/Datasheets/ds30066.pdf" TargetMode="External"/><Relationship Id="rId_hyperlink_2011" Type="http://schemas.openxmlformats.org/officeDocument/2006/relationships/hyperlink" Target="https://www.diodes.com/assets/Datasheets/ds18001.pdf" TargetMode="External"/><Relationship Id="rId_hyperlink_2012" Type="http://schemas.openxmlformats.org/officeDocument/2006/relationships/hyperlink" Target="https://www.diodes.com/assets/Datasheets/ds30108.pdf" TargetMode="External"/><Relationship Id="rId_hyperlink_2013" Type="http://schemas.openxmlformats.org/officeDocument/2006/relationships/hyperlink" Target="https://www.diodes.com/assets/Datasheets/ds30262.pdf" TargetMode="External"/><Relationship Id="rId_hyperlink_2014" Type="http://schemas.openxmlformats.org/officeDocument/2006/relationships/hyperlink" Target="https://www.diodes.com/assets/Datasheets/ds30187.pdf" TargetMode="External"/><Relationship Id="rId_hyperlink_2015" Type="http://schemas.openxmlformats.org/officeDocument/2006/relationships/hyperlink" Target="https://www.diodes.com/assets/Datasheets/ds30066.pdf" TargetMode="External"/><Relationship Id="rId_hyperlink_2016" Type="http://schemas.openxmlformats.org/officeDocument/2006/relationships/hyperlink" Target="https://www.diodes.com/assets/Datasheets/ds18001.pdf" TargetMode="External"/><Relationship Id="rId_hyperlink_2017" Type="http://schemas.openxmlformats.org/officeDocument/2006/relationships/hyperlink" Target="https://www.diodes.com/assets/Datasheets/ds18001.pdf" TargetMode="External"/><Relationship Id="rId_hyperlink_2018" Type="http://schemas.openxmlformats.org/officeDocument/2006/relationships/hyperlink" Target="https://www.diodes.com/assets/Datasheets/ds18001.pdf" TargetMode="External"/><Relationship Id="rId_hyperlink_2019" Type="http://schemas.openxmlformats.org/officeDocument/2006/relationships/hyperlink" Target="https://www.diodes.com/assets/Datasheets/ds30108.pdf" TargetMode="External"/><Relationship Id="rId_hyperlink_2020" Type="http://schemas.openxmlformats.org/officeDocument/2006/relationships/hyperlink" Target="https://www.diodes.com/assets/Datasheets/ds30262.pdf" TargetMode="External"/><Relationship Id="rId_hyperlink_2021" Type="http://schemas.openxmlformats.org/officeDocument/2006/relationships/hyperlink" Target="https://www.diodes.com/assets/Datasheets/ds30187.pdf" TargetMode="External"/><Relationship Id="rId_hyperlink_2022" Type="http://schemas.openxmlformats.org/officeDocument/2006/relationships/hyperlink" Target="https://www.diodes.com/assets/Datasheets/ds30066.pdf" TargetMode="External"/><Relationship Id="rId_hyperlink_2023" Type="http://schemas.openxmlformats.org/officeDocument/2006/relationships/hyperlink" Target="https://www.diodes.com/assets/Datasheets/ds18001.pdf" TargetMode="External"/><Relationship Id="rId_hyperlink_2024" Type="http://schemas.openxmlformats.org/officeDocument/2006/relationships/hyperlink" Target="https://www.diodes.com/assets/Datasheets/ds30108.pdf" TargetMode="External"/><Relationship Id="rId_hyperlink_2025" Type="http://schemas.openxmlformats.org/officeDocument/2006/relationships/hyperlink" Target="https://www.diodes.com/assets/Datasheets/ds30262.pdf" TargetMode="External"/><Relationship Id="rId_hyperlink_2026" Type="http://schemas.openxmlformats.org/officeDocument/2006/relationships/hyperlink" Target="https://www.diodes.com/assets/Datasheets/ds30187.pdf" TargetMode="External"/><Relationship Id="rId_hyperlink_2027" Type="http://schemas.openxmlformats.org/officeDocument/2006/relationships/hyperlink" Target="https://www.diodes.com/assets/Datasheets/ds30066.pdf" TargetMode="External"/><Relationship Id="rId_hyperlink_2028" Type="http://schemas.openxmlformats.org/officeDocument/2006/relationships/hyperlink" Target="https://www.diodes.com/assets/Datasheets/ds18001.pdf" TargetMode="External"/><Relationship Id="rId_hyperlink_2029" Type="http://schemas.openxmlformats.org/officeDocument/2006/relationships/hyperlink" Target="https://www.diodes.com/assets/Datasheets/ds18001.pdf" TargetMode="External"/><Relationship Id="rId_hyperlink_2030" Type="http://schemas.openxmlformats.org/officeDocument/2006/relationships/hyperlink" Target="https://www.diodes.com/assets/Datasheets/ds30108.pdf" TargetMode="External"/><Relationship Id="rId_hyperlink_2031" Type="http://schemas.openxmlformats.org/officeDocument/2006/relationships/hyperlink" Target="https://www.diodes.com/assets/Datasheets/ds30262.pdf" TargetMode="External"/><Relationship Id="rId_hyperlink_2032" Type="http://schemas.openxmlformats.org/officeDocument/2006/relationships/hyperlink" Target="https://www.diodes.com/assets/Datasheets/ds30187.pdf" TargetMode="External"/><Relationship Id="rId_hyperlink_2033" Type="http://schemas.openxmlformats.org/officeDocument/2006/relationships/hyperlink" Target="https://www.diodes.com/assets/Datasheets/ds30066.pdf" TargetMode="External"/><Relationship Id="rId_hyperlink_2034" Type="http://schemas.openxmlformats.org/officeDocument/2006/relationships/hyperlink" Target="https://www.diodes.com/assets/Datasheets/ds18001.pdf" TargetMode="External"/><Relationship Id="rId_hyperlink_2035" Type="http://schemas.openxmlformats.org/officeDocument/2006/relationships/hyperlink" Target="https://www.diodes.com/assets/Datasheets/ds30108.pdf" TargetMode="External"/><Relationship Id="rId_hyperlink_2036" Type="http://schemas.openxmlformats.org/officeDocument/2006/relationships/hyperlink" Target="https://www.diodes.com/assets/Datasheets/ds30262.pdf" TargetMode="External"/><Relationship Id="rId_hyperlink_2037" Type="http://schemas.openxmlformats.org/officeDocument/2006/relationships/hyperlink" Target="https://www.diodes.com/assets/Datasheets/BZX84C5V6TQ-BZX84C36TQ.pdf" TargetMode="External"/><Relationship Id="rId_hyperlink_2038" Type="http://schemas.openxmlformats.org/officeDocument/2006/relationships/hyperlink" Target="https://www.diodes.com/assets/Datasheets/ds30187.pdf" TargetMode="External"/><Relationship Id="rId_hyperlink_2039" Type="http://schemas.openxmlformats.org/officeDocument/2006/relationships/hyperlink" Target="https://www.diodes.com/assets/Datasheets/ds30066.pdf" TargetMode="External"/><Relationship Id="rId_hyperlink_2040" Type="http://schemas.openxmlformats.org/officeDocument/2006/relationships/hyperlink" Target="https://www.diodes.com/assets/Datasheets/ds18001.pdf" TargetMode="External"/><Relationship Id="rId_hyperlink_2041" Type="http://schemas.openxmlformats.org/officeDocument/2006/relationships/hyperlink" Target="https://www.diodes.com/assets/Datasheets/ds30108.pdf" TargetMode="External"/><Relationship Id="rId_hyperlink_2042" Type="http://schemas.openxmlformats.org/officeDocument/2006/relationships/hyperlink" Target="https://www.diodes.com/assets/Datasheets/ds30262.pdf" TargetMode="External"/><Relationship Id="rId_hyperlink_2043" Type="http://schemas.openxmlformats.org/officeDocument/2006/relationships/hyperlink" Target="https://www.diodes.com/assets/Datasheets/ds30187.pdf" TargetMode="External"/><Relationship Id="rId_hyperlink_2044" Type="http://schemas.openxmlformats.org/officeDocument/2006/relationships/hyperlink" Target="https://www.diodes.com/assets/Datasheets/ds30066.pdf" TargetMode="External"/><Relationship Id="rId_hyperlink_2045" Type="http://schemas.openxmlformats.org/officeDocument/2006/relationships/hyperlink" Target="https://www.diodes.com/assets/Datasheets/ds18001.pdf" TargetMode="External"/><Relationship Id="rId_hyperlink_2046" Type="http://schemas.openxmlformats.org/officeDocument/2006/relationships/hyperlink" Target="https://www.diodes.com/assets/Datasheets/ds30108.pdf" TargetMode="External"/><Relationship Id="rId_hyperlink_2047" Type="http://schemas.openxmlformats.org/officeDocument/2006/relationships/hyperlink" Target="https://www.diodes.com/assets/Datasheets/ds30262.pdf" TargetMode="External"/><Relationship Id="rId_hyperlink_2048" Type="http://schemas.openxmlformats.org/officeDocument/2006/relationships/hyperlink" Target="https://www.diodes.com/assets/Datasheets/ds30187.pdf" TargetMode="External"/><Relationship Id="rId_hyperlink_2049" Type="http://schemas.openxmlformats.org/officeDocument/2006/relationships/hyperlink" Target="https://www.diodes.com/assets/Datasheets/ds30066.pdf" TargetMode="External"/><Relationship Id="rId_hyperlink_2050" Type="http://schemas.openxmlformats.org/officeDocument/2006/relationships/hyperlink" Target="https://www.diodes.com/assets/Datasheets/ds18001.pdf" TargetMode="External"/><Relationship Id="rId_hyperlink_2051" Type="http://schemas.openxmlformats.org/officeDocument/2006/relationships/hyperlink" Target="https://www.diodes.com/assets/Datasheets/ds30108.pdf" TargetMode="External"/><Relationship Id="rId_hyperlink_2052" Type="http://schemas.openxmlformats.org/officeDocument/2006/relationships/hyperlink" Target="https://www.diodes.com/assets/Datasheets/ds30262.pdf" TargetMode="External"/><Relationship Id="rId_hyperlink_2053" Type="http://schemas.openxmlformats.org/officeDocument/2006/relationships/hyperlink" Target="https://www.diodes.com/assets/Datasheets/ds30066.pdf" TargetMode="External"/><Relationship Id="rId_hyperlink_2054" Type="http://schemas.openxmlformats.org/officeDocument/2006/relationships/hyperlink" Target="https://www.diodes.com/assets/Datasheets/ds18001.pdf" TargetMode="External"/><Relationship Id="rId_hyperlink_2055" Type="http://schemas.openxmlformats.org/officeDocument/2006/relationships/hyperlink" Target="https://www.diodes.com/assets/Datasheets/ds30108.pdf" TargetMode="External"/><Relationship Id="rId_hyperlink_2056" Type="http://schemas.openxmlformats.org/officeDocument/2006/relationships/hyperlink" Target="https://www.diodes.com/assets/Datasheets/ds30262.pdf" TargetMode="External"/><Relationship Id="rId_hyperlink_2057" Type="http://schemas.openxmlformats.org/officeDocument/2006/relationships/hyperlink" Target="https://www.diodes.com/assets/Datasheets/ds30187.pdf" TargetMode="External"/><Relationship Id="rId_hyperlink_2058" Type="http://schemas.openxmlformats.org/officeDocument/2006/relationships/hyperlink" Target="https://www.diodes.com/assets/Datasheets/ds30066.pdf" TargetMode="External"/><Relationship Id="rId_hyperlink_2059" Type="http://schemas.openxmlformats.org/officeDocument/2006/relationships/hyperlink" Target="https://www.diodes.com/assets/Datasheets/ds18001.pdf" TargetMode="External"/><Relationship Id="rId_hyperlink_2060" Type="http://schemas.openxmlformats.org/officeDocument/2006/relationships/hyperlink" Target="https://www.diodes.com/assets/Datasheets/ds30108.pdf" TargetMode="External"/><Relationship Id="rId_hyperlink_2061" Type="http://schemas.openxmlformats.org/officeDocument/2006/relationships/hyperlink" Target="https://www.diodes.com/assets/Datasheets/ds30262.pdf" TargetMode="External"/><Relationship Id="rId_hyperlink_2062" Type="http://schemas.openxmlformats.org/officeDocument/2006/relationships/hyperlink" Target="https://www.diodes.com/assets/Datasheets/ds30066.pdf" TargetMode="External"/><Relationship Id="rId_hyperlink_2063" Type="http://schemas.openxmlformats.org/officeDocument/2006/relationships/hyperlink" Target="https://www.diodes.com/assets/Datasheets/D3ZxVxBF.pdf" TargetMode="External"/><Relationship Id="rId_hyperlink_2064" Type="http://schemas.openxmlformats.org/officeDocument/2006/relationships/hyperlink" Target="https://www.diodes.com/assets/Datasheets/D3ZxVxBF.pdf" TargetMode="External"/><Relationship Id="rId_hyperlink_2065" Type="http://schemas.openxmlformats.org/officeDocument/2006/relationships/hyperlink" Target="https://www.diodes.com/assets/Datasheets/D3ZxVxBF.pdf" TargetMode="External"/><Relationship Id="rId_hyperlink_2066" Type="http://schemas.openxmlformats.org/officeDocument/2006/relationships/hyperlink" Target="https://www.diodes.com/assets/Datasheets/D3ZxVxBF.pdf" TargetMode="External"/><Relationship Id="rId_hyperlink_2067" Type="http://schemas.openxmlformats.org/officeDocument/2006/relationships/hyperlink" Target="https://www.diodes.com/assets/Datasheets/D3ZxVxBF.pdf" TargetMode="External"/><Relationship Id="rId_hyperlink_2068" Type="http://schemas.openxmlformats.org/officeDocument/2006/relationships/hyperlink" Target="https://www.diodes.com/assets/Datasheets/D3ZxVxBF.pdf" TargetMode="External"/><Relationship Id="rId_hyperlink_2069" Type="http://schemas.openxmlformats.org/officeDocument/2006/relationships/hyperlink" Target="https://www.diodes.com/assets/Datasheets/D3ZxVxBF.pdf" TargetMode="External"/><Relationship Id="rId_hyperlink_2070" Type="http://schemas.openxmlformats.org/officeDocument/2006/relationships/hyperlink" Target="https://www.diodes.com/assets/Datasheets/D3ZxVxBF.pdf" TargetMode="External"/><Relationship Id="rId_hyperlink_2071" Type="http://schemas.openxmlformats.org/officeDocument/2006/relationships/hyperlink" Target="https://www.diodes.com/assets/Datasheets/D3ZxVxBF.pdf" TargetMode="External"/><Relationship Id="rId_hyperlink_2072" Type="http://schemas.openxmlformats.org/officeDocument/2006/relationships/hyperlink" Target="https://www.diodes.com/assets/Datasheets/D3ZxVxBF.pdf" TargetMode="External"/><Relationship Id="rId_hyperlink_2073" Type="http://schemas.openxmlformats.org/officeDocument/2006/relationships/hyperlink" Target="https://www.diodes.com/assets/Datasheets/D3ZxVxBF.pdf" TargetMode="External"/><Relationship Id="rId_hyperlink_2074" Type="http://schemas.openxmlformats.org/officeDocument/2006/relationships/hyperlink" Target="https://www.diodes.com/assets/Datasheets/D3ZxVxBF.pdf" TargetMode="External"/><Relationship Id="rId_hyperlink_2075" Type="http://schemas.openxmlformats.org/officeDocument/2006/relationships/hyperlink" Target="https://www.diodes.com/assets/Datasheets/D3ZxVxBF.pdf" TargetMode="External"/><Relationship Id="rId_hyperlink_2076" Type="http://schemas.openxmlformats.org/officeDocument/2006/relationships/hyperlink" Target="https://www.diodes.com/assets/Datasheets/D3ZxVxBF.pdf" TargetMode="External"/><Relationship Id="rId_hyperlink_2077" Type="http://schemas.openxmlformats.org/officeDocument/2006/relationships/hyperlink" Target="https://www.diodes.com/assets/Datasheets/D3ZxVxBF.pdf" TargetMode="External"/><Relationship Id="rId_hyperlink_2078" Type="http://schemas.openxmlformats.org/officeDocument/2006/relationships/hyperlink" Target="https://www.diodes.com/assets/Datasheets/D3ZxVxBF.pdf" TargetMode="External"/><Relationship Id="rId_hyperlink_2079" Type="http://schemas.openxmlformats.org/officeDocument/2006/relationships/hyperlink" Target="https://www.diodes.com/assets/Datasheets/D3ZxVxBF.pdf" TargetMode="External"/><Relationship Id="rId_hyperlink_2080" Type="http://schemas.openxmlformats.org/officeDocument/2006/relationships/hyperlink" Target="https://www.diodes.com/assets/Datasheets/D3ZxVxBF.pdf" TargetMode="External"/><Relationship Id="rId_hyperlink_2081" Type="http://schemas.openxmlformats.org/officeDocument/2006/relationships/hyperlink" Target="https://www.diodes.com/assets/Datasheets/D3ZxVxBF.pdf" TargetMode="External"/><Relationship Id="rId_hyperlink_2082" Type="http://schemas.openxmlformats.org/officeDocument/2006/relationships/hyperlink" Target="https://www.diodes.com/assets/Datasheets/D3ZxVxBF.pdf" TargetMode="External"/><Relationship Id="rId_hyperlink_2083" Type="http://schemas.openxmlformats.org/officeDocument/2006/relationships/hyperlink" Target="https://www.diodes.com/assets/Datasheets/D3ZxVxBF.pdf" TargetMode="External"/><Relationship Id="rId_hyperlink_2084" Type="http://schemas.openxmlformats.org/officeDocument/2006/relationships/hyperlink" Target="https://www.diodes.com/assets/Datasheets/D3ZxVxBF.pdf" TargetMode="External"/><Relationship Id="rId_hyperlink_2085" Type="http://schemas.openxmlformats.org/officeDocument/2006/relationships/hyperlink" Target="https://www.diodes.com/assets/Datasheets/D3ZxVxBF.pdf" TargetMode="External"/><Relationship Id="rId_hyperlink_2086" Type="http://schemas.openxmlformats.org/officeDocument/2006/relationships/hyperlink" Target="https://www.diodes.com/assets/Datasheets/D3ZxVxBF.pdf" TargetMode="External"/><Relationship Id="rId_hyperlink_2087" Type="http://schemas.openxmlformats.org/officeDocument/2006/relationships/hyperlink" Target="https://www.diodes.com/assets/Datasheets/D3ZxVxBF.pdf" TargetMode="External"/><Relationship Id="rId_hyperlink_2088" Type="http://schemas.openxmlformats.org/officeDocument/2006/relationships/hyperlink" Target="https://www.diodes.com/assets/Datasheets/D3ZxVxBF.pdf" TargetMode="External"/><Relationship Id="rId_hyperlink_2089" Type="http://schemas.openxmlformats.org/officeDocument/2006/relationships/hyperlink" Target="https://www.diodes.com/assets/Datasheets/D3ZxVxBF.pdf" TargetMode="External"/><Relationship Id="rId_hyperlink_2090" Type="http://schemas.openxmlformats.org/officeDocument/2006/relationships/hyperlink" Target="https://www.diodes.com/assets/Datasheets/D3ZxVxBF.pdf" TargetMode="External"/><Relationship Id="rId_hyperlink_2091" Type="http://schemas.openxmlformats.org/officeDocument/2006/relationships/hyperlink" Target="https://www.diodes.com/assets/Datasheets/D3ZxVxBF.pdf" TargetMode="External"/><Relationship Id="rId_hyperlink_2092" Type="http://schemas.openxmlformats.org/officeDocument/2006/relationships/hyperlink" Target="https://www.diodes.com/assets/Datasheets/ds31987.pdf" TargetMode="External"/><Relationship Id="rId_hyperlink_2093" Type="http://schemas.openxmlformats.org/officeDocument/2006/relationships/hyperlink" Target="https://www.diodes.com/assets/Datasheets/DDZ5V1B-DDZ43.pdf" TargetMode="External"/><Relationship Id="rId_hyperlink_2094" Type="http://schemas.openxmlformats.org/officeDocument/2006/relationships/hyperlink" Target="https://www.diodes.com/assets/Datasheets/ds31987.pdf" TargetMode="External"/><Relationship Id="rId_hyperlink_2095" Type="http://schemas.openxmlformats.org/officeDocument/2006/relationships/hyperlink" Target="https://www.diodes.com/assets/Datasheets/DDZ5V1B-DDZ43.pdf" TargetMode="External"/><Relationship Id="rId_hyperlink_2096" Type="http://schemas.openxmlformats.org/officeDocument/2006/relationships/hyperlink" Target="https://www.diodes.com/assets/Datasheets/ds30414.pdf" TargetMode="External"/><Relationship Id="rId_hyperlink_2097" Type="http://schemas.openxmlformats.org/officeDocument/2006/relationships/hyperlink" Target="https://www.diodes.com/assets/Datasheets/ds31987.pdf" TargetMode="External"/><Relationship Id="rId_hyperlink_2098" Type="http://schemas.openxmlformats.org/officeDocument/2006/relationships/hyperlink" Target="https://www.diodes.com/assets/Datasheets/ds31987.pdf" TargetMode="External"/><Relationship Id="rId_hyperlink_2099" Type="http://schemas.openxmlformats.org/officeDocument/2006/relationships/hyperlink" Target="https://www.diodes.com/assets/Datasheets/ds31987.pdf" TargetMode="External"/><Relationship Id="rId_hyperlink_2100" Type="http://schemas.openxmlformats.org/officeDocument/2006/relationships/hyperlink" Target="https://www.diodes.com/assets/Datasheets/DDZ5V1B-DDZ43.pdf" TargetMode="External"/><Relationship Id="rId_hyperlink_2101" Type="http://schemas.openxmlformats.org/officeDocument/2006/relationships/hyperlink" Target="https://www.diodes.com/assets/Datasheets/ds31987.pdf" TargetMode="External"/><Relationship Id="rId_hyperlink_2102" Type="http://schemas.openxmlformats.org/officeDocument/2006/relationships/hyperlink" Target="https://www.diodes.com/assets/Datasheets/DDZ5V1B-DDZ43.pdf" TargetMode="External"/><Relationship Id="rId_hyperlink_2103" Type="http://schemas.openxmlformats.org/officeDocument/2006/relationships/hyperlink" Target="https://www.diodes.com/assets/Datasheets/ds30414.pdf" TargetMode="External"/><Relationship Id="rId_hyperlink_2104" Type="http://schemas.openxmlformats.org/officeDocument/2006/relationships/hyperlink" Target="https://www.diodes.com/assets/Datasheets/ds31987.pdf" TargetMode="External"/><Relationship Id="rId_hyperlink_2105" Type="http://schemas.openxmlformats.org/officeDocument/2006/relationships/hyperlink" Target="https://www.diodes.com/assets/Datasheets/ds31987.pdf" TargetMode="External"/><Relationship Id="rId_hyperlink_2106" Type="http://schemas.openxmlformats.org/officeDocument/2006/relationships/hyperlink" Target="https://www.diodes.com/assets/Datasheets/DDZ5V1B-DDZ43.pdf" TargetMode="External"/><Relationship Id="rId_hyperlink_2107" Type="http://schemas.openxmlformats.org/officeDocument/2006/relationships/hyperlink" Target="https://www.diodes.com/assets/Datasheets/ds31987.pdf" TargetMode="External"/><Relationship Id="rId_hyperlink_2108" Type="http://schemas.openxmlformats.org/officeDocument/2006/relationships/hyperlink" Target="https://www.diodes.com/assets/Datasheets/DDZ5V1B-DDZ43.pdf" TargetMode="External"/><Relationship Id="rId_hyperlink_2109" Type="http://schemas.openxmlformats.org/officeDocument/2006/relationships/hyperlink" Target="https://www.diodes.com/assets/Datasheets/ds30414.pdf" TargetMode="External"/><Relationship Id="rId_hyperlink_2110" Type="http://schemas.openxmlformats.org/officeDocument/2006/relationships/hyperlink" Target="https://www.diodes.com/assets/Datasheets/ds31987.pdf" TargetMode="External"/><Relationship Id="rId_hyperlink_2111" Type="http://schemas.openxmlformats.org/officeDocument/2006/relationships/hyperlink" Target="https://www.diodes.com/assets/Datasheets/ds31987.pdf" TargetMode="External"/><Relationship Id="rId_hyperlink_2112" Type="http://schemas.openxmlformats.org/officeDocument/2006/relationships/hyperlink" Target="https://www.diodes.com/assets/Datasheets/DDZ5V1B-DDZ43.pdf" TargetMode="External"/><Relationship Id="rId_hyperlink_2113" Type="http://schemas.openxmlformats.org/officeDocument/2006/relationships/hyperlink" Target="https://www.diodes.com/assets/Datasheets/ds30414.pdf" TargetMode="External"/><Relationship Id="rId_hyperlink_2114" Type="http://schemas.openxmlformats.org/officeDocument/2006/relationships/hyperlink" Target="https://www.diodes.com/assets/Datasheets/ds31987.pdf" TargetMode="External"/><Relationship Id="rId_hyperlink_2115" Type="http://schemas.openxmlformats.org/officeDocument/2006/relationships/hyperlink" Target="https://www.diodes.com/assets/Datasheets/ds31987.pdf" TargetMode="External"/><Relationship Id="rId_hyperlink_2116" Type="http://schemas.openxmlformats.org/officeDocument/2006/relationships/hyperlink" Target="https://www.diodes.com/assets/Datasheets/DDZ5V1B-DDZ43.pdf" TargetMode="External"/><Relationship Id="rId_hyperlink_2117" Type="http://schemas.openxmlformats.org/officeDocument/2006/relationships/hyperlink" Target="https://www.diodes.com/assets/Datasheets/DDZ5V1B-DDZ43.pdf" TargetMode="External"/><Relationship Id="rId_hyperlink_2118" Type="http://schemas.openxmlformats.org/officeDocument/2006/relationships/hyperlink" Target="https://www.diodes.com/assets/Datasheets/ds30414.pdf" TargetMode="External"/><Relationship Id="rId_hyperlink_2119" Type="http://schemas.openxmlformats.org/officeDocument/2006/relationships/hyperlink" Target="https://www.diodes.com/assets/Datasheets/DDZ5V1B-DDZ43.pdf" TargetMode="External"/><Relationship Id="rId_hyperlink_2120" Type="http://schemas.openxmlformats.org/officeDocument/2006/relationships/hyperlink" Target="https://www.diodes.com/assets/Datasheets/ds31987.pdf" TargetMode="External"/><Relationship Id="rId_hyperlink_2121" Type="http://schemas.openxmlformats.org/officeDocument/2006/relationships/hyperlink" Target="https://www.diodes.com/assets/Datasheets/ds31987.pdf" TargetMode="External"/><Relationship Id="rId_hyperlink_2122" Type="http://schemas.openxmlformats.org/officeDocument/2006/relationships/hyperlink" Target="https://www.diodes.com/assets/Datasheets/ds31987.pdf" TargetMode="External"/><Relationship Id="rId_hyperlink_2123" Type="http://schemas.openxmlformats.org/officeDocument/2006/relationships/hyperlink" Target="https://www.diodes.com/assets/Datasheets/ds30414.pdf" TargetMode="External"/><Relationship Id="rId_hyperlink_2124" Type="http://schemas.openxmlformats.org/officeDocument/2006/relationships/hyperlink" Target="https://www.diodes.com/assets/Datasheets/DDZ5V1B-DDZ43.pdf" TargetMode="External"/><Relationship Id="rId_hyperlink_2125" Type="http://schemas.openxmlformats.org/officeDocument/2006/relationships/hyperlink" Target="https://www.diodes.com/assets/Datasheets/ds31987.pdf" TargetMode="External"/><Relationship Id="rId_hyperlink_2126" Type="http://schemas.openxmlformats.org/officeDocument/2006/relationships/hyperlink" Target="https://www.diodes.com/assets/Datasheets/DDZ5V1B-DDZ43.pdf" TargetMode="External"/><Relationship Id="rId_hyperlink_2127" Type="http://schemas.openxmlformats.org/officeDocument/2006/relationships/hyperlink" Target="https://www.diodes.com/assets/Datasheets/ds31987.pdf" TargetMode="External"/><Relationship Id="rId_hyperlink_2128" Type="http://schemas.openxmlformats.org/officeDocument/2006/relationships/hyperlink" Target="https://www.diodes.com/assets/Datasheets/ds31987.pdf" TargetMode="External"/><Relationship Id="rId_hyperlink_2129" Type="http://schemas.openxmlformats.org/officeDocument/2006/relationships/hyperlink" Target="https://www.diodes.com/assets/Datasheets/ds30414.pdf" TargetMode="External"/><Relationship Id="rId_hyperlink_2130" Type="http://schemas.openxmlformats.org/officeDocument/2006/relationships/hyperlink" Target="https://www.diodes.com/assets/Datasheets/DDZ5V1B-DDZ43.pdf" TargetMode="External"/><Relationship Id="rId_hyperlink_2131" Type="http://schemas.openxmlformats.org/officeDocument/2006/relationships/hyperlink" Target="https://www.diodes.com/assets/Datasheets/ds31987.pdf" TargetMode="External"/><Relationship Id="rId_hyperlink_2132" Type="http://schemas.openxmlformats.org/officeDocument/2006/relationships/hyperlink" Target="https://www.diodes.com/assets/Datasheets/ds31987.pdf" TargetMode="External"/><Relationship Id="rId_hyperlink_2133" Type="http://schemas.openxmlformats.org/officeDocument/2006/relationships/hyperlink" Target="https://www.diodes.com/assets/Datasheets/DDZ5V1B-DDZ43.pdf" TargetMode="External"/><Relationship Id="rId_hyperlink_2134" Type="http://schemas.openxmlformats.org/officeDocument/2006/relationships/hyperlink" Target="https://www.diodes.com/assets/Datasheets/ds30414.pdf" TargetMode="External"/><Relationship Id="rId_hyperlink_2135" Type="http://schemas.openxmlformats.org/officeDocument/2006/relationships/hyperlink" Target="https://www.diodes.com/assets/Datasheets/ds31987.pdf" TargetMode="External"/><Relationship Id="rId_hyperlink_2136" Type="http://schemas.openxmlformats.org/officeDocument/2006/relationships/hyperlink" Target="https://www.diodes.com/assets/Datasheets/DDZ5V1B-DDZ43.pdf" TargetMode="External"/><Relationship Id="rId_hyperlink_2137" Type="http://schemas.openxmlformats.org/officeDocument/2006/relationships/hyperlink" Target="https://www.diodes.com/assets/Datasheets/ds31987.pdf" TargetMode="External"/><Relationship Id="rId_hyperlink_2138" Type="http://schemas.openxmlformats.org/officeDocument/2006/relationships/hyperlink" Target="https://www.diodes.com/assets/Datasheets/ds31987.pdf" TargetMode="External"/><Relationship Id="rId_hyperlink_2139" Type="http://schemas.openxmlformats.org/officeDocument/2006/relationships/hyperlink" Target="https://www.diodes.com/assets/Datasheets/DDZ5V1B-DDZ43.pdf" TargetMode="External"/><Relationship Id="rId_hyperlink_2140" Type="http://schemas.openxmlformats.org/officeDocument/2006/relationships/hyperlink" Target="https://www.diodes.com/assets/Datasheets/ds30414.pdf" TargetMode="External"/><Relationship Id="rId_hyperlink_2141" Type="http://schemas.openxmlformats.org/officeDocument/2006/relationships/hyperlink" Target="https://www.diodes.com/assets/Datasheets/ds31987.pdf" TargetMode="External"/><Relationship Id="rId_hyperlink_2142" Type="http://schemas.openxmlformats.org/officeDocument/2006/relationships/hyperlink" Target="https://www.diodes.com/assets/Datasheets/ds31987.pdf" TargetMode="External"/><Relationship Id="rId_hyperlink_2143" Type="http://schemas.openxmlformats.org/officeDocument/2006/relationships/hyperlink" Target="https://www.diodes.com/assets/Datasheets/DDZ5V1B-DDZ43.pdf" TargetMode="External"/><Relationship Id="rId_hyperlink_2144" Type="http://schemas.openxmlformats.org/officeDocument/2006/relationships/hyperlink" Target="https://www.diodes.com/assets/Datasheets/ds31987.pdf" TargetMode="External"/><Relationship Id="rId_hyperlink_2145" Type="http://schemas.openxmlformats.org/officeDocument/2006/relationships/hyperlink" Target="https://www.diodes.com/assets/Datasheets/ds31987.pdf" TargetMode="External"/><Relationship Id="rId_hyperlink_2146" Type="http://schemas.openxmlformats.org/officeDocument/2006/relationships/hyperlink" Target="https://www.diodes.com/assets/Datasheets/ds31987.pdf" TargetMode="External"/><Relationship Id="rId_hyperlink_2147" Type="http://schemas.openxmlformats.org/officeDocument/2006/relationships/hyperlink" Target="https://www.diodes.com/assets/Datasheets/DDZ5V1B-DDZ43.pdf" TargetMode="External"/><Relationship Id="rId_hyperlink_2148" Type="http://schemas.openxmlformats.org/officeDocument/2006/relationships/hyperlink" Target="https://www.diodes.com/assets/Datasheets/ds30414.pdf" TargetMode="External"/><Relationship Id="rId_hyperlink_2149" Type="http://schemas.openxmlformats.org/officeDocument/2006/relationships/hyperlink" Target="https://www.diodes.com/assets/Datasheets/ds31987.pdf" TargetMode="External"/><Relationship Id="rId_hyperlink_2150" Type="http://schemas.openxmlformats.org/officeDocument/2006/relationships/hyperlink" Target="https://www.diodes.com/assets/Datasheets/DDZ5V1B-DDZ43.pdf" TargetMode="External"/><Relationship Id="rId_hyperlink_2151" Type="http://schemas.openxmlformats.org/officeDocument/2006/relationships/hyperlink" Target="https://www.diodes.com/assets/Datasheets/ds31987.pdf" TargetMode="External"/><Relationship Id="rId_hyperlink_2152" Type="http://schemas.openxmlformats.org/officeDocument/2006/relationships/hyperlink" Target="https://www.diodes.com/assets/Datasheets/ds31987.pdf" TargetMode="External"/><Relationship Id="rId_hyperlink_2153" Type="http://schemas.openxmlformats.org/officeDocument/2006/relationships/hyperlink" Target="https://www.diodes.com/assets/Datasheets/DDZ5V1B-DDZ43.pdf" TargetMode="External"/><Relationship Id="rId_hyperlink_2154" Type="http://schemas.openxmlformats.org/officeDocument/2006/relationships/hyperlink" Target="https://www.diodes.com/assets/Datasheets/ds30414.pdf" TargetMode="External"/><Relationship Id="rId_hyperlink_2155" Type="http://schemas.openxmlformats.org/officeDocument/2006/relationships/hyperlink" Target="https://www.diodes.com/assets/Datasheets/ds31987.pdf" TargetMode="External"/><Relationship Id="rId_hyperlink_2156" Type="http://schemas.openxmlformats.org/officeDocument/2006/relationships/hyperlink" Target="https://www.diodes.com/assets/Datasheets/ds31987.pdf" TargetMode="External"/><Relationship Id="rId_hyperlink_2157" Type="http://schemas.openxmlformats.org/officeDocument/2006/relationships/hyperlink" Target="https://www.diodes.com/assets/Datasheets/DDZ5V1B-DDZ43.pdf" TargetMode="External"/><Relationship Id="rId_hyperlink_2158" Type="http://schemas.openxmlformats.org/officeDocument/2006/relationships/hyperlink" Target="https://www.diodes.com/assets/Datasheets/ds31987.pdf" TargetMode="External"/><Relationship Id="rId_hyperlink_2159" Type="http://schemas.openxmlformats.org/officeDocument/2006/relationships/hyperlink" Target="https://www.diodes.com/assets/Datasheets/ds31987.pdf" TargetMode="External"/><Relationship Id="rId_hyperlink_2160" Type="http://schemas.openxmlformats.org/officeDocument/2006/relationships/hyperlink" Target="https://www.diodes.com/assets/Datasheets/ds31987.pdf" TargetMode="External"/><Relationship Id="rId_hyperlink_2161" Type="http://schemas.openxmlformats.org/officeDocument/2006/relationships/hyperlink" Target="https://www.diodes.com/assets/Datasheets/DDZ5V1B-DDZ43.pdf" TargetMode="External"/><Relationship Id="rId_hyperlink_2162" Type="http://schemas.openxmlformats.org/officeDocument/2006/relationships/hyperlink" Target="https://www.diodes.com/assets/Datasheets/ds30414.pdf" TargetMode="External"/><Relationship Id="rId_hyperlink_2163" Type="http://schemas.openxmlformats.org/officeDocument/2006/relationships/hyperlink" Target="https://www.diodes.com/assets/Datasheets/ds31987.pdf" TargetMode="External"/><Relationship Id="rId_hyperlink_2164" Type="http://schemas.openxmlformats.org/officeDocument/2006/relationships/hyperlink" Target="https://www.diodes.com/assets/Datasheets/DDZ5V1B-DDZ43.pdf" TargetMode="External"/><Relationship Id="rId_hyperlink_2165" Type="http://schemas.openxmlformats.org/officeDocument/2006/relationships/hyperlink" Target="https://www.diodes.com/assets/Datasheets/ds31987.pdf" TargetMode="External"/><Relationship Id="rId_hyperlink_2166" Type="http://schemas.openxmlformats.org/officeDocument/2006/relationships/hyperlink" Target="https://www.diodes.com/assets/Datasheets/ds31987.pdf" TargetMode="External"/><Relationship Id="rId_hyperlink_2167" Type="http://schemas.openxmlformats.org/officeDocument/2006/relationships/hyperlink" Target="https://www.diodes.com/assets/Datasheets/ds31987.pdf" TargetMode="External"/><Relationship Id="rId_hyperlink_2168" Type="http://schemas.openxmlformats.org/officeDocument/2006/relationships/hyperlink" Target="https://www.diodes.com/assets/Datasheets/ds31987.pdf" TargetMode="External"/><Relationship Id="rId_hyperlink_2169" Type="http://schemas.openxmlformats.org/officeDocument/2006/relationships/hyperlink" Target="https://www.diodes.com/assets/Datasheets/ds31987.pdf" TargetMode="External"/><Relationship Id="rId_hyperlink_2170" Type="http://schemas.openxmlformats.org/officeDocument/2006/relationships/hyperlink" Target="https://www.diodes.com/assets/Datasheets/ds31987.pdf" TargetMode="External"/><Relationship Id="rId_hyperlink_2171" Type="http://schemas.openxmlformats.org/officeDocument/2006/relationships/hyperlink" Target="https://www.diodes.com/assets/Datasheets/ds31987.pdf" TargetMode="External"/><Relationship Id="rId_hyperlink_2172" Type="http://schemas.openxmlformats.org/officeDocument/2006/relationships/hyperlink" Target="https://www.diodes.com/assets/Datasheets/DDZ5V1B-DDZ43.pdf" TargetMode="External"/><Relationship Id="rId_hyperlink_2173" Type="http://schemas.openxmlformats.org/officeDocument/2006/relationships/hyperlink" Target="https://www.diodes.com/assets/Datasheets/ds30414.pdf" TargetMode="External"/><Relationship Id="rId_hyperlink_2174" Type="http://schemas.openxmlformats.org/officeDocument/2006/relationships/hyperlink" Target="https://www.diodes.com/assets/Datasheets/ds31987.pdf" TargetMode="External"/><Relationship Id="rId_hyperlink_2175" Type="http://schemas.openxmlformats.org/officeDocument/2006/relationships/hyperlink" Target="https://www.diodes.com/assets/Datasheets/DDZ5V1B-DDZ43.pdf" TargetMode="External"/><Relationship Id="rId_hyperlink_2176" Type="http://schemas.openxmlformats.org/officeDocument/2006/relationships/hyperlink" Target="https://www.diodes.com/assets/Datasheets/DDZ5V1B-DDZ43.pdf" TargetMode="External"/><Relationship Id="rId_hyperlink_2177" Type="http://schemas.openxmlformats.org/officeDocument/2006/relationships/hyperlink" Target="https://www.diodes.com/assets/Datasheets/ds31987.pdf" TargetMode="External"/><Relationship Id="rId_hyperlink_2178" Type="http://schemas.openxmlformats.org/officeDocument/2006/relationships/hyperlink" Target="https://www.diodes.com/assets/Datasheets/ds31987.pdf" TargetMode="External"/><Relationship Id="rId_hyperlink_2179" Type="http://schemas.openxmlformats.org/officeDocument/2006/relationships/hyperlink" Target="https://www.diodes.com/assets/Datasheets/ds31987.pdf" TargetMode="External"/><Relationship Id="rId_hyperlink_2180" Type="http://schemas.openxmlformats.org/officeDocument/2006/relationships/hyperlink" Target="https://www.diodes.com/assets/Datasheets/ds31987.pdf" TargetMode="External"/><Relationship Id="rId_hyperlink_2181" Type="http://schemas.openxmlformats.org/officeDocument/2006/relationships/hyperlink" Target="https://www.diodes.com/assets/Datasheets/ds30414.pdf" TargetMode="External"/><Relationship Id="rId_hyperlink_2182" Type="http://schemas.openxmlformats.org/officeDocument/2006/relationships/hyperlink" Target="https://www.diodes.com/assets/Datasheets/DDZ5V1B-DDZ43.pdf" TargetMode="External"/><Relationship Id="rId_hyperlink_2183" Type="http://schemas.openxmlformats.org/officeDocument/2006/relationships/hyperlink" Target="https://www.diodes.com/assets/Datasheets/DDZ5V1B-DDZ43.pdf" TargetMode="External"/><Relationship Id="rId_hyperlink_2184" Type="http://schemas.openxmlformats.org/officeDocument/2006/relationships/hyperlink" Target="https://www.diodes.com/assets/Datasheets/ds31987.pdf" TargetMode="External"/><Relationship Id="rId_hyperlink_2185" Type="http://schemas.openxmlformats.org/officeDocument/2006/relationships/hyperlink" Target="https://www.diodes.com/assets/Datasheets/ds31987.pdf" TargetMode="External"/><Relationship Id="rId_hyperlink_2186" Type="http://schemas.openxmlformats.org/officeDocument/2006/relationships/hyperlink" Target="https://www.diodes.com/assets/Datasheets/ds31987.pdf" TargetMode="External"/><Relationship Id="rId_hyperlink_2187" Type="http://schemas.openxmlformats.org/officeDocument/2006/relationships/hyperlink" Target="https://www.diodes.com/assets/Datasheets/ds31987.pdf" TargetMode="External"/><Relationship Id="rId_hyperlink_2188" Type="http://schemas.openxmlformats.org/officeDocument/2006/relationships/hyperlink" Target="https://www.diodes.com/assets/Datasheets/ds30414.pdf" TargetMode="External"/><Relationship Id="rId_hyperlink_2189" Type="http://schemas.openxmlformats.org/officeDocument/2006/relationships/hyperlink" Target="https://www.diodes.com/assets/Datasheets/ds31987.pdf" TargetMode="External"/><Relationship Id="rId_hyperlink_2190" Type="http://schemas.openxmlformats.org/officeDocument/2006/relationships/hyperlink" Target="https://www.diodes.com/assets/Datasheets/ds31987.pdf" TargetMode="External"/><Relationship Id="rId_hyperlink_2191" Type="http://schemas.openxmlformats.org/officeDocument/2006/relationships/hyperlink" Target="https://www.diodes.com/assets/Datasheets/ds31987.pdf" TargetMode="External"/><Relationship Id="rId_hyperlink_2192" Type="http://schemas.openxmlformats.org/officeDocument/2006/relationships/hyperlink" Target="https://www.diodes.com/assets/Datasheets/ds31987.pdf" TargetMode="External"/><Relationship Id="rId_hyperlink_2193" Type="http://schemas.openxmlformats.org/officeDocument/2006/relationships/hyperlink" Target="https://www.diodes.com/assets/Datasheets/DDZ5V1B-DDZ43.pdf" TargetMode="External"/><Relationship Id="rId_hyperlink_2194" Type="http://schemas.openxmlformats.org/officeDocument/2006/relationships/hyperlink" Target="https://www.diodes.com/assets/Datasheets/ds30414.pdf" TargetMode="External"/><Relationship Id="rId_hyperlink_2195" Type="http://schemas.openxmlformats.org/officeDocument/2006/relationships/hyperlink" Target="https://www.diodes.com/assets/Datasheets/ds31987.pdf" TargetMode="External"/><Relationship Id="rId_hyperlink_2196" Type="http://schemas.openxmlformats.org/officeDocument/2006/relationships/hyperlink" Target="https://www.diodes.com/assets/Datasheets/ds31987.pdf" TargetMode="External"/><Relationship Id="rId_hyperlink_2197" Type="http://schemas.openxmlformats.org/officeDocument/2006/relationships/hyperlink" Target="https://www.diodes.com/assets/Datasheets/ds31987.pdf" TargetMode="External"/><Relationship Id="rId_hyperlink_2198" Type="http://schemas.openxmlformats.org/officeDocument/2006/relationships/hyperlink" Target="https://www.diodes.com/assets/Datasheets/ds31987.pdf" TargetMode="External"/><Relationship Id="rId_hyperlink_2199" Type="http://schemas.openxmlformats.org/officeDocument/2006/relationships/hyperlink" Target="https://www.diodes.com/assets/Datasheets/ds31987.pdf" TargetMode="External"/><Relationship Id="rId_hyperlink_2200" Type="http://schemas.openxmlformats.org/officeDocument/2006/relationships/hyperlink" Target="https://www.diodes.com/assets/Datasheets/ds31987.pdf" TargetMode="External"/><Relationship Id="rId_hyperlink_2201" Type="http://schemas.openxmlformats.org/officeDocument/2006/relationships/hyperlink" Target="https://www.diodes.com/assets/Datasheets/ds31987.pdf" TargetMode="External"/><Relationship Id="rId_hyperlink_2202" Type="http://schemas.openxmlformats.org/officeDocument/2006/relationships/hyperlink" Target="https://www.diodes.com/assets/Datasheets/ds31987.pdf" TargetMode="External"/><Relationship Id="rId_hyperlink_2203" Type="http://schemas.openxmlformats.org/officeDocument/2006/relationships/hyperlink" Target="https://www.diodes.com/assets/Datasheets/DDZ5V1B-DDZ43.pdf" TargetMode="External"/><Relationship Id="rId_hyperlink_2204" Type="http://schemas.openxmlformats.org/officeDocument/2006/relationships/hyperlink" Target="https://www.diodes.com/assets/Datasheets/ds30414.pdf" TargetMode="External"/><Relationship Id="rId_hyperlink_2205" Type="http://schemas.openxmlformats.org/officeDocument/2006/relationships/hyperlink" Target="https://www.diodes.com/assets/Datasheets/ds30414.pdf" TargetMode="External"/><Relationship Id="rId_hyperlink_2206" Type="http://schemas.openxmlformats.org/officeDocument/2006/relationships/hyperlink" Target="https://www.diodes.com/assets/Datasheets/ds31987.pdf" TargetMode="External"/><Relationship Id="rId_hyperlink_2207" Type="http://schemas.openxmlformats.org/officeDocument/2006/relationships/hyperlink" Target="https://www.diodes.com/assets/Datasheets/ds31987.pdf" TargetMode="External"/><Relationship Id="rId_hyperlink_2208" Type="http://schemas.openxmlformats.org/officeDocument/2006/relationships/hyperlink" Target="https://www.diodes.com/assets/Datasheets/ds31987.pdf" TargetMode="External"/><Relationship Id="rId_hyperlink_2209" Type="http://schemas.openxmlformats.org/officeDocument/2006/relationships/hyperlink" Target="https://www.diodes.com/assets/Datasheets/ds31987.pdf" TargetMode="External"/><Relationship Id="rId_hyperlink_2210" Type="http://schemas.openxmlformats.org/officeDocument/2006/relationships/hyperlink" Target="https://www.diodes.com/assets/Datasheets/ds31987.pdf" TargetMode="External"/><Relationship Id="rId_hyperlink_2211" Type="http://schemas.openxmlformats.org/officeDocument/2006/relationships/hyperlink" Target="https://www.diodes.com/assets/Datasheets/ds31987.pdf" TargetMode="External"/><Relationship Id="rId_hyperlink_2212" Type="http://schemas.openxmlformats.org/officeDocument/2006/relationships/hyperlink" Target="https://www.diodes.com/assets/Datasheets/ds31987.pdf" TargetMode="External"/><Relationship Id="rId_hyperlink_2213" Type="http://schemas.openxmlformats.org/officeDocument/2006/relationships/hyperlink" Target="https://www.diodes.com/assets/Datasheets/DDZ5V1B-DDZ43.pdf" TargetMode="External"/><Relationship Id="rId_hyperlink_2214" Type="http://schemas.openxmlformats.org/officeDocument/2006/relationships/hyperlink" Target="https://www.diodes.com/assets/Datasheets/ds30414.pdf" TargetMode="External"/><Relationship Id="rId_hyperlink_2215" Type="http://schemas.openxmlformats.org/officeDocument/2006/relationships/hyperlink" Target="https://www.diodes.com/assets/Datasheets/ds31987.pdf" TargetMode="External"/><Relationship Id="rId_hyperlink_2216" Type="http://schemas.openxmlformats.org/officeDocument/2006/relationships/hyperlink" Target="https://www.diodes.com/assets/Datasheets/ds31987.pdf" TargetMode="External"/><Relationship Id="rId_hyperlink_2217" Type="http://schemas.openxmlformats.org/officeDocument/2006/relationships/hyperlink" Target="https://www.diodes.com/assets/Datasheets/ds31987.pdf" TargetMode="External"/><Relationship Id="rId_hyperlink_2218" Type="http://schemas.openxmlformats.org/officeDocument/2006/relationships/hyperlink" Target="https://www.diodes.com/assets/Datasheets/DDZ5V6ASFQ.pdf" TargetMode="External"/><Relationship Id="rId_hyperlink_2219" Type="http://schemas.openxmlformats.org/officeDocument/2006/relationships/hyperlink" Target="https://www.diodes.com/assets/Datasheets/DDZ5V1B-DDZ43.pdf" TargetMode="External"/><Relationship Id="rId_hyperlink_2220" Type="http://schemas.openxmlformats.org/officeDocument/2006/relationships/hyperlink" Target="https://www.diodes.com/assets/Datasheets/ds30414.pdf" TargetMode="External"/><Relationship Id="rId_hyperlink_2221" Type="http://schemas.openxmlformats.org/officeDocument/2006/relationships/hyperlink" Target="https://www.diodes.com/assets/Datasheets/ds31987.pdf" TargetMode="External"/><Relationship Id="rId_hyperlink_2222" Type="http://schemas.openxmlformats.org/officeDocument/2006/relationships/hyperlink" Target="https://www.diodes.com/assets/Datasheets/ds31987.pdf" TargetMode="External"/><Relationship Id="rId_hyperlink_2223" Type="http://schemas.openxmlformats.org/officeDocument/2006/relationships/hyperlink" Target="https://www.diodes.com/assets/Datasheets/ds31987.pdf" TargetMode="External"/><Relationship Id="rId_hyperlink_2224" Type="http://schemas.openxmlformats.org/officeDocument/2006/relationships/hyperlink" Target="https://www.diodes.com/assets/Datasheets/DDZ5V1B-DDZ43.pdf" TargetMode="External"/><Relationship Id="rId_hyperlink_2225" Type="http://schemas.openxmlformats.org/officeDocument/2006/relationships/hyperlink" Target="https://www.diodes.com/assets/Datasheets/ds30414.pdf" TargetMode="External"/><Relationship Id="rId_hyperlink_2226" Type="http://schemas.openxmlformats.org/officeDocument/2006/relationships/hyperlink" Target="https://www.diodes.com/assets/Datasheets/ds31987.pdf" TargetMode="External"/><Relationship Id="rId_hyperlink_2227" Type="http://schemas.openxmlformats.org/officeDocument/2006/relationships/hyperlink" Target="https://www.diodes.com/assets/Datasheets/ds31987.pdf" TargetMode="External"/><Relationship Id="rId_hyperlink_2228" Type="http://schemas.openxmlformats.org/officeDocument/2006/relationships/hyperlink" Target="https://www.diodes.com/assets/Datasheets/ds31987.pdf" TargetMode="External"/><Relationship Id="rId_hyperlink_2229" Type="http://schemas.openxmlformats.org/officeDocument/2006/relationships/hyperlink" Target="https://www.diodes.com/assets/Datasheets/DDZ5V1B-DDZ43.pdf" TargetMode="External"/><Relationship Id="rId_hyperlink_2230" Type="http://schemas.openxmlformats.org/officeDocument/2006/relationships/hyperlink" Target="https://www.diodes.com/assets/Datasheets/ds31987.pdf" TargetMode="External"/><Relationship Id="rId_hyperlink_2231" Type="http://schemas.openxmlformats.org/officeDocument/2006/relationships/hyperlink" Target="https://www.diodes.com/assets/Datasheets/DDZ5V1B-DDZ43.pdf" TargetMode="External"/><Relationship Id="rId_hyperlink_2232" Type="http://schemas.openxmlformats.org/officeDocument/2006/relationships/hyperlink" Target="https://www.diodes.com/assets/Datasheets/ds30414.pdf" TargetMode="External"/><Relationship Id="rId_hyperlink_2233" Type="http://schemas.openxmlformats.org/officeDocument/2006/relationships/hyperlink" Target="https://www.diodes.com/assets/Datasheets/ds31987.pdf" TargetMode="External"/><Relationship Id="rId_hyperlink_2234" Type="http://schemas.openxmlformats.org/officeDocument/2006/relationships/hyperlink" Target="https://www.diodes.com/assets/Datasheets/ds31987.pdf" TargetMode="External"/><Relationship Id="rId_hyperlink_2235" Type="http://schemas.openxmlformats.org/officeDocument/2006/relationships/hyperlink" Target="https://www.diodes.com/assets/Datasheets/DDZ5V1B-DDZ43.pdf" TargetMode="External"/><Relationship Id="rId_hyperlink_2236" Type="http://schemas.openxmlformats.org/officeDocument/2006/relationships/hyperlink" Target="https://www.diodes.com/assets/Datasheets/ds31987.pdf" TargetMode="External"/><Relationship Id="rId_hyperlink_2237" Type="http://schemas.openxmlformats.org/officeDocument/2006/relationships/hyperlink" Target="https://www.diodes.com/assets/Datasheets/DDZ5V1B-DDZ43.pdf" TargetMode="External"/><Relationship Id="rId_hyperlink_2238" Type="http://schemas.openxmlformats.org/officeDocument/2006/relationships/hyperlink" Target="https://www.diodes.com/assets/Datasheets/ds30414.pdf" TargetMode="External"/><Relationship Id="rId_hyperlink_2239" Type="http://schemas.openxmlformats.org/officeDocument/2006/relationships/hyperlink" Target="https://www.diodes.com/assets/Datasheets/ds31987.pdf" TargetMode="External"/><Relationship Id="rId_hyperlink_2240" Type="http://schemas.openxmlformats.org/officeDocument/2006/relationships/hyperlink" Target="https://www.diodes.com/assets/Datasheets/ds31987.pdf" TargetMode="External"/><Relationship Id="rId_hyperlink_2241" Type="http://schemas.openxmlformats.org/officeDocument/2006/relationships/hyperlink" Target="https://www.diodes.com/assets/Datasheets/DDZ5V1B-DDZ43.pdf" TargetMode="External"/><Relationship Id="rId_hyperlink_2242" Type="http://schemas.openxmlformats.org/officeDocument/2006/relationships/hyperlink" Target="https://www.diodes.com/assets/Datasheets/ds31987.pdf" TargetMode="External"/><Relationship Id="rId_hyperlink_2243" Type="http://schemas.openxmlformats.org/officeDocument/2006/relationships/hyperlink" Target="https://www.diodes.com/assets/Datasheets/DDZ5V1B-DDZ43.pdf" TargetMode="External"/><Relationship Id="rId_hyperlink_2244" Type="http://schemas.openxmlformats.org/officeDocument/2006/relationships/hyperlink" Target="https://www.diodes.com/assets/Datasheets/ds30414.pdf" TargetMode="External"/><Relationship Id="rId_hyperlink_2245" Type="http://schemas.openxmlformats.org/officeDocument/2006/relationships/hyperlink" Target="https://www.diodes.com/assets/Datasheets/ds31987.pdf" TargetMode="External"/><Relationship Id="rId_hyperlink_2246" Type="http://schemas.openxmlformats.org/officeDocument/2006/relationships/hyperlink" Target="https://www.diodes.com/assets/Datasheets/ds30410.pdf" TargetMode="External"/><Relationship Id="rId_hyperlink_2247" Type="http://schemas.openxmlformats.org/officeDocument/2006/relationships/hyperlink" Target="https://www.diodes.com/assets/Datasheets/ds30410.pdf" TargetMode="External"/><Relationship Id="rId_hyperlink_2248" Type="http://schemas.openxmlformats.org/officeDocument/2006/relationships/hyperlink" Target="https://www.diodes.com/assets/Datasheets/ds30410.pdf" TargetMode="External"/><Relationship Id="rId_hyperlink_2249" Type="http://schemas.openxmlformats.org/officeDocument/2006/relationships/hyperlink" Target="https://www.diodes.com/assets/Datasheets/ds30410.pdf" TargetMode="External"/><Relationship Id="rId_hyperlink_2250" Type="http://schemas.openxmlformats.org/officeDocument/2006/relationships/hyperlink" Target="https://www.diodes.com/assets/Datasheets/ds30410.pdf" TargetMode="External"/><Relationship Id="rId_hyperlink_2251" Type="http://schemas.openxmlformats.org/officeDocument/2006/relationships/hyperlink" Target="https://www.diodes.com/assets/Datasheets/ds30410.pdf" TargetMode="External"/><Relationship Id="rId_hyperlink_2252" Type="http://schemas.openxmlformats.org/officeDocument/2006/relationships/hyperlink" Target="https://www.diodes.com/assets/Datasheets/ds30410.pdf" TargetMode="External"/><Relationship Id="rId_hyperlink_2253" Type="http://schemas.openxmlformats.org/officeDocument/2006/relationships/hyperlink" Target="https://www.diodes.com/assets/Datasheets/ds30410.pdf" TargetMode="External"/><Relationship Id="rId_hyperlink_2254" Type="http://schemas.openxmlformats.org/officeDocument/2006/relationships/hyperlink" Target="https://www.diodes.com/assets/Datasheets/ds30410.pdf" TargetMode="External"/><Relationship Id="rId_hyperlink_2255" Type="http://schemas.openxmlformats.org/officeDocument/2006/relationships/hyperlink" Target="https://www.diodes.com/assets/Datasheets/ds30410.pdf" TargetMode="External"/><Relationship Id="rId_hyperlink_2256" Type="http://schemas.openxmlformats.org/officeDocument/2006/relationships/hyperlink" Target="https://www.diodes.com/assets/Datasheets/ds30409.pdf" TargetMode="External"/><Relationship Id="rId_hyperlink_2257" Type="http://schemas.openxmlformats.org/officeDocument/2006/relationships/hyperlink" Target="https://www.diodes.com/assets/Datasheets/ds30553.pdf" TargetMode="External"/><Relationship Id="rId_hyperlink_2258" Type="http://schemas.openxmlformats.org/officeDocument/2006/relationships/hyperlink" Target="https://www.diodes.com/assets/Datasheets/ds30410.pdf" TargetMode="External"/><Relationship Id="rId_hyperlink_2259" Type="http://schemas.openxmlformats.org/officeDocument/2006/relationships/hyperlink" Target="https://www.diodes.com/assets/Datasheets/ds30409.pdf" TargetMode="External"/><Relationship Id="rId_hyperlink_2260" Type="http://schemas.openxmlformats.org/officeDocument/2006/relationships/hyperlink" Target="https://www.diodes.com/assets/Datasheets/ds30553.pdf" TargetMode="External"/><Relationship Id="rId_hyperlink_2261" Type="http://schemas.openxmlformats.org/officeDocument/2006/relationships/hyperlink" Target="https://www.diodes.com/assets/Datasheets/ds30410.pdf" TargetMode="External"/><Relationship Id="rId_hyperlink_2262" Type="http://schemas.openxmlformats.org/officeDocument/2006/relationships/hyperlink" Target="https://www.diodes.com/assets/Datasheets/ds30410.pdf" TargetMode="External"/><Relationship Id="rId_hyperlink_2263" Type="http://schemas.openxmlformats.org/officeDocument/2006/relationships/hyperlink" Target="https://www.diodes.com/assets/Datasheets/ds30409.pdf" TargetMode="External"/><Relationship Id="rId_hyperlink_2264" Type="http://schemas.openxmlformats.org/officeDocument/2006/relationships/hyperlink" Target="https://www.diodes.com/assets/Datasheets/ds30553.pdf" TargetMode="External"/><Relationship Id="rId_hyperlink_2265" Type="http://schemas.openxmlformats.org/officeDocument/2006/relationships/hyperlink" Target="https://www.diodes.com/assets/Datasheets/ds30410.pdf" TargetMode="External"/><Relationship Id="rId_hyperlink_2266" Type="http://schemas.openxmlformats.org/officeDocument/2006/relationships/hyperlink" Target="https://www.diodes.com/assets/Datasheets/ds30409.pdf" TargetMode="External"/><Relationship Id="rId_hyperlink_2267" Type="http://schemas.openxmlformats.org/officeDocument/2006/relationships/hyperlink" Target="https://www.diodes.com/assets/Datasheets/ds30553.pdf" TargetMode="External"/><Relationship Id="rId_hyperlink_2268" Type="http://schemas.openxmlformats.org/officeDocument/2006/relationships/hyperlink" Target="https://www.diodes.com/assets/Datasheets/DDZ9692TQ.pdf" TargetMode="External"/><Relationship Id="rId_hyperlink_2269" Type="http://schemas.openxmlformats.org/officeDocument/2006/relationships/hyperlink" Target="https://www.diodes.com/assets/Datasheets/ds30410.pdf" TargetMode="External"/><Relationship Id="rId_hyperlink_2270" Type="http://schemas.openxmlformats.org/officeDocument/2006/relationships/hyperlink" Target="https://www.diodes.com/assets/Datasheets/ds30409.pdf" TargetMode="External"/><Relationship Id="rId_hyperlink_2271" Type="http://schemas.openxmlformats.org/officeDocument/2006/relationships/hyperlink" Target="https://www.diodes.com/assets/Datasheets/ds30553.pdf" TargetMode="External"/><Relationship Id="rId_hyperlink_2272" Type="http://schemas.openxmlformats.org/officeDocument/2006/relationships/hyperlink" Target="https://www.diodes.com/assets/Datasheets/ds30410.pdf" TargetMode="External"/><Relationship Id="rId_hyperlink_2273" Type="http://schemas.openxmlformats.org/officeDocument/2006/relationships/hyperlink" Target="https://www.diodes.com/assets/Datasheets/ds30409.pdf" TargetMode="External"/><Relationship Id="rId_hyperlink_2274" Type="http://schemas.openxmlformats.org/officeDocument/2006/relationships/hyperlink" Target="https://www.diodes.com/assets/Datasheets/ds30553.pdf" TargetMode="External"/><Relationship Id="rId_hyperlink_2275" Type="http://schemas.openxmlformats.org/officeDocument/2006/relationships/hyperlink" Target="https://www.diodes.com/assets/Datasheets/ds30410.pdf" TargetMode="External"/><Relationship Id="rId_hyperlink_2276" Type="http://schemas.openxmlformats.org/officeDocument/2006/relationships/hyperlink" Target="https://www.diodes.com/assets/Datasheets/ds30409.pdf" TargetMode="External"/><Relationship Id="rId_hyperlink_2277" Type="http://schemas.openxmlformats.org/officeDocument/2006/relationships/hyperlink" Target="https://www.diodes.com/assets/Datasheets/ds30553.pdf" TargetMode="External"/><Relationship Id="rId_hyperlink_2278" Type="http://schemas.openxmlformats.org/officeDocument/2006/relationships/hyperlink" Target="https://www.diodes.com/assets/Datasheets/ds30410.pdf" TargetMode="External"/><Relationship Id="rId_hyperlink_2279" Type="http://schemas.openxmlformats.org/officeDocument/2006/relationships/hyperlink" Target="https://www.diodes.com/assets/Datasheets/ds30409.pdf" TargetMode="External"/><Relationship Id="rId_hyperlink_2280" Type="http://schemas.openxmlformats.org/officeDocument/2006/relationships/hyperlink" Target="https://www.diodes.com/assets/Datasheets/ds30553.pdf" TargetMode="External"/><Relationship Id="rId_hyperlink_2281" Type="http://schemas.openxmlformats.org/officeDocument/2006/relationships/hyperlink" Target="https://www.diodes.com/assets/Datasheets/ds30410.pdf" TargetMode="External"/><Relationship Id="rId_hyperlink_2282" Type="http://schemas.openxmlformats.org/officeDocument/2006/relationships/hyperlink" Target="https://www.diodes.com/assets/Datasheets/ds30409.pdf" TargetMode="External"/><Relationship Id="rId_hyperlink_2283" Type="http://schemas.openxmlformats.org/officeDocument/2006/relationships/hyperlink" Target="https://www.diodes.com/assets/Datasheets/ds30553.pdf" TargetMode="External"/><Relationship Id="rId_hyperlink_2284" Type="http://schemas.openxmlformats.org/officeDocument/2006/relationships/hyperlink" Target="https://www.diodes.com/assets/Datasheets/ds30410.pdf" TargetMode="External"/><Relationship Id="rId_hyperlink_2285" Type="http://schemas.openxmlformats.org/officeDocument/2006/relationships/hyperlink" Target="https://www.diodes.com/assets/Datasheets/ds30409.pdf" TargetMode="External"/><Relationship Id="rId_hyperlink_2286" Type="http://schemas.openxmlformats.org/officeDocument/2006/relationships/hyperlink" Target="https://www.diodes.com/assets/Datasheets/ds30553.pdf" TargetMode="External"/><Relationship Id="rId_hyperlink_2287" Type="http://schemas.openxmlformats.org/officeDocument/2006/relationships/hyperlink" Target="https://www.diodes.com/assets/Datasheets/ds30410.pdf" TargetMode="External"/><Relationship Id="rId_hyperlink_2288" Type="http://schemas.openxmlformats.org/officeDocument/2006/relationships/hyperlink" Target="https://www.diodes.com/assets/Datasheets/ds30409.pdf" TargetMode="External"/><Relationship Id="rId_hyperlink_2289" Type="http://schemas.openxmlformats.org/officeDocument/2006/relationships/hyperlink" Target="https://www.diodes.com/assets/Datasheets/ds30553.pdf" TargetMode="External"/><Relationship Id="rId_hyperlink_2290" Type="http://schemas.openxmlformats.org/officeDocument/2006/relationships/hyperlink" Target="https://www.diodes.com/assets/Datasheets/ds30410.pdf" TargetMode="External"/><Relationship Id="rId_hyperlink_2291" Type="http://schemas.openxmlformats.org/officeDocument/2006/relationships/hyperlink" Target="https://www.diodes.com/assets/Datasheets/ds30409.pdf" TargetMode="External"/><Relationship Id="rId_hyperlink_2292" Type="http://schemas.openxmlformats.org/officeDocument/2006/relationships/hyperlink" Target="https://www.diodes.com/assets/Datasheets/ds30553.pdf" TargetMode="External"/><Relationship Id="rId_hyperlink_2293" Type="http://schemas.openxmlformats.org/officeDocument/2006/relationships/hyperlink" Target="https://www.diodes.com/assets/Datasheets/ds30410.pdf" TargetMode="External"/><Relationship Id="rId_hyperlink_2294" Type="http://schemas.openxmlformats.org/officeDocument/2006/relationships/hyperlink" Target="https://www.diodes.com/assets/Datasheets/ds30409.pdf" TargetMode="External"/><Relationship Id="rId_hyperlink_2295" Type="http://schemas.openxmlformats.org/officeDocument/2006/relationships/hyperlink" Target="https://www.diodes.com/assets/Datasheets/ds30553.pdf" TargetMode="External"/><Relationship Id="rId_hyperlink_2296" Type="http://schemas.openxmlformats.org/officeDocument/2006/relationships/hyperlink" Target="https://www.diodes.com/assets/Datasheets/ds30410.pdf" TargetMode="External"/><Relationship Id="rId_hyperlink_2297" Type="http://schemas.openxmlformats.org/officeDocument/2006/relationships/hyperlink" Target="https://www.diodes.com/assets/Datasheets/ds30409.pdf" TargetMode="External"/><Relationship Id="rId_hyperlink_2298" Type="http://schemas.openxmlformats.org/officeDocument/2006/relationships/hyperlink" Target="https://www.diodes.com/assets/Datasheets/ds30553.pdf" TargetMode="External"/><Relationship Id="rId_hyperlink_2299" Type="http://schemas.openxmlformats.org/officeDocument/2006/relationships/hyperlink" Target="https://www.diodes.com/assets/Datasheets/ds30410.pdf" TargetMode="External"/><Relationship Id="rId_hyperlink_2300" Type="http://schemas.openxmlformats.org/officeDocument/2006/relationships/hyperlink" Target="https://www.diodes.com/assets/Datasheets/ds30410.pdf" TargetMode="External"/><Relationship Id="rId_hyperlink_2301" Type="http://schemas.openxmlformats.org/officeDocument/2006/relationships/hyperlink" Target="https://www.diodes.com/assets/Datasheets/ds30409.pdf" TargetMode="External"/><Relationship Id="rId_hyperlink_2302" Type="http://schemas.openxmlformats.org/officeDocument/2006/relationships/hyperlink" Target="https://www.diodes.com/assets/Datasheets/ds30553.pdf" TargetMode="External"/><Relationship Id="rId_hyperlink_2303" Type="http://schemas.openxmlformats.org/officeDocument/2006/relationships/hyperlink" Target="https://www.diodes.com/assets/Datasheets/ds30410.pdf" TargetMode="External"/><Relationship Id="rId_hyperlink_2304" Type="http://schemas.openxmlformats.org/officeDocument/2006/relationships/hyperlink" Target="https://www.diodes.com/assets/Datasheets/ds30409.pdf" TargetMode="External"/><Relationship Id="rId_hyperlink_2305" Type="http://schemas.openxmlformats.org/officeDocument/2006/relationships/hyperlink" Target="https://www.diodes.com/assets/Datasheets/ds30553.pdf" TargetMode="External"/><Relationship Id="rId_hyperlink_2306" Type="http://schemas.openxmlformats.org/officeDocument/2006/relationships/hyperlink" Target="https://www.diodes.com/assets/Datasheets/ds30410.pdf" TargetMode="External"/><Relationship Id="rId_hyperlink_2307" Type="http://schemas.openxmlformats.org/officeDocument/2006/relationships/hyperlink" Target="https://www.diodes.com/assets/Datasheets/ds30409.pdf" TargetMode="External"/><Relationship Id="rId_hyperlink_2308" Type="http://schemas.openxmlformats.org/officeDocument/2006/relationships/hyperlink" Target="https://www.diodes.com/assets/Datasheets/ds30553.pdf" TargetMode="External"/><Relationship Id="rId_hyperlink_2309" Type="http://schemas.openxmlformats.org/officeDocument/2006/relationships/hyperlink" Target="https://www.diodes.com/assets/Datasheets/ds30410.pdf" TargetMode="External"/><Relationship Id="rId_hyperlink_2310" Type="http://schemas.openxmlformats.org/officeDocument/2006/relationships/hyperlink" Target="https://www.diodes.com/assets/Datasheets/ds30409.pdf" TargetMode="External"/><Relationship Id="rId_hyperlink_2311" Type="http://schemas.openxmlformats.org/officeDocument/2006/relationships/hyperlink" Target="https://www.diodes.com/assets/Datasheets/ds30553.pdf" TargetMode="External"/><Relationship Id="rId_hyperlink_2312" Type="http://schemas.openxmlformats.org/officeDocument/2006/relationships/hyperlink" Target="https://www.diodes.com/assets/Datasheets/ds30410.pdf" TargetMode="External"/><Relationship Id="rId_hyperlink_2313" Type="http://schemas.openxmlformats.org/officeDocument/2006/relationships/hyperlink" Target="https://www.diodes.com/assets/Datasheets/ds30409.pdf" TargetMode="External"/><Relationship Id="rId_hyperlink_2314" Type="http://schemas.openxmlformats.org/officeDocument/2006/relationships/hyperlink" Target="https://www.diodes.com/assets/Datasheets/ds30553.pdf" TargetMode="External"/><Relationship Id="rId_hyperlink_2315" Type="http://schemas.openxmlformats.org/officeDocument/2006/relationships/hyperlink" Target="https://www.diodes.com/assets/Datasheets/ds30410.pdf" TargetMode="External"/><Relationship Id="rId_hyperlink_2316" Type="http://schemas.openxmlformats.org/officeDocument/2006/relationships/hyperlink" Target="https://www.diodes.com/assets/Datasheets/ds30409.pdf" TargetMode="External"/><Relationship Id="rId_hyperlink_2317" Type="http://schemas.openxmlformats.org/officeDocument/2006/relationships/hyperlink" Target="https://www.diodes.com/assets/Datasheets/ds30553.pdf" TargetMode="External"/><Relationship Id="rId_hyperlink_2318" Type="http://schemas.openxmlformats.org/officeDocument/2006/relationships/hyperlink" Target="https://www.diodes.com/assets/Datasheets/ds30410.pdf" TargetMode="External"/><Relationship Id="rId_hyperlink_2319" Type="http://schemas.openxmlformats.org/officeDocument/2006/relationships/hyperlink" Target="https://www.diodes.com/assets/Datasheets/ds30409.pdf" TargetMode="External"/><Relationship Id="rId_hyperlink_2320" Type="http://schemas.openxmlformats.org/officeDocument/2006/relationships/hyperlink" Target="https://www.diodes.com/assets/Datasheets/ds30553.pdf" TargetMode="External"/><Relationship Id="rId_hyperlink_2321" Type="http://schemas.openxmlformats.org/officeDocument/2006/relationships/hyperlink" Target="https://www.diodes.com/assets/Datasheets/ds30410.pdf" TargetMode="External"/><Relationship Id="rId_hyperlink_2322" Type="http://schemas.openxmlformats.org/officeDocument/2006/relationships/hyperlink" Target="https://www.diodes.com/assets/Datasheets/ds30409.pdf" TargetMode="External"/><Relationship Id="rId_hyperlink_2323" Type="http://schemas.openxmlformats.org/officeDocument/2006/relationships/hyperlink" Target="https://www.diodes.com/assets/Datasheets/ds30553.pdf" TargetMode="External"/><Relationship Id="rId_hyperlink_2324" Type="http://schemas.openxmlformats.org/officeDocument/2006/relationships/hyperlink" Target="https://www.diodes.com/assets/Datasheets/ds30410.pdf" TargetMode="External"/><Relationship Id="rId_hyperlink_2325" Type="http://schemas.openxmlformats.org/officeDocument/2006/relationships/hyperlink" Target="https://www.diodes.com/assets/Datasheets/ds30409.pdf" TargetMode="External"/><Relationship Id="rId_hyperlink_2326" Type="http://schemas.openxmlformats.org/officeDocument/2006/relationships/hyperlink" Target="https://www.diodes.com/assets/Datasheets/ds30553.pdf" TargetMode="External"/><Relationship Id="rId_hyperlink_2327" Type="http://schemas.openxmlformats.org/officeDocument/2006/relationships/hyperlink" Target="https://www.diodes.com/assets/Datasheets/ds30410.pdf" TargetMode="External"/><Relationship Id="rId_hyperlink_2328" Type="http://schemas.openxmlformats.org/officeDocument/2006/relationships/hyperlink" Target="https://www.diodes.com/assets/Datasheets/ds30409.pdf" TargetMode="External"/><Relationship Id="rId_hyperlink_2329" Type="http://schemas.openxmlformats.org/officeDocument/2006/relationships/hyperlink" Target="https://www.diodes.com/assets/Datasheets/ds30553.pdf" TargetMode="External"/><Relationship Id="rId_hyperlink_2330" Type="http://schemas.openxmlformats.org/officeDocument/2006/relationships/hyperlink" Target="https://www.diodes.com/assets/Datasheets/ds30410.pdf" TargetMode="External"/><Relationship Id="rId_hyperlink_2331" Type="http://schemas.openxmlformats.org/officeDocument/2006/relationships/hyperlink" Target="https://www.diodes.com/assets/Datasheets/ds30409.pdf" TargetMode="External"/><Relationship Id="rId_hyperlink_2332" Type="http://schemas.openxmlformats.org/officeDocument/2006/relationships/hyperlink" Target="https://www.diodes.com/assets/Datasheets/ds30553.pdf" TargetMode="External"/><Relationship Id="rId_hyperlink_2333" Type="http://schemas.openxmlformats.org/officeDocument/2006/relationships/hyperlink" Target="https://www.diodes.com/assets/Datasheets/ds31987.pdf" TargetMode="External"/><Relationship Id="rId_hyperlink_2334" Type="http://schemas.openxmlformats.org/officeDocument/2006/relationships/hyperlink" Target="https://www.diodes.com/assets/Datasheets/DDZ5V1B-DDZ43.pdf" TargetMode="External"/><Relationship Id="rId_hyperlink_2335" Type="http://schemas.openxmlformats.org/officeDocument/2006/relationships/hyperlink" Target="https://www.diodes.com/assets/Datasheets/ds31987.pdf" TargetMode="External"/><Relationship Id="rId_hyperlink_2336" Type="http://schemas.openxmlformats.org/officeDocument/2006/relationships/hyperlink" Target="https://www.diodes.com/assets/Datasheets/DDZ5V1B-DDZ43.pdf" TargetMode="External"/><Relationship Id="rId_hyperlink_2337" Type="http://schemas.openxmlformats.org/officeDocument/2006/relationships/hyperlink" Target="https://www.diodes.com/assets/Datasheets/ds30414.pdf" TargetMode="External"/><Relationship Id="rId_hyperlink_2338" Type="http://schemas.openxmlformats.org/officeDocument/2006/relationships/hyperlink" Target="https://www.diodes.com/assets/Datasheets/ds31987.pdf" TargetMode="External"/><Relationship Id="rId_hyperlink_2339" Type="http://schemas.openxmlformats.org/officeDocument/2006/relationships/hyperlink" Target="https://www.diodes.com/assets/Datasheets/ds30408.pdf" TargetMode="External"/><Relationship Id="rId_hyperlink_2340" Type="http://schemas.openxmlformats.org/officeDocument/2006/relationships/hyperlink" Target="https://www.diodes.com/assets/Datasheets/ds30408.pdf" TargetMode="External"/><Relationship Id="rId_hyperlink_2341" Type="http://schemas.openxmlformats.org/officeDocument/2006/relationships/hyperlink" Target="https://www.diodes.com/assets/Datasheets/ds30408.pdf" TargetMode="External"/><Relationship Id="rId_hyperlink_2342" Type="http://schemas.openxmlformats.org/officeDocument/2006/relationships/hyperlink" Target="https://www.diodes.com/assets/Datasheets/DDZX5V6AQ-DDZX12CQ.pdf" TargetMode="External"/><Relationship Id="rId_hyperlink_2343" Type="http://schemas.openxmlformats.org/officeDocument/2006/relationships/hyperlink" Target="https://www.diodes.com/assets/Datasheets/ds30408.pdf" TargetMode="External"/><Relationship Id="rId_hyperlink_2344" Type="http://schemas.openxmlformats.org/officeDocument/2006/relationships/hyperlink" Target="https://www.diodes.com/assets/Datasheets/ds30408.pdf" TargetMode="External"/><Relationship Id="rId_hyperlink_2345" Type="http://schemas.openxmlformats.org/officeDocument/2006/relationships/hyperlink" Target="https://www.diodes.com/assets/Datasheets/ds30408.pdf" TargetMode="External"/><Relationship Id="rId_hyperlink_2346" Type="http://schemas.openxmlformats.org/officeDocument/2006/relationships/hyperlink" Target="https://www.diodes.com/assets/Datasheets/ds30408.pdf" TargetMode="External"/><Relationship Id="rId_hyperlink_2347" Type="http://schemas.openxmlformats.org/officeDocument/2006/relationships/hyperlink" Target="https://www.diodes.com/assets/Datasheets/ds30408.pdf" TargetMode="External"/><Relationship Id="rId_hyperlink_2348" Type="http://schemas.openxmlformats.org/officeDocument/2006/relationships/hyperlink" Target="https://www.diodes.com/assets/Datasheets/ds30408.pdf" TargetMode="External"/><Relationship Id="rId_hyperlink_2349" Type="http://schemas.openxmlformats.org/officeDocument/2006/relationships/hyperlink" Target="https://www.diodes.com/assets/Datasheets/ds30408.pdf" TargetMode="External"/><Relationship Id="rId_hyperlink_2350" Type="http://schemas.openxmlformats.org/officeDocument/2006/relationships/hyperlink" Target="https://www.diodes.com/assets/Datasheets/ds30408.pdf" TargetMode="External"/><Relationship Id="rId_hyperlink_2351" Type="http://schemas.openxmlformats.org/officeDocument/2006/relationships/hyperlink" Target="https://www.diodes.com/assets/Datasheets/ds30408.pdf" TargetMode="External"/><Relationship Id="rId_hyperlink_2352" Type="http://schemas.openxmlformats.org/officeDocument/2006/relationships/hyperlink" Target="https://www.diodes.com/assets/Datasheets/ds30408.pdf" TargetMode="External"/><Relationship Id="rId_hyperlink_2353" Type="http://schemas.openxmlformats.org/officeDocument/2006/relationships/hyperlink" Target="https://www.diodes.com/assets/Datasheets/ds30408.pdf" TargetMode="External"/><Relationship Id="rId_hyperlink_2354" Type="http://schemas.openxmlformats.org/officeDocument/2006/relationships/hyperlink" Target="https://www.diodes.com/assets/Datasheets/ds30408.pdf" TargetMode="External"/><Relationship Id="rId_hyperlink_2355" Type="http://schemas.openxmlformats.org/officeDocument/2006/relationships/hyperlink" Target="https://www.diodes.com/assets/Datasheets/ds30408.pdf" TargetMode="External"/><Relationship Id="rId_hyperlink_2356" Type="http://schemas.openxmlformats.org/officeDocument/2006/relationships/hyperlink" Target="https://www.diodes.com/assets/Datasheets/ds30408.pdf" TargetMode="External"/><Relationship Id="rId_hyperlink_2357" Type="http://schemas.openxmlformats.org/officeDocument/2006/relationships/hyperlink" Target="https://www.diodes.com/assets/Datasheets/ds30408.pdf" TargetMode="External"/><Relationship Id="rId_hyperlink_2358" Type="http://schemas.openxmlformats.org/officeDocument/2006/relationships/hyperlink" Target="https://www.diodes.com/assets/Datasheets/DDZX5V1BQ.pdf" TargetMode="External"/><Relationship Id="rId_hyperlink_2359" Type="http://schemas.openxmlformats.org/officeDocument/2006/relationships/hyperlink" Target="https://www.diodes.com/assets/Datasheets/DDZX5V6AQ-DDZX12CQ.pdf" TargetMode="External"/><Relationship Id="rId_hyperlink_2360" Type="http://schemas.openxmlformats.org/officeDocument/2006/relationships/hyperlink" Target="https://www.diodes.com/assets/Datasheets/ds30408.pdf" TargetMode="External"/><Relationship Id="rId_hyperlink_2361" Type="http://schemas.openxmlformats.org/officeDocument/2006/relationships/hyperlink" Target="https://www.diodes.com/assets/Datasheets/ds30408.pdf" TargetMode="External"/><Relationship Id="rId_hyperlink_2362" Type="http://schemas.openxmlformats.org/officeDocument/2006/relationships/hyperlink" Target="https://www.diodes.com/assets/Datasheets/ds30408.pdf" TargetMode="External"/><Relationship Id="rId_hyperlink_2363" Type="http://schemas.openxmlformats.org/officeDocument/2006/relationships/hyperlink" Target="https://www.diodes.com/assets/Datasheets/ds30408.pdf" TargetMode="External"/><Relationship Id="rId_hyperlink_2364" Type="http://schemas.openxmlformats.org/officeDocument/2006/relationships/hyperlink" Target="https://www.diodes.com/assets/Datasheets/ds30408.pdf" TargetMode="External"/><Relationship Id="rId_hyperlink_2365" Type="http://schemas.openxmlformats.org/officeDocument/2006/relationships/hyperlink" Target="https://www.diodes.com/assets/Datasheets/ds30408.pdf" TargetMode="External"/><Relationship Id="rId_hyperlink_2366" Type="http://schemas.openxmlformats.org/officeDocument/2006/relationships/hyperlink" Target="https://www.diodes.com/assets/Datasheets/DFLZ5V1-DFLZ39.pdf" TargetMode="External"/><Relationship Id="rId_hyperlink_2367" Type="http://schemas.openxmlformats.org/officeDocument/2006/relationships/hyperlink" Target="https://www.diodes.com/assets/Datasheets/DFLZxxQ.pdf" TargetMode="External"/><Relationship Id="rId_hyperlink_2368" Type="http://schemas.openxmlformats.org/officeDocument/2006/relationships/hyperlink" Target="https://www.diodes.com/assets/Datasheets/DFLZ5V1-DFLZ39.pdf" TargetMode="External"/><Relationship Id="rId_hyperlink_2369" Type="http://schemas.openxmlformats.org/officeDocument/2006/relationships/hyperlink" Target="https://www.diodes.com/assets/Datasheets/DFLZxxQ.pdf" TargetMode="External"/><Relationship Id="rId_hyperlink_2370" Type="http://schemas.openxmlformats.org/officeDocument/2006/relationships/hyperlink" Target="https://www.diodes.com/assets/Datasheets/DFLZ5V1-DFLZ39.pdf" TargetMode="External"/><Relationship Id="rId_hyperlink_2371" Type="http://schemas.openxmlformats.org/officeDocument/2006/relationships/hyperlink" Target="https://www.diodes.com/assets/Datasheets/DFLZxxQ.pdf" TargetMode="External"/><Relationship Id="rId_hyperlink_2372" Type="http://schemas.openxmlformats.org/officeDocument/2006/relationships/hyperlink" Target="https://www.diodes.com/assets/Datasheets/DFLZ5V1-DFLZ39.pdf" TargetMode="External"/><Relationship Id="rId_hyperlink_2373" Type="http://schemas.openxmlformats.org/officeDocument/2006/relationships/hyperlink" Target="https://www.diodes.com/assets/Datasheets/DFLZxxQ.pdf" TargetMode="External"/><Relationship Id="rId_hyperlink_2374" Type="http://schemas.openxmlformats.org/officeDocument/2006/relationships/hyperlink" Target="https://www.diodes.com/assets/Datasheets/DFLZ5V1-DFLZ39.pdf" TargetMode="External"/><Relationship Id="rId_hyperlink_2375" Type="http://schemas.openxmlformats.org/officeDocument/2006/relationships/hyperlink" Target="https://www.diodes.com/assets/Datasheets/DFLZxxQ.pdf" TargetMode="External"/><Relationship Id="rId_hyperlink_2376" Type="http://schemas.openxmlformats.org/officeDocument/2006/relationships/hyperlink" Target="https://www.diodes.com/assets/Datasheets/DFLZ5V1-DFLZ39.pdf" TargetMode="External"/><Relationship Id="rId_hyperlink_2377" Type="http://schemas.openxmlformats.org/officeDocument/2006/relationships/hyperlink" Target="https://www.diodes.com/assets/Datasheets/DFLZxxQ.pdf" TargetMode="External"/><Relationship Id="rId_hyperlink_2378" Type="http://schemas.openxmlformats.org/officeDocument/2006/relationships/hyperlink" Target="https://www.diodes.com/assets/Datasheets/DFLZ5V1-DFLZ39.pdf" TargetMode="External"/><Relationship Id="rId_hyperlink_2379" Type="http://schemas.openxmlformats.org/officeDocument/2006/relationships/hyperlink" Target="https://www.diodes.com/assets/Datasheets/DFLZxxQ.pdf" TargetMode="External"/><Relationship Id="rId_hyperlink_2380" Type="http://schemas.openxmlformats.org/officeDocument/2006/relationships/hyperlink" Target="https://www.diodes.com/assets/Datasheets/DFLZ5V1-DFLZ39.pdf" TargetMode="External"/><Relationship Id="rId_hyperlink_2381" Type="http://schemas.openxmlformats.org/officeDocument/2006/relationships/hyperlink" Target="https://www.diodes.com/assets/Datasheets/DFLZxxQ.pdf" TargetMode="External"/><Relationship Id="rId_hyperlink_2382" Type="http://schemas.openxmlformats.org/officeDocument/2006/relationships/hyperlink" Target="https://www.diodes.com/assets/Datasheets/DFLZ5V1-DFLZ39.pdf" TargetMode="External"/><Relationship Id="rId_hyperlink_2383" Type="http://schemas.openxmlformats.org/officeDocument/2006/relationships/hyperlink" Target="https://www.diodes.com/assets/Datasheets/DFLZxxQ.pdf" TargetMode="External"/><Relationship Id="rId_hyperlink_2384" Type="http://schemas.openxmlformats.org/officeDocument/2006/relationships/hyperlink" Target="https://www.diodes.com/assets/Datasheets/DFLZ5V1-DFLZ39.pdf" TargetMode="External"/><Relationship Id="rId_hyperlink_2385" Type="http://schemas.openxmlformats.org/officeDocument/2006/relationships/hyperlink" Target="https://www.diodes.com/assets/Datasheets/DFLZxxQ.pdf" TargetMode="External"/><Relationship Id="rId_hyperlink_2386" Type="http://schemas.openxmlformats.org/officeDocument/2006/relationships/hyperlink" Target="https://www.diodes.com/assets/Datasheets/DFLZ5V1-DFLZ39.pdf" TargetMode="External"/><Relationship Id="rId_hyperlink_2387" Type="http://schemas.openxmlformats.org/officeDocument/2006/relationships/hyperlink" Target="https://www.diodes.com/assets/Datasheets/DFLZxxQ.pdf" TargetMode="External"/><Relationship Id="rId_hyperlink_2388" Type="http://schemas.openxmlformats.org/officeDocument/2006/relationships/hyperlink" Target="https://www.diodes.com/assets/Datasheets/DFLZ5V1-DFLZ39.pdf" TargetMode="External"/><Relationship Id="rId_hyperlink_2389" Type="http://schemas.openxmlformats.org/officeDocument/2006/relationships/hyperlink" Target="https://www.diodes.com/assets/Datasheets/DFLZxxQ.pdf" TargetMode="External"/><Relationship Id="rId_hyperlink_2390" Type="http://schemas.openxmlformats.org/officeDocument/2006/relationships/hyperlink" Target="https://www.diodes.com/assets/Datasheets/DFLZ5V1-DFLZ39.pdf" TargetMode="External"/><Relationship Id="rId_hyperlink_2391" Type="http://schemas.openxmlformats.org/officeDocument/2006/relationships/hyperlink" Target="https://www.diodes.com/assets/Datasheets/DFLZxxQ.pdf" TargetMode="External"/><Relationship Id="rId_hyperlink_2392" Type="http://schemas.openxmlformats.org/officeDocument/2006/relationships/hyperlink" Target="https://www.diodes.com/assets/Datasheets/DFLZ5V1-DFLZ39.pdf" TargetMode="External"/><Relationship Id="rId_hyperlink_2393" Type="http://schemas.openxmlformats.org/officeDocument/2006/relationships/hyperlink" Target="https://www.diodes.com/assets/Datasheets/DFLZxxQ.pdf" TargetMode="External"/><Relationship Id="rId_hyperlink_2394" Type="http://schemas.openxmlformats.org/officeDocument/2006/relationships/hyperlink" Target="https://www.diodes.com/assets/Datasheets/DFLZ5V1-DFLZ39.pdf" TargetMode="External"/><Relationship Id="rId_hyperlink_2395" Type="http://schemas.openxmlformats.org/officeDocument/2006/relationships/hyperlink" Target="https://www.diodes.com/assets/Datasheets/DFLZxxQ.pdf" TargetMode="External"/><Relationship Id="rId_hyperlink_2396" Type="http://schemas.openxmlformats.org/officeDocument/2006/relationships/hyperlink" Target="https://www.diodes.com/assets/Datasheets/DFLZ5V1-DFLZ39.pdf" TargetMode="External"/><Relationship Id="rId_hyperlink_2397" Type="http://schemas.openxmlformats.org/officeDocument/2006/relationships/hyperlink" Target="https://www.diodes.com/assets/Datasheets/DFLZxxQ.pdf" TargetMode="External"/><Relationship Id="rId_hyperlink_2398" Type="http://schemas.openxmlformats.org/officeDocument/2006/relationships/hyperlink" Target="https://www.diodes.com/assets/Datasheets/DFLZ5V1-DFLZ39.pdf" TargetMode="External"/><Relationship Id="rId_hyperlink_2399" Type="http://schemas.openxmlformats.org/officeDocument/2006/relationships/hyperlink" Target="https://www.diodes.com/assets/Datasheets/DFLZxxQ.pdf" TargetMode="External"/><Relationship Id="rId_hyperlink_2400" Type="http://schemas.openxmlformats.org/officeDocument/2006/relationships/hyperlink" Target="https://www.diodes.com/assets/Datasheets/DFLZ5V1-DFLZ39.pdf" TargetMode="External"/><Relationship Id="rId_hyperlink_2401" Type="http://schemas.openxmlformats.org/officeDocument/2006/relationships/hyperlink" Target="https://www.diodes.com/assets/Datasheets/DFLZxxQ.pdf" TargetMode="External"/><Relationship Id="rId_hyperlink_2402" Type="http://schemas.openxmlformats.org/officeDocument/2006/relationships/hyperlink" Target="https://www.diodes.com/assets/Datasheets/DFLZ5V1-DFLZ39.pdf" TargetMode="External"/><Relationship Id="rId_hyperlink_2403" Type="http://schemas.openxmlformats.org/officeDocument/2006/relationships/hyperlink" Target="https://www.diodes.com/assets/Datasheets/DFLZxxQ.pdf" TargetMode="External"/><Relationship Id="rId_hyperlink_2404" Type="http://schemas.openxmlformats.org/officeDocument/2006/relationships/hyperlink" Target="https://www.diodes.com/assets/Datasheets/DFLZ5V1-DFLZ39.pdf" TargetMode="External"/><Relationship Id="rId_hyperlink_2405" Type="http://schemas.openxmlformats.org/officeDocument/2006/relationships/hyperlink" Target="https://www.diodes.com/assets/Datasheets/DFLZxxQ.pdf" TargetMode="External"/><Relationship Id="rId_hyperlink_2406" Type="http://schemas.openxmlformats.org/officeDocument/2006/relationships/hyperlink" Target="https://www.diodes.com/assets/Datasheets/DFLZ5V1-DFLZ39.pdf" TargetMode="External"/><Relationship Id="rId_hyperlink_2407" Type="http://schemas.openxmlformats.org/officeDocument/2006/relationships/hyperlink" Target="https://www.diodes.com/assets/Datasheets/DFLZxxQ.pdf" TargetMode="External"/><Relationship Id="rId_hyperlink_2408" Type="http://schemas.openxmlformats.org/officeDocument/2006/relationships/hyperlink" Target="https://www.diodes.com/assets/Datasheets/DFLZ5V1-DFLZ39.pdf" TargetMode="External"/><Relationship Id="rId_hyperlink_2409" Type="http://schemas.openxmlformats.org/officeDocument/2006/relationships/hyperlink" Target="https://www.diodes.com/assets/Datasheets/DFLZxxQ.pdf" TargetMode="External"/><Relationship Id="rId_hyperlink_2410" Type="http://schemas.openxmlformats.org/officeDocument/2006/relationships/hyperlink" Target="https://www.diodes.com/assets/Datasheets/DZ23C2V7-DZ23C51.pdf" TargetMode="External"/><Relationship Id="rId_hyperlink_2411" Type="http://schemas.openxmlformats.org/officeDocument/2006/relationships/hyperlink" Target="https://www.diodes.com/assets/Datasheets/DZ23C2V7-DZ23C51.pdf" TargetMode="External"/><Relationship Id="rId_hyperlink_2412" Type="http://schemas.openxmlformats.org/officeDocument/2006/relationships/hyperlink" Target="https://www.diodes.com/assets/Datasheets/DZ23C2V7-DZ23C51.pdf" TargetMode="External"/><Relationship Id="rId_hyperlink_2413" Type="http://schemas.openxmlformats.org/officeDocument/2006/relationships/hyperlink" Target="https://www.diodes.com/assets/Datasheets/DZ23C2V7-DZ23C51.pdf" TargetMode="External"/><Relationship Id="rId_hyperlink_2414" Type="http://schemas.openxmlformats.org/officeDocument/2006/relationships/hyperlink" Target="https://www.diodes.com/assets/Datasheets/DZ23C2V7-DZ23C51.pdf" TargetMode="External"/><Relationship Id="rId_hyperlink_2415" Type="http://schemas.openxmlformats.org/officeDocument/2006/relationships/hyperlink" Target="https://www.diodes.com/assets/Datasheets/DZ23C2V7-DZ23C51.pdf" TargetMode="External"/><Relationship Id="rId_hyperlink_2416" Type="http://schemas.openxmlformats.org/officeDocument/2006/relationships/hyperlink" Target="https://www.diodes.com/assets/Datasheets/DZ23C2V7-DZ23C51.pdf" TargetMode="External"/><Relationship Id="rId_hyperlink_2417" Type="http://schemas.openxmlformats.org/officeDocument/2006/relationships/hyperlink" Target="https://www.diodes.com/assets/Datasheets/DZ23C2V7-DZ23C51.pdf" TargetMode="External"/><Relationship Id="rId_hyperlink_2418" Type="http://schemas.openxmlformats.org/officeDocument/2006/relationships/hyperlink" Target="https://www.diodes.com/assets/Datasheets/DZ23C2V7-DZ23C51.pdf" TargetMode="External"/><Relationship Id="rId_hyperlink_2419" Type="http://schemas.openxmlformats.org/officeDocument/2006/relationships/hyperlink" Target="https://www.diodes.com/assets/Datasheets/DZ23C2V7-DZ23C51.pdf" TargetMode="External"/><Relationship Id="rId_hyperlink_2420" Type="http://schemas.openxmlformats.org/officeDocument/2006/relationships/hyperlink" Target="https://www.diodes.com/assets/Datasheets/DZ23C2V7-DZ23C51.pdf" TargetMode="External"/><Relationship Id="rId_hyperlink_2421" Type="http://schemas.openxmlformats.org/officeDocument/2006/relationships/hyperlink" Target="https://www.diodes.com/assets/Datasheets/DZ23C2V7-DZ23C51.pdf" TargetMode="External"/><Relationship Id="rId_hyperlink_2422" Type="http://schemas.openxmlformats.org/officeDocument/2006/relationships/hyperlink" Target="https://www.diodes.com/assets/Datasheets/DZ23C2V7-DZ23C51.pdf" TargetMode="External"/><Relationship Id="rId_hyperlink_2423" Type="http://schemas.openxmlformats.org/officeDocument/2006/relationships/hyperlink" Target="https://www.diodes.com/assets/Datasheets/DZ23C2V7-DZ23C51.pdf" TargetMode="External"/><Relationship Id="rId_hyperlink_2424" Type="http://schemas.openxmlformats.org/officeDocument/2006/relationships/hyperlink" Target="https://www.diodes.com/assets/Datasheets/DZ23C2V7-DZ23C51.pdf" TargetMode="External"/><Relationship Id="rId_hyperlink_2425" Type="http://schemas.openxmlformats.org/officeDocument/2006/relationships/hyperlink" Target="https://www.diodes.com/assets/Datasheets/DZ23C2V7-DZ23C51.pdf" TargetMode="External"/><Relationship Id="rId_hyperlink_2426" Type="http://schemas.openxmlformats.org/officeDocument/2006/relationships/hyperlink" Target="https://www.diodes.com/assets/Datasheets/DZ23C2V7-DZ23C51.pdf" TargetMode="External"/><Relationship Id="rId_hyperlink_2427" Type="http://schemas.openxmlformats.org/officeDocument/2006/relationships/hyperlink" Target="https://www.diodes.com/assets/Datasheets/DZ23C2V7-DZ23C51.pdf" TargetMode="External"/><Relationship Id="rId_hyperlink_2428" Type="http://schemas.openxmlformats.org/officeDocument/2006/relationships/hyperlink" Target="https://www.diodes.com/assets/Datasheets/DZ23C2V7-DZ23C51.pdf" TargetMode="External"/><Relationship Id="rId_hyperlink_2429" Type="http://schemas.openxmlformats.org/officeDocument/2006/relationships/hyperlink" Target="https://www.diodes.com/assets/Datasheets/DZ23C2V7-DZ23C51.pdf" TargetMode="External"/><Relationship Id="rId_hyperlink_2430" Type="http://schemas.openxmlformats.org/officeDocument/2006/relationships/hyperlink" Target="https://www.diodes.com/assets/Datasheets/DZ23C2V7-DZ23C51.pdf" TargetMode="External"/><Relationship Id="rId_hyperlink_2431" Type="http://schemas.openxmlformats.org/officeDocument/2006/relationships/hyperlink" Target="https://www.diodes.com/assets/Datasheets/DZ23C2V7-DZ23C51.pdf" TargetMode="External"/><Relationship Id="rId_hyperlink_2432" Type="http://schemas.openxmlformats.org/officeDocument/2006/relationships/hyperlink" Target="https://www.diodes.com/assets/Datasheets/DZ23C2V7-DZ23C51.pdf" TargetMode="External"/><Relationship Id="rId_hyperlink_2433" Type="http://schemas.openxmlformats.org/officeDocument/2006/relationships/hyperlink" Target="https://www.diodes.com/assets/Datasheets/DZ23C2V7-DZ23C51.pdf" TargetMode="External"/><Relationship Id="rId_hyperlink_2434" Type="http://schemas.openxmlformats.org/officeDocument/2006/relationships/hyperlink" Target="https://www.diodes.com/assets/Datasheets/DZ23C2V7-DZ23C51.pdf" TargetMode="External"/><Relationship Id="rId_hyperlink_2435" Type="http://schemas.openxmlformats.org/officeDocument/2006/relationships/hyperlink" Target="https://www.diodes.com/assets/Datasheets/DZ23C2V7-DZ23C51.pdf" TargetMode="External"/><Relationship Id="rId_hyperlink_2436" Type="http://schemas.openxmlformats.org/officeDocument/2006/relationships/hyperlink" Target="https://www.diodes.com/assets/Datasheets/DZ23C2V7-DZ23C51.pdf" TargetMode="External"/><Relationship Id="rId_hyperlink_2437" Type="http://schemas.openxmlformats.org/officeDocument/2006/relationships/hyperlink" Target="https://www.diodes.com/assets/Datasheets/DZ23C2V7-DZ23C51.pdf" TargetMode="External"/><Relationship Id="rId_hyperlink_2438" Type="http://schemas.openxmlformats.org/officeDocument/2006/relationships/hyperlink" Target="https://www.diodes.com/assets/Datasheets/DZ23C2V7-DZ23C51.pdf" TargetMode="External"/><Relationship Id="rId_hyperlink_2439" Type="http://schemas.openxmlformats.org/officeDocument/2006/relationships/hyperlink" Target="https://www.diodes.com/assets/Datasheets/DZ23C2V7-DZ23C51.pdf" TargetMode="External"/><Relationship Id="rId_hyperlink_2440" Type="http://schemas.openxmlformats.org/officeDocument/2006/relationships/hyperlink" Target="https://www.diodes.com/assets/Datasheets/DZ23C2V7-DZ23C51.pdf" TargetMode="External"/><Relationship Id="rId_hyperlink_2441" Type="http://schemas.openxmlformats.org/officeDocument/2006/relationships/hyperlink" Target="https://www.diodes.com/assets/Datasheets/DZ23C2V7-DZ23C51.pdf" TargetMode="External"/><Relationship Id="rId_hyperlink_2442" Type="http://schemas.openxmlformats.org/officeDocument/2006/relationships/hyperlink" Target="https://www.diodes.com/assets/Datasheets/DZ9F2V7S92-DZ9F24S92.pdf" TargetMode="External"/><Relationship Id="rId_hyperlink_2443" Type="http://schemas.openxmlformats.org/officeDocument/2006/relationships/hyperlink" Target="https://www.diodes.com/assets/Datasheets/DZ9F2V7S92-DZ9F24S92.pdf" TargetMode="External"/><Relationship Id="rId_hyperlink_2444" Type="http://schemas.openxmlformats.org/officeDocument/2006/relationships/hyperlink" Target="https://www.diodes.com/assets/Datasheets/DZ9F2V7S92-DZ9F24S92.pdf" TargetMode="External"/><Relationship Id="rId_hyperlink_2445" Type="http://schemas.openxmlformats.org/officeDocument/2006/relationships/hyperlink" Target="https://www.diodes.com/assets/Datasheets/DZ9F2V7S92-DZ9F24S92.pdf" TargetMode="External"/><Relationship Id="rId_hyperlink_2446" Type="http://schemas.openxmlformats.org/officeDocument/2006/relationships/hyperlink" Target="https://www.diodes.com/assets/Datasheets/DZ9F2V7S92-DZ9F24S92.pdf" TargetMode="External"/><Relationship Id="rId_hyperlink_2447" Type="http://schemas.openxmlformats.org/officeDocument/2006/relationships/hyperlink" Target="https://www.diodes.com/assets/Datasheets/DZ9F2V7S92-DZ9F24S92.pdf" TargetMode="External"/><Relationship Id="rId_hyperlink_2448" Type="http://schemas.openxmlformats.org/officeDocument/2006/relationships/hyperlink" Target="https://www.diodes.com/assets/Datasheets/DZ9F2V7S92-DZ9F24S92.pdf" TargetMode="External"/><Relationship Id="rId_hyperlink_2449" Type="http://schemas.openxmlformats.org/officeDocument/2006/relationships/hyperlink" Target="https://www.diodes.com/assets/Datasheets/DZ9F2V7S92-DZ9F24S92.pdf" TargetMode="External"/><Relationship Id="rId_hyperlink_2450" Type="http://schemas.openxmlformats.org/officeDocument/2006/relationships/hyperlink" Target="https://www.diodes.com/assets/Datasheets/DZ9F2V7S92-DZ9F24S92.pdf" TargetMode="External"/><Relationship Id="rId_hyperlink_2451" Type="http://schemas.openxmlformats.org/officeDocument/2006/relationships/hyperlink" Target="https://www.diodes.com/assets/Datasheets/DZ9F2V7S92-DZ9F24S92.pdf" TargetMode="External"/><Relationship Id="rId_hyperlink_2452" Type="http://schemas.openxmlformats.org/officeDocument/2006/relationships/hyperlink" Target="https://www.diodes.com/assets/Datasheets/DZ9F2V7S92-DZ9F24S92.pdf" TargetMode="External"/><Relationship Id="rId_hyperlink_2453" Type="http://schemas.openxmlformats.org/officeDocument/2006/relationships/hyperlink" Target="https://www.diodes.com/assets/Datasheets/DZ9F2V7S92-DZ9F24S92.pdf" TargetMode="External"/><Relationship Id="rId_hyperlink_2454" Type="http://schemas.openxmlformats.org/officeDocument/2006/relationships/hyperlink" Target="https://www.diodes.com/assets/Datasheets/DZ9F2V7S92-DZ9F24S92.pdf" TargetMode="External"/><Relationship Id="rId_hyperlink_2455" Type="http://schemas.openxmlformats.org/officeDocument/2006/relationships/hyperlink" Target="https://www.diodes.com/assets/Datasheets/DZ9F2V7S92-DZ9F24S92.pdf" TargetMode="External"/><Relationship Id="rId_hyperlink_2456" Type="http://schemas.openxmlformats.org/officeDocument/2006/relationships/hyperlink" Target="https://www.diodes.com/assets/Datasheets/DZ9F2V7S92-DZ9F24S92.pdf" TargetMode="External"/><Relationship Id="rId_hyperlink_2457" Type="http://schemas.openxmlformats.org/officeDocument/2006/relationships/hyperlink" Target="https://www.diodes.com/assets/Datasheets/DZ9F2V7S92-DZ9F24S92.pdf" TargetMode="External"/><Relationship Id="rId_hyperlink_2458" Type="http://schemas.openxmlformats.org/officeDocument/2006/relationships/hyperlink" Target="https://www.diodes.com/assets/Datasheets/DZ9F2V7S92-DZ9F24S92.pdf" TargetMode="External"/><Relationship Id="rId_hyperlink_2459" Type="http://schemas.openxmlformats.org/officeDocument/2006/relationships/hyperlink" Target="https://www.diodes.com/assets/Datasheets/DZ9F2V7S92-DZ9F24S92.pdf" TargetMode="External"/><Relationship Id="rId_hyperlink_2460" Type="http://schemas.openxmlformats.org/officeDocument/2006/relationships/hyperlink" Target="https://www.diodes.com/assets/Datasheets/DZ9F2V7S92-DZ9F24S92.pdf" TargetMode="External"/><Relationship Id="rId_hyperlink_2461" Type="http://schemas.openxmlformats.org/officeDocument/2006/relationships/hyperlink" Target="https://www.diodes.com/assets/Datasheets/DZ9F2V7S92-DZ9F24S92.pdf" TargetMode="External"/><Relationship Id="rId_hyperlink_2462" Type="http://schemas.openxmlformats.org/officeDocument/2006/relationships/hyperlink" Target="https://www.diodes.com/assets/Datasheets/DZ9F2V7S92-DZ9F24S92.pdf" TargetMode="External"/><Relationship Id="rId_hyperlink_2463" Type="http://schemas.openxmlformats.org/officeDocument/2006/relationships/hyperlink" Target="https://www.diodes.com/assets/Datasheets/DZ9F2V7S92-DZ9F24S92.pdf" TargetMode="External"/><Relationship Id="rId_hyperlink_2464" Type="http://schemas.openxmlformats.org/officeDocument/2006/relationships/hyperlink" Target="https://www.diodes.com/assets/Datasheets/DZ9F2V7S92-DZ9F24S92.pdf" TargetMode="External"/><Relationship Id="rId_hyperlink_2465" Type="http://schemas.openxmlformats.org/officeDocument/2006/relationships/hyperlink" Target="https://www.diodes.com/assets/Datasheets/DZ9F2V7S92-DZ9F24S92.pdf" TargetMode="External"/><Relationship Id="rId_hyperlink_2466" Type="http://schemas.openxmlformats.org/officeDocument/2006/relationships/hyperlink" Target="https://www.diodes.com/assets/Datasheets/DZ9F2V7S92-DZ9F24S92.pdf" TargetMode="External"/><Relationship Id="rId_hyperlink_2467" Type="http://schemas.openxmlformats.org/officeDocument/2006/relationships/hyperlink" Target="https://www.diodes.com/assets/Datasheets/ds31220.pdf" TargetMode="External"/><Relationship Id="rId_hyperlink_2468" Type="http://schemas.openxmlformats.org/officeDocument/2006/relationships/hyperlink" Target="https://www.diodes.com/assets/Datasheets/GDZxVxLP3.pdf" TargetMode="External"/><Relationship Id="rId_hyperlink_2469" Type="http://schemas.openxmlformats.org/officeDocument/2006/relationships/hyperlink" Target="https://www.diodes.com/assets/Datasheets/GDZxVxLP3.pdf" TargetMode="External"/><Relationship Id="rId_hyperlink_2470" Type="http://schemas.openxmlformats.org/officeDocument/2006/relationships/hyperlink" Target="https://www.diodes.com/assets/Datasheets/GDZxVxLP3.pdf" TargetMode="External"/><Relationship Id="rId_hyperlink_2471" Type="http://schemas.openxmlformats.org/officeDocument/2006/relationships/hyperlink" Target="https://www.diodes.com/assets/Datasheets/GDZ6V2LP3Q-GDZ12LP3Q.pdf" TargetMode="External"/><Relationship Id="rId_hyperlink_2472" Type="http://schemas.openxmlformats.org/officeDocument/2006/relationships/hyperlink" Target="https://www.diodes.com/assets/Datasheets/GDZxVxLP3.pdf" TargetMode="External"/><Relationship Id="rId_hyperlink_2473" Type="http://schemas.openxmlformats.org/officeDocument/2006/relationships/hyperlink" Target="https://www.diodes.com/assets/Datasheets/GDZxVxLP3.pdf" TargetMode="External"/><Relationship Id="rId_hyperlink_2474" Type="http://schemas.openxmlformats.org/officeDocument/2006/relationships/hyperlink" Target="https://www.diodes.com/assets/Datasheets/GDZxVxLP3.pdf" TargetMode="External"/><Relationship Id="rId_hyperlink_2475" Type="http://schemas.openxmlformats.org/officeDocument/2006/relationships/hyperlink" Target="https://www.diodes.com/assets/Datasheets/GDZxVxLP3.pdf" TargetMode="External"/><Relationship Id="rId_hyperlink_2476" Type="http://schemas.openxmlformats.org/officeDocument/2006/relationships/hyperlink" Target="https://www.diodes.com/assets/Datasheets/GDZxVxLP3.pdf" TargetMode="External"/><Relationship Id="rId_hyperlink_2477" Type="http://schemas.openxmlformats.org/officeDocument/2006/relationships/hyperlink" Target="https://www.diodes.com/assets/Datasheets/GDZxVxLP3.pdf" TargetMode="External"/><Relationship Id="rId_hyperlink_2478" Type="http://schemas.openxmlformats.org/officeDocument/2006/relationships/hyperlink" Target="https://www.diodes.com/assets/Datasheets/GDZxVxLP3.pdf" TargetMode="External"/><Relationship Id="rId_hyperlink_2479" Type="http://schemas.openxmlformats.org/officeDocument/2006/relationships/hyperlink" Target="https://www.diodes.com/assets/Datasheets/GDZxVxLP3.pdf" TargetMode="External"/><Relationship Id="rId_hyperlink_2480" Type="http://schemas.openxmlformats.org/officeDocument/2006/relationships/hyperlink" Target="https://www.diodes.com/assets/Datasheets/GDZxVxLP3.pdf" TargetMode="External"/><Relationship Id="rId_hyperlink_2481" Type="http://schemas.openxmlformats.org/officeDocument/2006/relationships/hyperlink" Target="https://www.diodes.com/assets/Datasheets/GDZxVxLP3.pdf" TargetMode="External"/><Relationship Id="rId_hyperlink_2482" Type="http://schemas.openxmlformats.org/officeDocument/2006/relationships/hyperlink" Target="https://www.diodes.com/assets/Datasheets/GDZxVxLP3.pdf" TargetMode="External"/><Relationship Id="rId_hyperlink_2483" Type="http://schemas.openxmlformats.org/officeDocument/2006/relationships/hyperlink" Target="https://www.diodes.com/assets/Datasheets/GDZxVxLP3.pdf" TargetMode="External"/><Relationship Id="rId_hyperlink_2484" Type="http://schemas.openxmlformats.org/officeDocument/2006/relationships/hyperlink" Target="https://www.diodes.com/assets/Datasheets/GDZxVxLP3.pdf" TargetMode="External"/><Relationship Id="rId_hyperlink_2485" Type="http://schemas.openxmlformats.org/officeDocument/2006/relationships/hyperlink" Target="https://www.diodes.com/assets/Datasheets/GDZxVxLP3.pdf" TargetMode="External"/><Relationship Id="rId_hyperlink_2486" Type="http://schemas.openxmlformats.org/officeDocument/2006/relationships/hyperlink" Target="https://www.diodes.com/assets/Datasheets/GDZxVxLP3.pdf" TargetMode="External"/><Relationship Id="rId_hyperlink_2487" Type="http://schemas.openxmlformats.org/officeDocument/2006/relationships/hyperlink" Target="https://www.diodes.com/assets/Datasheets/GDZxVxLP3.pdf" TargetMode="External"/><Relationship Id="rId_hyperlink_2488" Type="http://schemas.openxmlformats.org/officeDocument/2006/relationships/hyperlink" Target="https://www.diodes.com/assets/Datasheets/GDZxVxLP3.pdf" TargetMode="External"/><Relationship Id="rId_hyperlink_2489" Type="http://schemas.openxmlformats.org/officeDocument/2006/relationships/hyperlink" Target="https://www.diodes.com/assets/Datasheets/GDZxVxLP3.pdf" TargetMode="External"/><Relationship Id="rId_hyperlink_2490" Type="http://schemas.openxmlformats.org/officeDocument/2006/relationships/hyperlink" Target="https://www.diodes.com/assets/Datasheets/GDZxVxLP3.pdf" TargetMode="External"/><Relationship Id="rId_hyperlink_2491" Type="http://schemas.openxmlformats.org/officeDocument/2006/relationships/hyperlink" Target="https://www.diodes.com/assets/Datasheets/GDZ6V2LP3Q-GDZ12LP3Q.pdf" TargetMode="External"/><Relationship Id="rId_hyperlink_2492" Type="http://schemas.openxmlformats.org/officeDocument/2006/relationships/hyperlink" Target="https://www.diodes.com/assets/Datasheets/GDZxVxLP3.pdf" TargetMode="External"/><Relationship Id="rId_hyperlink_2493" Type="http://schemas.openxmlformats.org/officeDocument/2006/relationships/hyperlink" Target="https://www.diodes.com/assets/Datasheets/GDZ6V2LP3Q-GDZ12LP3Q.pdf" TargetMode="External"/><Relationship Id="rId_hyperlink_2494" Type="http://schemas.openxmlformats.org/officeDocument/2006/relationships/hyperlink" Target="https://www.diodes.com/assets/Datasheets/GDZxVxLP3.pdf" TargetMode="External"/><Relationship Id="rId_hyperlink_2495" Type="http://schemas.openxmlformats.org/officeDocument/2006/relationships/hyperlink" Target="https://www.diodes.com/assets/Datasheets/GDZ8V2BLP3.pdf" TargetMode="External"/><Relationship Id="rId_hyperlink_2496" Type="http://schemas.openxmlformats.org/officeDocument/2006/relationships/hyperlink" Target="https://www.diodes.com/assets/Datasheets/GDZxVxLP3.pdf" TargetMode="External"/><Relationship Id="rId_hyperlink_2497" Type="http://schemas.openxmlformats.org/officeDocument/2006/relationships/hyperlink" Target="https://www.diodes.com/assets/Datasheets/GDZxVxLP3.pdf" TargetMode="External"/><Relationship Id="rId_hyperlink_2498" Type="http://schemas.openxmlformats.org/officeDocument/2006/relationships/hyperlink" Target="https://www.diodes.com/assets/Datasheets/GDZ6V2LP3Q-GDZ12LP3Q.pdf" TargetMode="External"/><Relationship Id="rId_hyperlink_2499" Type="http://schemas.openxmlformats.org/officeDocument/2006/relationships/hyperlink" Target="https://www.diodes.com/assets/Datasheets/products_inactive_data/LZ52C4V7W-LZ52C36W-LS.pdf" TargetMode="External"/><Relationship Id="rId_hyperlink_2500" Type="http://schemas.openxmlformats.org/officeDocument/2006/relationships/hyperlink" Target="https://www.diodes.com/assets/Datasheets/MM3Z10VCWF_LS.pdf" TargetMode="External"/><Relationship Id="rId_hyperlink_2501" Type="http://schemas.openxmlformats.org/officeDocument/2006/relationships/hyperlink" Target="https://www.diodes.com/assets/Datasheets/MM3Z11VCWF_LS.pdf" TargetMode="External"/><Relationship Id="rId_hyperlink_2502" Type="http://schemas.openxmlformats.org/officeDocument/2006/relationships/hyperlink" Target="https://www.diodes.com/assets/Datasheets/MM3Z12VCWF_LS.pdf" TargetMode="External"/><Relationship Id="rId_hyperlink_2503" Type="http://schemas.openxmlformats.org/officeDocument/2006/relationships/hyperlink" Target="https://www.diodes.com/assets/Datasheets/MM3Z13VCWF_LS.pdf" TargetMode="External"/><Relationship Id="rId_hyperlink_2504" Type="http://schemas.openxmlformats.org/officeDocument/2006/relationships/hyperlink" Target="https://www.diodes.com/assets/Datasheets/MM3Z15VCWF_LS.pdf" TargetMode="External"/><Relationship Id="rId_hyperlink_2505" Type="http://schemas.openxmlformats.org/officeDocument/2006/relationships/hyperlink" Target="https://www.diodes.com/assets/Datasheets/MM3Z16VCWF_LS.pdf" TargetMode="External"/><Relationship Id="rId_hyperlink_2506" Type="http://schemas.openxmlformats.org/officeDocument/2006/relationships/hyperlink" Target="https://www.diodes.com/assets/Datasheets/MM3Z18VCWF_LS.pdf" TargetMode="External"/><Relationship Id="rId_hyperlink_2507" Type="http://schemas.openxmlformats.org/officeDocument/2006/relationships/hyperlink" Target="https://www.diodes.com/assets/Datasheets/MM3Z20VCWF_LS.pdf" TargetMode="External"/><Relationship Id="rId_hyperlink_2508" Type="http://schemas.openxmlformats.org/officeDocument/2006/relationships/hyperlink" Target="https://www.diodes.com/assets/Datasheets/MM3Z22VCWF_LS.pdf" TargetMode="External"/><Relationship Id="rId_hyperlink_2509" Type="http://schemas.openxmlformats.org/officeDocument/2006/relationships/hyperlink" Target="https://www.diodes.com/assets/Datasheets/MM3Z24VCWF_LS.pdf" TargetMode="External"/><Relationship Id="rId_hyperlink_2510" Type="http://schemas.openxmlformats.org/officeDocument/2006/relationships/hyperlink" Target="https://www.diodes.com/assets/Datasheets/MM3Z27VCWF_LS.pdf" TargetMode="External"/><Relationship Id="rId_hyperlink_2511" Type="http://schemas.openxmlformats.org/officeDocument/2006/relationships/hyperlink" Target="https://www.diodes.com/assets/Datasheets/MM3Z2V4CWF-MM3Z75VCWF_LS.pdf" TargetMode="External"/><Relationship Id="rId_hyperlink_2512" Type="http://schemas.openxmlformats.org/officeDocument/2006/relationships/hyperlink" Target="https://www.diodes.com/assets/Datasheets/MM3Z2V7CWF_LS.pdf" TargetMode="External"/><Relationship Id="rId_hyperlink_2513" Type="http://schemas.openxmlformats.org/officeDocument/2006/relationships/hyperlink" Target="https://www.diodes.com/assets/Datasheets/MM3Z30VCWF_LS.pdf" TargetMode="External"/><Relationship Id="rId_hyperlink_2514" Type="http://schemas.openxmlformats.org/officeDocument/2006/relationships/hyperlink" Target="https://www.diodes.com/assets/Datasheets/MM3Z33VCWF_LS.pdf" TargetMode="External"/><Relationship Id="rId_hyperlink_2515" Type="http://schemas.openxmlformats.org/officeDocument/2006/relationships/hyperlink" Target="https://www.diodes.com/assets/Datasheets/MM3Z36VCWF_LS.pdf" TargetMode="External"/><Relationship Id="rId_hyperlink_2516" Type="http://schemas.openxmlformats.org/officeDocument/2006/relationships/hyperlink" Target="https://www.diodes.com/assets/Datasheets/MM3Z39VCWF_LS.pdf" TargetMode="External"/><Relationship Id="rId_hyperlink_2517" Type="http://schemas.openxmlformats.org/officeDocument/2006/relationships/hyperlink" Target="https://www.diodes.com/assets/Datasheets/MM3Z3V0CWF_LS.pdf" TargetMode="External"/><Relationship Id="rId_hyperlink_2518" Type="http://schemas.openxmlformats.org/officeDocument/2006/relationships/hyperlink" Target="https://www.diodes.com/assets/Datasheets/MM3Z3V3CWF_LS.pdf" TargetMode="External"/><Relationship Id="rId_hyperlink_2519" Type="http://schemas.openxmlformats.org/officeDocument/2006/relationships/hyperlink" Target="https://www.diodes.com/assets/Datasheets/MM3Z3V6CWF_LS.pdf" TargetMode="External"/><Relationship Id="rId_hyperlink_2520" Type="http://schemas.openxmlformats.org/officeDocument/2006/relationships/hyperlink" Target="https://www.diodes.com/assets/Datasheets/MM3Z3V9CWF_LS.pdf" TargetMode="External"/><Relationship Id="rId_hyperlink_2521" Type="http://schemas.openxmlformats.org/officeDocument/2006/relationships/hyperlink" Target="https://www.diodes.com/assets/Datasheets/MM3Z43VCWF_LS.pdf" TargetMode="External"/><Relationship Id="rId_hyperlink_2522" Type="http://schemas.openxmlformats.org/officeDocument/2006/relationships/hyperlink" Target="https://www.diodes.com/assets/Datasheets/MM3Z47VCWF_LS.pdf" TargetMode="External"/><Relationship Id="rId_hyperlink_2523" Type="http://schemas.openxmlformats.org/officeDocument/2006/relationships/hyperlink" Target="https://www.diodes.com/assets/Datasheets/MM3Z4V3CWF_LS.pdf" TargetMode="External"/><Relationship Id="rId_hyperlink_2524" Type="http://schemas.openxmlformats.org/officeDocument/2006/relationships/hyperlink" Target="https://www.diodes.com/assets/Datasheets/MM3Z4V7CWF_LS.pdf" TargetMode="External"/><Relationship Id="rId_hyperlink_2525" Type="http://schemas.openxmlformats.org/officeDocument/2006/relationships/hyperlink" Target="https://www.diodes.com/assets/Datasheets/MM3Z51VCWF_LS.pdf" TargetMode="External"/><Relationship Id="rId_hyperlink_2526" Type="http://schemas.openxmlformats.org/officeDocument/2006/relationships/hyperlink" Target="https://www.diodes.com/assets/Datasheets/MM3Z56VCWF_LS.pdf" TargetMode="External"/><Relationship Id="rId_hyperlink_2527" Type="http://schemas.openxmlformats.org/officeDocument/2006/relationships/hyperlink" Target="https://www.diodes.com/assets/Datasheets/MM3Z5V1CWF_LS.pdf" TargetMode="External"/><Relationship Id="rId_hyperlink_2528" Type="http://schemas.openxmlformats.org/officeDocument/2006/relationships/hyperlink" Target="https://www.diodes.com/assets/Datasheets/MM3Z5V6CWF_LS.pdf" TargetMode="External"/><Relationship Id="rId_hyperlink_2529" Type="http://schemas.openxmlformats.org/officeDocument/2006/relationships/hyperlink" Target="https://www.diodes.com/assets/Datasheets/MM3Z62VCWF_LS.pdf" TargetMode="External"/><Relationship Id="rId_hyperlink_2530" Type="http://schemas.openxmlformats.org/officeDocument/2006/relationships/hyperlink" Target="https://www.diodes.com/assets/Datasheets/MM3Z68VCWF_LS.pdf" TargetMode="External"/><Relationship Id="rId_hyperlink_2531" Type="http://schemas.openxmlformats.org/officeDocument/2006/relationships/hyperlink" Target="https://www.diodes.com/assets/Datasheets/MM3Z6V2CWF_LS.pdf" TargetMode="External"/><Relationship Id="rId_hyperlink_2532" Type="http://schemas.openxmlformats.org/officeDocument/2006/relationships/hyperlink" Target="https://www.diodes.com/assets/Datasheets/MM3Z6V8CWF_LS.pdf" TargetMode="External"/><Relationship Id="rId_hyperlink_2533" Type="http://schemas.openxmlformats.org/officeDocument/2006/relationships/hyperlink" Target="https://www.diodes.com/assets/Datasheets/MM3Z75VCWF_LS.pdf" TargetMode="External"/><Relationship Id="rId_hyperlink_2534" Type="http://schemas.openxmlformats.org/officeDocument/2006/relationships/hyperlink" Target="https://www.diodes.com/assets/Datasheets/MM3Z7V5CWF_LS.pdf" TargetMode="External"/><Relationship Id="rId_hyperlink_2535" Type="http://schemas.openxmlformats.org/officeDocument/2006/relationships/hyperlink" Target="https://www.diodes.com/assets/Datasheets/MM3Z8V2CWF_LS.pdf" TargetMode="External"/><Relationship Id="rId_hyperlink_2536" Type="http://schemas.openxmlformats.org/officeDocument/2006/relationships/hyperlink" Target="https://www.diodes.com/assets/Datasheets/MM3Z9V1CWF_LS.pdf" TargetMode="External"/><Relationship Id="rId_hyperlink_2537" Type="http://schemas.openxmlformats.org/officeDocument/2006/relationships/hyperlink" Target="https://www.diodes.com/assets/Datasheets/MM5Z10VCF_LS.pdf" TargetMode="External"/><Relationship Id="rId_hyperlink_2538" Type="http://schemas.openxmlformats.org/officeDocument/2006/relationships/hyperlink" Target="https://www.diodes.com/assets/Datasheets/MM5Z11VCF_LS.pdf" TargetMode="External"/><Relationship Id="rId_hyperlink_2539" Type="http://schemas.openxmlformats.org/officeDocument/2006/relationships/hyperlink" Target="https://www.diodes.com/assets/Datasheets/MM5Z12VCF_LS.pdf" TargetMode="External"/><Relationship Id="rId_hyperlink_2540" Type="http://schemas.openxmlformats.org/officeDocument/2006/relationships/hyperlink" Target="https://www.diodes.com/assets/Datasheets/MM5Z13VCF_LS.pdf" TargetMode="External"/><Relationship Id="rId_hyperlink_2541" Type="http://schemas.openxmlformats.org/officeDocument/2006/relationships/hyperlink" Target="https://www.diodes.com/assets/Datasheets/MM5Z15VCF_LS.pdf" TargetMode="External"/><Relationship Id="rId_hyperlink_2542" Type="http://schemas.openxmlformats.org/officeDocument/2006/relationships/hyperlink" Target="https://www.diodes.com/assets/Datasheets/MM5Z16VCF_LS.pdf" TargetMode="External"/><Relationship Id="rId_hyperlink_2543" Type="http://schemas.openxmlformats.org/officeDocument/2006/relationships/hyperlink" Target="https://www.diodes.com/assets/Datasheets/MM5Z18VCF_LS.pdf" TargetMode="External"/><Relationship Id="rId_hyperlink_2544" Type="http://schemas.openxmlformats.org/officeDocument/2006/relationships/hyperlink" Target="https://www.diodes.com/assets/Datasheets/MM5Z20VCF_LS.pdf" TargetMode="External"/><Relationship Id="rId_hyperlink_2545" Type="http://schemas.openxmlformats.org/officeDocument/2006/relationships/hyperlink" Target="https://www.diodes.com/assets/Datasheets/MM5Z22VCF_LS.pdf" TargetMode="External"/><Relationship Id="rId_hyperlink_2546" Type="http://schemas.openxmlformats.org/officeDocument/2006/relationships/hyperlink" Target="https://www.diodes.com/assets/Datasheets/MM5Z24VCF_LS.pdf" TargetMode="External"/><Relationship Id="rId_hyperlink_2547" Type="http://schemas.openxmlformats.org/officeDocument/2006/relationships/hyperlink" Target="https://www.diodes.com/assets/Datasheets/MM5Z27VCF_LS.pdf" TargetMode="External"/><Relationship Id="rId_hyperlink_2548" Type="http://schemas.openxmlformats.org/officeDocument/2006/relationships/hyperlink" Target="https://www.diodes.com/assets/Datasheets/MM5Z2V4CF-MM5Z75VCF_LS.pdf" TargetMode="External"/><Relationship Id="rId_hyperlink_2549" Type="http://schemas.openxmlformats.org/officeDocument/2006/relationships/hyperlink" Target="https://www.diodes.com/assets/Datasheets/MM5Z2V7CF_LS.pdf" TargetMode="External"/><Relationship Id="rId_hyperlink_2550" Type="http://schemas.openxmlformats.org/officeDocument/2006/relationships/hyperlink" Target="https://www.diodes.com/assets/Datasheets/MM5Z30VCF_LS.pdf" TargetMode="External"/><Relationship Id="rId_hyperlink_2551" Type="http://schemas.openxmlformats.org/officeDocument/2006/relationships/hyperlink" Target="https://www.diodes.com/assets/Datasheets/MM5Z33VCF_LS.pdf" TargetMode="External"/><Relationship Id="rId_hyperlink_2552" Type="http://schemas.openxmlformats.org/officeDocument/2006/relationships/hyperlink" Target="https://www.diodes.com/assets/Datasheets/MM5Z36VCF_LS.pdf" TargetMode="External"/><Relationship Id="rId_hyperlink_2553" Type="http://schemas.openxmlformats.org/officeDocument/2006/relationships/hyperlink" Target="https://www.diodes.com/assets/Datasheets/MM5Z39VCF_LS.pdf" TargetMode="External"/><Relationship Id="rId_hyperlink_2554" Type="http://schemas.openxmlformats.org/officeDocument/2006/relationships/hyperlink" Target="https://www.diodes.com/assets/Datasheets/MM5Z3V0CF_LS.pdf" TargetMode="External"/><Relationship Id="rId_hyperlink_2555" Type="http://schemas.openxmlformats.org/officeDocument/2006/relationships/hyperlink" Target="https://www.diodes.com/assets/Datasheets/MM5Z3V3CF_LS.pdf" TargetMode="External"/><Relationship Id="rId_hyperlink_2556" Type="http://schemas.openxmlformats.org/officeDocument/2006/relationships/hyperlink" Target="https://www.diodes.com/assets/Datasheets/MM5Z3V6CF_LS.pdf" TargetMode="External"/><Relationship Id="rId_hyperlink_2557" Type="http://schemas.openxmlformats.org/officeDocument/2006/relationships/hyperlink" Target="https://www.diodes.com/assets/Datasheets/MM5Z3V9CF_LS.pdf" TargetMode="External"/><Relationship Id="rId_hyperlink_2558" Type="http://schemas.openxmlformats.org/officeDocument/2006/relationships/hyperlink" Target="https://www.diodes.com/assets/Datasheets/MM5Z43VCF_LS.pdf" TargetMode="External"/><Relationship Id="rId_hyperlink_2559" Type="http://schemas.openxmlformats.org/officeDocument/2006/relationships/hyperlink" Target="https://www.diodes.com/assets/Datasheets/MM5Z47VCF_LS.pdf" TargetMode="External"/><Relationship Id="rId_hyperlink_2560" Type="http://schemas.openxmlformats.org/officeDocument/2006/relationships/hyperlink" Target="https://www.diodes.com/assets/Datasheets/MM5Z4V3CF_LS.pdf" TargetMode="External"/><Relationship Id="rId_hyperlink_2561" Type="http://schemas.openxmlformats.org/officeDocument/2006/relationships/hyperlink" Target="https://www.diodes.com/assets/Datasheets/MM5Z4V7CF_LS.pdf" TargetMode="External"/><Relationship Id="rId_hyperlink_2562" Type="http://schemas.openxmlformats.org/officeDocument/2006/relationships/hyperlink" Target="https://www.diodes.com/assets/Datasheets/MM5Z51VCF_LS.pdf" TargetMode="External"/><Relationship Id="rId_hyperlink_2563" Type="http://schemas.openxmlformats.org/officeDocument/2006/relationships/hyperlink" Target="https://www.diodes.com/assets/Datasheets/MM5Z56VCF_LS.pdf" TargetMode="External"/><Relationship Id="rId_hyperlink_2564" Type="http://schemas.openxmlformats.org/officeDocument/2006/relationships/hyperlink" Target="https://www.diodes.com/assets/Datasheets/MM5Z5V1CF_LS.pdf" TargetMode="External"/><Relationship Id="rId_hyperlink_2565" Type="http://schemas.openxmlformats.org/officeDocument/2006/relationships/hyperlink" Target="https://www.diodes.com/assets/Datasheets/MM5Z5V6CF_LS.pdf" TargetMode="External"/><Relationship Id="rId_hyperlink_2566" Type="http://schemas.openxmlformats.org/officeDocument/2006/relationships/hyperlink" Target="https://www.diodes.com/assets/Datasheets/MM5Z62VCF_LS.pdf" TargetMode="External"/><Relationship Id="rId_hyperlink_2567" Type="http://schemas.openxmlformats.org/officeDocument/2006/relationships/hyperlink" Target="https://www.diodes.com/assets/Datasheets/MM5Z68VCF_LS.pdf" TargetMode="External"/><Relationship Id="rId_hyperlink_2568" Type="http://schemas.openxmlformats.org/officeDocument/2006/relationships/hyperlink" Target="https://www.diodes.com/assets/Datasheets/MM5Z6V2CF_LS.pdf" TargetMode="External"/><Relationship Id="rId_hyperlink_2569" Type="http://schemas.openxmlformats.org/officeDocument/2006/relationships/hyperlink" Target="https://www.diodes.com/assets/Datasheets/MM5Z6V8CF_LS.pdf" TargetMode="External"/><Relationship Id="rId_hyperlink_2570" Type="http://schemas.openxmlformats.org/officeDocument/2006/relationships/hyperlink" Target="https://www.diodes.com/assets/Datasheets/MM5Z75VCF_LS.pdf" TargetMode="External"/><Relationship Id="rId_hyperlink_2571" Type="http://schemas.openxmlformats.org/officeDocument/2006/relationships/hyperlink" Target="https://www.diodes.com/assets/Datasheets/MM5Z7V5CF_LS.pdf" TargetMode="External"/><Relationship Id="rId_hyperlink_2572" Type="http://schemas.openxmlformats.org/officeDocument/2006/relationships/hyperlink" Target="https://www.diodes.com/assets/Datasheets/MM5Z8V2CF_LS.pdf" TargetMode="External"/><Relationship Id="rId_hyperlink_2573" Type="http://schemas.openxmlformats.org/officeDocument/2006/relationships/hyperlink" Target="https://www.diodes.com/assets/Datasheets/MM5Z9V1CF_LS.pdf" TargetMode="External"/><Relationship Id="rId_hyperlink_2574" Type="http://schemas.openxmlformats.org/officeDocument/2006/relationships/hyperlink" Target="https://www.diodes.com/assets/Datasheets/MMBZ5221B-MMBZ5259B.pdf" TargetMode="External"/><Relationship Id="rId_hyperlink_2575" Type="http://schemas.openxmlformats.org/officeDocument/2006/relationships/hyperlink" Target="https://www.diodes.com/assets/Datasheets/ds31039.pdf" TargetMode="External"/><Relationship Id="rId_hyperlink_2576" Type="http://schemas.openxmlformats.org/officeDocument/2006/relationships/hyperlink" Target="https://www.diodes.com/assets/Datasheets/ds30267.pdf" TargetMode="External"/><Relationship Id="rId_hyperlink_2577" Type="http://schemas.openxmlformats.org/officeDocument/2006/relationships/hyperlink" Target="https://www.diodes.com/assets/Datasheets/ds30184.pdf" TargetMode="External"/><Relationship Id="rId_hyperlink_2578" Type="http://schemas.openxmlformats.org/officeDocument/2006/relationships/hyperlink" Target="https://www.diodes.com/assets/Datasheets/ds31037.pdf" TargetMode="External"/><Relationship Id="rId_hyperlink_2579" Type="http://schemas.openxmlformats.org/officeDocument/2006/relationships/hyperlink" Target="https://www.diodes.com/assets/Datasheets/MMBZ5221B-MMBZ5259B.pdf" TargetMode="External"/><Relationship Id="rId_hyperlink_2580" Type="http://schemas.openxmlformats.org/officeDocument/2006/relationships/hyperlink" Target="https://www.diodes.com/assets/Datasheets/MMBZ5221B-MMBZ5259B.pdf" TargetMode="External"/><Relationship Id="rId_hyperlink_2581" Type="http://schemas.openxmlformats.org/officeDocument/2006/relationships/hyperlink" Target="https://www.diodes.com/assets/Datasheets/ds31039.pdf" TargetMode="External"/><Relationship Id="rId_hyperlink_2582" Type="http://schemas.openxmlformats.org/officeDocument/2006/relationships/hyperlink" Target="https://www.diodes.com/assets/Datasheets/ds30267.pdf" TargetMode="External"/><Relationship Id="rId_hyperlink_2583" Type="http://schemas.openxmlformats.org/officeDocument/2006/relationships/hyperlink" Target="https://www.diodes.com/assets/Datasheets/ds30184.pdf" TargetMode="External"/><Relationship Id="rId_hyperlink_2584" Type="http://schemas.openxmlformats.org/officeDocument/2006/relationships/hyperlink" Target="https://www.diodes.com/assets/Datasheets/ds31037.pdf" TargetMode="External"/><Relationship Id="rId_hyperlink_2585" Type="http://schemas.openxmlformats.org/officeDocument/2006/relationships/hyperlink" Target="https://www.diodes.com/assets/Datasheets/MMBZ5221B-MMBZ5259B.pdf" TargetMode="External"/><Relationship Id="rId_hyperlink_2586" Type="http://schemas.openxmlformats.org/officeDocument/2006/relationships/hyperlink" Target="https://www.diodes.com/assets/Datasheets/ds31039.pdf" TargetMode="External"/><Relationship Id="rId_hyperlink_2587" Type="http://schemas.openxmlformats.org/officeDocument/2006/relationships/hyperlink" Target="https://www.diodes.com/assets/Datasheets/ds30267.pdf" TargetMode="External"/><Relationship Id="rId_hyperlink_2588" Type="http://schemas.openxmlformats.org/officeDocument/2006/relationships/hyperlink" Target="https://www.diodes.com/assets/Datasheets/ds30184.pdf" TargetMode="External"/><Relationship Id="rId_hyperlink_2589" Type="http://schemas.openxmlformats.org/officeDocument/2006/relationships/hyperlink" Target="https://www.diodes.com/assets/Datasheets/ds31037.pdf" TargetMode="External"/><Relationship Id="rId_hyperlink_2590" Type="http://schemas.openxmlformats.org/officeDocument/2006/relationships/hyperlink" Target="https://www.diodes.com/assets/Datasheets/MMBZ5221B-MMBZ5259B.pdf" TargetMode="External"/><Relationship Id="rId_hyperlink_2591" Type="http://schemas.openxmlformats.org/officeDocument/2006/relationships/hyperlink" Target="https://www.diodes.com/assets/Datasheets/ds31039.pdf" TargetMode="External"/><Relationship Id="rId_hyperlink_2592" Type="http://schemas.openxmlformats.org/officeDocument/2006/relationships/hyperlink" Target="https://www.diodes.com/assets/Datasheets/ds30267.pdf" TargetMode="External"/><Relationship Id="rId_hyperlink_2593" Type="http://schemas.openxmlformats.org/officeDocument/2006/relationships/hyperlink" Target="https://www.diodes.com/assets/Datasheets/ds30184.pdf" TargetMode="External"/><Relationship Id="rId_hyperlink_2594" Type="http://schemas.openxmlformats.org/officeDocument/2006/relationships/hyperlink" Target="https://www.diodes.com/assets/Datasheets/ds31037.pdf" TargetMode="External"/><Relationship Id="rId_hyperlink_2595" Type="http://schemas.openxmlformats.org/officeDocument/2006/relationships/hyperlink" Target="https://www.diodes.com/assets/Datasheets/MMBZ5221B-MMBZ5259B.pdf" TargetMode="External"/><Relationship Id="rId_hyperlink_2596" Type="http://schemas.openxmlformats.org/officeDocument/2006/relationships/hyperlink" Target="https://www.diodes.com/assets/Datasheets/ds31039.pdf" TargetMode="External"/><Relationship Id="rId_hyperlink_2597" Type="http://schemas.openxmlformats.org/officeDocument/2006/relationships/hyperlink" Target="https://www.diodes.com/assets/Datasheets/ds30267.pdf" TargetMode="External"/><Relationship Id="rId_hyperlink_2598" Type="http://schemas.openxmlformats.org/officeDocument/2006/relationships/hyperlink" Target="https://www.diodes.com/assets/Datasheets/ds30184.pdf" TargetMode="External"/><Relationship Id="rId_hyperlink_2599" Type="http://schemas.openxmlformats.org/officeDocument/2006/relationships/hyperlink" Target="https://www.diodes.com/assets/Datasheets/ds31037.pdf" TargetMode="External"/><Relationship Id="rId_hyperlink_2600" Type="http://schemas.openxmlformats.org/officeDocument/2006/relationships/hyperlink" Target="https://www.diodes.com/assets/Datasheets/MMBZ5221B-MMBZ5259B.pdf" TargetMode="External"/><Relationship Id="rId_hyperlink_2601" Type="http://schemas.openxmlformats.org/officeDocument/2006/relationships/hyperlink" Target="https://www.diodes.com/assets/Datasheets/ds31039.pdf" TargetMode="External"/><Relationship Id="rId_hyperlink_2602" Type="http://schemas.openxmlformats.org/officeDocument/2006/relationships/hyperlink" Target="https://www.diodes.com/assets/Datasheets/ds30267.pdf" TargetMode="External"/><Relationship Id="rId_hyperlink_2603" Type="http://schemas.openxmlformats.org/officeDocument/2006/relationships/hyperlink" Target="https://www.diodes.com/assets/Datasheets/ds30184.pdf" TargetMode="External"/><Relationship Id="rId_hyperlink_2604" Type="http://schemas.openxmlformats.org/officeDocument/2006/relationships/hyperlink" Target="https://www.diodes.com/assets/Datasheets/ds31037.pdf" TargetMode="External"/><Relationship Id="rId_hyperlink_2605" Type="http://schemas.openxmlformats.org/officeDocument/2006/relationships/hyperlink" Target="https://www.diodes.com/assets/Datasheets/MMBZ5221B-MMBZ5259B.pdf" TargetMode="External"/><Relationship Id="rId_hyperlink_2606" Type="http://schemas.openxmlformats.org/officeDocument/2006/relationships/hyperlink" Target="https://www.diodes.com/assets/Datasheets/ds31039.pdf" TargetMode="External"/><Relationship Id="rId_hyperlink_2607" Type="http://schemas.openxmlformats.org/officeDocument/2006/relationships/hyperlink" Target="https://www.diodes.com/assets/Datasheets/ds30267.pdf" TargetMode="External"/><Relationship Id="rId_hyperlink_2608" Type="http://schemas.openxmlformats.org/officeDocument/2006/relationships/hyperlink" Target="https://www.diodes.com/assets/Datasheets/ds30184.pdf" TargetMode="External"/><Relationship Id="rId_hyperlink_2609" Type="http://schemas.openxmlformats.org/officeDocument/2006/relationships/hyperlink" Target="https://www.diodes.com/assets/Datasheets/ds31037.pdf" TargetMode="External"/><Relationship Id="rId_hyperlink_2610" Type="http://schemas.openxmlformats.org/officeDocument/2006/relationships/hyperlink" Target="https://www.diodes.com/assets/Datasheets/MMBZ5221B-MMBZ5259B.pdf" TargetMode="External"/><Relationship Id="rId_hyperlink_2611" Type="http://schemas.openxmlformats.org/officeDocument/2006/relationships/hyperlink" Target="https://www.diodes.com/assets/Datasheets/ds31039.pdf" TargetMode="External"/><Relationship Id="rId_hyperlink_2612" Type="http://schemas.openxmlformats.org/officeDocument/2006/relationships/hyperlink" Target="https://www.diodes.com/assets/Datasheets/ds30267.pdf" TargetMode="External"/><Relationship Id="rId_hyperlink_2613" Type="http://schemas.openxmlformats.org/officeDocument/2006/relationships/hyperlink" Target="https://www.diodes.com/assets/Datasheets/ds30184.pdf" TargetMode="External"/><Relationship Id="rId_hyperlink_2614" Type="http://schemas.openxmlformats.org/officeDocument/2006/relationships/hyperlink" Target="https://www.diodes.com/assets/Datasheets/ds31037.pdf" TargetMode="External"/><Relationship Id="rId_hyperlink_2615" Type="http://schemas.openxmlformats.org/officeDocument/2006/relationships/hyperlink" Target="https://www.diodes.com/assets/Datasheets/MMBZ5221B-MMBZ5259B.pdf" TargetMode="External"/><Relationship Id="rId_hyperlink_2616" Type="http://schemas.openxmlformats.org/officeDocument/2006/relationships/hyperlink" Target="https://www.diodes.com/assets/Datasheets/ds31039.pdf" TargetMode="External"/><Relationship Id="rId_hyperlink_2617" Type="http://schemas.openxmlformats.org/officeDocument/2006/relationships/hyperlink" Target="https://www.diodes.com/assets/Datasheets/ds30267.pdf" TargetMode="External"/><Relationship Id="rId_hyperlink_2618" Type="http://schemas.openxmlformats.org/officeDocument/2006/relationships/hyperlink" Target="https://www.diodes.com/assets/Datasheets/ds30184.pdf" TargetMode="External"/><Relationship Id="rId_hyperlink_2619" Type="http://schemas.openxmlformats.org/officeDocument/2006/relationships/hyperlink" Target="https://www.diodes.com/assets/Datasheets/ds31037.pdf" TargetMode="External"/><Relationship Id="rId_hyperlink_2620" Type="http://schemas.openxmlformats.org/officeDocument/2006/relationships/hyperlink" Target="https://www.diodes.com/assets/Datasheets/MMBZ5221B-MMBZ5259B.pdf" TargetMode="External"/><Relationship Id="rId_hyperlink_2621" Type="http://schemas.openxmlformats.org/officeDocument/2006/relationships/hyperlink" Target="https://www.diodes.com/assets/Datasheets/ds31039.pdf" TargetMode="External"/><Relationship Id="rId_hyperlink_2622" Type="http://schemas.openxmlformats.org/officeDocument/2006/relationships/hyperlink" Target="https://www.diodes.com/assets/Datasheets/ds30267.pdf" TargetMode="External"/><Relationship Id="rId_hyperlink_2623" Type="http://schemas.openxmlformats.org/officeDocument/2006/relationships/hyperlink" Target="https://www.diodes.com/assets/Datasheets/ds30184.pdf" TargetMode="External"/><Relationship Id="rId_hyperlink_2624" Type="http://schemas.openxmlformats.org/officeDocument/2006/relationships/hyperlink" Target="https://www.diodes.com/assets/Datasheets/ds31037.pdf" TargetMode="External"/><Relationship Id="rId_hyperlink_2625" Type="http://schemas.openxmlformats.org/officeDocument/2006/relationships/hyperlink" Target="https://www.diodes.com/assets/Datasheets/MMBZ5221B-MMBZ5259B.pdf" TargetMode="External"/><Relationship Id="rId_hyperlink_2626" Type="http://schemas.openxmlformats.org/officeDocument/2006/relationships/hyperlink" Target="https://www.diodes.com/assets/Datasheets/ds31039.pdf" TargetMode="External"/><Relationship Id="rId_hyperlink_2627" Type="http://schemas.openxmlformats.org/officeDocument/2006/relationships/hyperlink" Target="https://www.diodes.com/assets/Datasheets/ds30184.pdf" TargetMode="External"/><Relationship Id="rId_hyperlink_2628" Type="http://schemas.openxmlformats.org/officeDocument/2006/relationships/hyperlink" Target="https://www.diodes.com/assets/Datasheets/ds31037.pdf" TargetMode="External"/><Relationship Id="rId_hyperlink_2629" Type="http://schemas.openxmlformats.org/officeDocument/2006/relationships/hyperlink" Target="https://www.diodes.com/assets/Datasheets/MMBZ5221B-MMBZ5259B.pdf" TargetMode="External"/><Relationship Id="rId_hyperlink_2630" Type="http://schemas.openxmlformats.org/officeDocument/2006/relationships/hyperlink" Target="https://www.diodes.com/assets/Datasheets/ds31039.pdf" TargetMode="External"/><Relationship Id="rId_hyperlink_2631" Type="http://schemas.openxmlformats.org/officeDocument/2006/relationships/hyperlink" Target="https://www.diodes.com/assets/Datasheets/ds30267.pdf" TargetMode="External"/><Relationship Id="rId_hyperlink_2632" Type="http://schemas.openxmlformats.org/officeDocument/2006/relationships/hyperlink" Target="https://www.diodes.com/assets/Datasheets/ds30184.pdf" TargetMode="External"/><Relationship Id="rId_hyperlink_2633" Type="http://schemas.openxmlformats.org/officeDocument/2006/relationships/hyperlink" Target="https://www.diodes.com/assets/Datasheets/ds31037.pdf" TargetMode="External"/><Relationship Id="rId_hyperlink_2634" Type="http://schemas.openxmlformats.org/officeDocument/2006/relationships/hyperlink" Target="https://www.diodes.com/assets/Datasheets/MMBZ5221B-MMBZ5259B.pdf" TargetMode="External"/><Relationship Id="rId_hyperlink_2635" Type="http://schemas.openxmlformats.org/officeDocument/2006/relationships/hyperlink" Target="https://www.diodes.com/assets/Datasheets/ds31039.pdf" TargetMode="External"/><Relationship Id="rId_hyperlink_2636" Type="http://schemas.openxmlformats.org/officeDocument/2006/relationships/hyperlink" Target="https://www.diodes.com/assets/Datasheets/ds30267.pdf" TargetMode="External"/><Relationship Id="rId_hyperlink_2637" Type="http://schemas.openxmlformats.org/officeDocument/2006/relationships/hyperlink" Target="https://www.diodes.com/assets/Datasheets/ds30184.pdf" TargetMode="External"/><Relationship Id="rId_hyperlink_2638" Type="http://schemas.openxmlformats.org/officeDocument/2006/relationships/hyperlink" Target="https://www.diodes.com/assets/Datasheets/ds31037.pdf" TargetMode="External"/><Relationship Id="rId_hyperlink_2639" Type="http://schemas.openxmlformats.org/officeDocument/2006/relationships/hyperlink" Target="https://www.diodes.com/assets/Datasheets/MMBZ5221B-MMBZ5259B.pdf" TargetMode="External"/><Relationship Id="rId_hyperlink_2640" Type="http://schemas.openxmlformats.org/officeDocument/2006/relationships/hyperlink" Target="https://www.diodes.com/assets/Datasheets/ds31039.pdf" TargetMode="External"/><Relationship Id="rId_hyperlink_2641" Type="http://schemas.openxmlformats.org/officeDocument/2006/relationships/hyperlink" Target="https://www.diodes.com/assets/Datasheets/ds30267.pdf" TargetMode="External"/><Relationship Id="rId_hyperlink_2642" Type="http://schemas.openxmlformats.org/officeDocument/2006/relationships/hyperlink" Target="https://www.diodes.com/assets/Datasheets/ds30184.pdf" TargetMode="External"/><Relationship Id="rId_hyperlink_2643" Type="http://schemas.openxmlformats.org/officeDocument/2006/relationships/hyperlink" Target="https://www.diodes.com/assets/Datasheets/ds31037.pdf" TargetMode="External"/><Relationship Id="rId_hyperlink_2644" Type="http://schemas.openxmlformats.org/officeDocument/2006/relationships/hyperlink" Target="https://www.diodes.com/assets/Datasheets/MMBZ5221B-MMBZ5259B.pdf" TargetMode="External"/><Relationship Id="rId_hyperlink_2645" Type="http://schemas.openxmlformats.org/officeDocument/2006/relationships/hyperlink" Target="https://www.diodes.com/assets/Datasheets/ds31039.pdf" TargetMode="External"/><Relationship Id="rId_hyperlink_2646" Type="http://schemas.openxmlformats.org/officeDocument/2006/relationships/hyperlink" Target="https://www.diodes.com/assets/Datasheets/ds30267.pdf" TargetMode="External"/><Relationship Id="rId_hyperlink_2647" Type="http://schemas.openxmlformats.org/officeDocument/2006/relationships/hyperlink" Target="https://www.diodes.com/assets/Datasheets/ds30184.pdf" TargetMode="External"/><Relationship Id="rId_hyperlink_2648" Type="http://schemas.openxmlformats.org/officeDocument/2006/relationships/hyperlink" Target="https://www.diodes.com/assets/Datasheets/ds31037.pdf" TargetMode="External"/><Relationship Id="rId_hyperlink_2649" Type="http://schemas.openxmlformats.org/officeDocument/2006/relationships/hyperlink" Target="https://www.diodes.com/assets/Datasheets/MMBZ5221B-MMBZ5259B.pdf" TargetMode="External"/><Relationship Id="rId_hyperlink_2650" Type="http://schemas.openxmlformats.org/officeDocument/2006/relationships/hyperlink" Target="https://www.diodes.com/assets/Datasheets/ds31039.pdf" TargetMode="External"/><Relationship Id="rId_hyperlink_2651" Type="http://schemas.openxmlformats.org/officeDocument/2006/relationships/hyperlink" Target="https://www.diodes.com/assets/Datasheets/ds30184.pdf" TargetMode="External"/><Relationship Id="rId_hyperlink_2652" Type="http://schemas.openxmlformats.org/officeDocument/2006/relationships/hyperlink" Target="https://www.diodes.com/assets/Datasheets/MMBZ5221B-MMBZ5259B.pdf" TargetMode="External"/><Relationship Id="rId_hyperlink_2653" Type="http://schemas.openxmlformats.org/officeDocument/2006/relationships/hyperlink" Target="https://www.diodes.com/assets/Datasheets/ds31039.pdf" TargetMode="External"/><Relationship Id="rId_hyperlink_2654" Type="http://schemas.openxmlformats.org/officeDocument/2006/relationships/hyperlink" Target="https://www.diodes.com/assets/Datasheets/ds30267.pdf" TargetMode="External"/><Relationship Id="rId_hyperlink_2655" Type="http://schemas.openxmlformats.org/officeDocument/2006/relationships/hyperlink" Target="https://www.diodes.com/assets/Datasheets/ds30184.pdf" TargetMode="External"/><Relationship Id="rId_hyperlink_2656" Type="http://schemas.openxmlformats.org/officeDocument/2006/relationships/hyperlink" Target="https://www.diodes.com/assets/Datasheets/ds31037.pdf" TargetMode="External"/><Relationship Id="rId_hyperlink_2657" Type="http://schemas.openxmlformats.org/officeDocument/2006/relationships/hyperlink" Target="https://www.diodes.com/assets/Datasheets/MMBZ5221B-MMBZ5259B.pdf" TargetMode="External"/><Relationship Id="rId_hyperlink_2658" Type="http://schemas.openxmlformats.org/officeDocument/2006/relationships/hyperlink" Target="https://www.diodes.com/assets/Datasheets/ds31039.pdf" TargetMode="External"/><Relationship Id="rId_hyperlink_2659" Type="http://schemas.openxmlformats.org/officeDocument/2006/relationships/hyperlink" Target="https://www.diodes.com/assets/Datasheets/ds30267.pdf" TargetMode="External"/><Relationship Id="rId_hyperlink_2660" Type="http://schemas.openxmlformats.org/officeDocument/2006/relationships/hyperlink" Target="https://www.diodes.com/assets/Datasheets/ds30184.pdf" TargetMode="External"/><Relationship Id="rId_hyperlink_2661" Type="http://schemas.openxmlformats.org/officeDocument/2006/relationships/hyperlink" Target="https://www.diodes.com/assets/Datasheets/ds31037.pdf" TargetMode="External"/><Relationship Id="rId_hyperlink_2662" Type="http://schemas.openxmlformats.org/officeDocument/2006/relationships/hyperlink" Target="https://www.diodes.com/assets/Datasheets/MMBZ5221B-MMBZ5259B.pdf" TargetMode="External"/><Relationship Id="rId_hyperlink_2663" Type="http://schemas.openxmlformats.org/officeDocument/2006/relationships/hyperlink" Target="https://www.diodes.com/assets/Datasheets/ds31039.pdf" TargetMode="External"/><Relationship Id="rId_hyperlink_2664" Type="http://schemas.openxmlformats.org/officeDocument/2006/relationships/hyperlink" Target="https://www.diodes.com/assets/Datasheets/ds30267.pdf" TargetMode="External"/><Relationship Id="rId_hyperlink_2665" Type="http://schemas.openxmlformats.org/officeDocument/2006/relationships/hyperlink" Target="https://www.diodes.com/assets/Datasheets/ds30184.pdf" TargetMode="External"/><Relationship Id="rId_hyperlink_2666" Type="http://schemas.openxmlformats.org/officeDocument/2006/relationships/hyperlink" Target="https://www.diodes.com/assets/Datasheets/ds31037.pdf" TargetMode="External"/><Relationship Id="rId_hyperlink_2667" Type="http://schemas.openxmlformats.org/officeDocument/2006/relationships/hyperlink" Target="https://www.diodes.com/assets/Datasheets/MMBZ5221B-MMBZ5259B.pdf" TargetMode="External"/><Relationship Id="rId_hyperlink_2668" Type="http://schemas.openxmlformats.org/officeDocument/2006/relationships/hyperlink" Target="https://www.diodes.com/assets/Datasheets/ds31039.pdf" TargetMode="External"/><Relationship Id="rId_hyperlink_2669" Type="http://schemas.openxmlformats.org/officeDocument/2006/relationships/hyperlink" Target="https://www.diodes.com/assets/Datasheets/ds30267.pdf" TargetMode="External"/><Relationship Id="rId_hyperlink_2670" Type="http://schemas.openxmlformats.org/officeDocument/2006/relationships/hyperlink" Target="https://www.diodes.com/assets/Datasheets/ds30184.pdf" TargetMode="External"/><Relationship Id="rId_hyperlink_2671" Type="http://schemas.openxmlformats.org/officeDocument/2006/relationships/hyperlink" Target="https://www.diodes.com/assets/Datasheets/ds31037.pdf" TargetMode="External"/><Relationship Id="rId_hyperlink_2672" Type="http://schemas.openxmlformats.org/officeDocument/2006/relationships/hyperlink" Target="https://www.diodes.com/assets/Datasheets/MMBZ5221B-MMBZ5259B.pdf" TargetMode="External"/><Relationship Id="rId_hyperlink_2673" Type="http://schemas.openxmlformats.org/officeDocument/2006/relationships/hyperlink" Target="https://www.diodes.com/assets/Datasheets/ds31039.pdf" TargetMode="External"/><Relationship Id="rId_hyperlink_2674" Type="http://schemas.openxmlformats.org/officeDocument/2006/relationships/hyperlink" Target="https://www.diodes.com/assets/Datasheets/ds30267.pdf" TargetMode="External"/><Relationship Id="rId_hyperlink_2675" Type="http://schemas.openxmlformats.org/officeDocument/2006/relationships/hyperlink" Target="https://www.diodes.com/assets/Datasheets/ds30184.pdf" TargetMode="External"/><Relationship Id="rId_hyperlink_2676" Type="http://schemas.openxmlformats.org/officeDocument/2006/relationships/hyperlink" Target="https://www.diodes.com/assets/Datasheets/ds31037.pdf" TargetMode="External"/><Relationship Id="rId_hyperlink_2677" Type="http://schemas.openxmlformats.org/officeDocument/2006/relationships/hyperlink" Target="https://www.diodes.com/assets/Datasheets/MMBZ5221B-MMBZ5259B.pdf" TargetMode="External"/><Relationship Id="rId_hyperlink_2678" Type="http://schemas.openxmlformats.org/officeDocument/2006/relationships/hyperlink" Target="https://www.diodes.com/assets/Datasheets/MMBZ5221B-MMBZ5259B.pdf" TargetMode="External"/><Relationship Id="rId_hyperlink_2679" Type="http://schemas.openxmlformats.org/officeDocument/2006/relationships/hyperlink" Target="https://www.diodes.com/assets/Datasheets/ds31039.pdf" TargetMode="External"/><Relationship Id="rId_hyperlink_2680" Type="http://schemas.openxmlformats.org/officeDocument/2006/relationships/hyperlink" Target="https://www.diodes.com/assets/Datasheets/ds30267.pdf" TargetMode="External"/><Relationship Id="rId_hyperlink_2681" Type="http://schemas.openxmlformats.org/officeDocument/2006/relationships/hyperlink" Target="https://www.diodes.com/assets/Datasheets/ds30184.pdf" TargetMode="External"/><Relationship Id="rId_hyperlink_2682" Type="http://schemas.openxmlformats.org/officeDocument/2006/relationships/hyperlink" Target="https://www.diodes.com/assets/Datasheets/ds31037.pdf" TargetMode="External"/><Relationship Id="rId_hyperlink_2683" Type="http://schemas.openxmlformats.org/officeDocument/2006/relationships/hyperlink" Target="https://www.diodes.com/assets/Datasheets/MMBZ5245BWQ.pdf" TargetMode="External"/><Relationship Id="rId_hyperlink_2684" Type="http://schemas.openxmlformats.org/officeDocument/2006/relationships/hyperlink" Target="https://www.diodes.com/assets/Datasheets/MMBZ5221B-MMBZ5259B.pdf" TargetMode="External"/><Relationship Id="rId_hyperlink_2685" Type="http://schemas.openxmlformats.org/officeDocument/2006/relationships/hyperlink" Target="https://www.diodes.com/assets/Datasheets/ds31039.pdf" TargetMode="External"/><Relationship Id="rId_hyperlink_2686" Type="http://schemas.openxmlformats.org/officeDocument/2006/relationships/hyperlink" Target="https://www.diodes.com/assets/Datasheets/ds30267.pdf" TargetMode="External"/><Relationship Id="rId_hyperlink_2687" Type="http://schemas.openxmlformats.org/officeDocument/2006/relationships/hyperlink" Target="https://www.diodes.com/assets/Datasheets/ds30184.pdf" TargetMode="External"/><Relationship Id="rId_hyperlink_2688" Type="http://schemas.openxmlformats.org/officeDocument/2006/relationships/hyperlink" Target="https://www.diodes.com/assets/Datasheets/ds31037.pdf" TargetMode="External"/><Relationship Id="rId_hyperlink_2689" Type="http://schemas.openxmlformats.org/officeDocument/2006/relationships/hyperlink" Target="https://www.diodes.com/assets/Datasheets/MMBZ5221B-MMBZ5259B.pdf" TargetMode="External"/><Relationship Id="rId_hyperlink_2690" Type="http://schemas.openxmlformats.org/officeDocument/2006/relationships/hyperlink" Target="https://www.diodes.com/assets/Datasheets/ds31039.pdf" TargetMode="External"/><Relationship Id="rId_hyperlink_2691" Type="http://schemas.openxmlformats.org/officeDocument/2006/relationships/hyperlink" Target="https://www.diodes.com/assets/Datasheets/ds30267.pdf" TargetMode="External"/><Relationship Id="rId_hyperlink_2692" Type="http://schemas.openxmlformats.org/officeDocument/2006/relationships/hyperlink" Target="https://www.diodes.com/assets/Datasheets/ds30184.pdf" TargetMode="External"/><Relationship Id="rId_hyperlink_2693" Type="http://schemas.openxmlformats.org/officeDocument/2006/relationships/hyperlink" Target="https://www.diodes.com/assets/Datasheets/ds31037.pdf" TargetMode="External"/><Relationship Id="rId_hyperlink_2694" Type="http://schemas.openxmlformats.org/officeDocument/2006/relationships/hyperlink" Target="https://www.diodes.com/assets/Datasheets/MMBZ5221B-MMBZ5259B.pdf" TargetMode="External"/><Relationship Id="rId_hyperlink_2695" Type="http://schemas.openxmlformats.org/officeDocument/2006/relationships/hyperlink" Target="https://www.diodes.com/assets/Datasheets/ds31039.pdf" TargetMode="External"/><Relationship Id="rId_hyperlink_2696" Type="http://schemas.openxmlformats.org/officeDocument/2006/relationships/hyperlink" Target="https://www.diodes.com/assets/Datasheets/ds30267.pdf" TargetMode="External"/><Relationship Id="rId_hyperlink_2697" Type="http://schemas.openxmlformats.org/officeDocument/2006/relationships/hyperlink" Target="https://www.diodes.com/assets/Datasheets/ds30184.pdf" TargetMode="External"/><Relationship Id="rId_hyperlink_2698" Type="http://schemas.openxmlformats.org/officeDocument/2006/relationships/hyperlink" Target="https://www.diodes.com/assets/Datasheets/ds31037.pdf" TargetMode="External"/><Relationship Id="rId_hyperlink_2699" Type="http://schemas.openxmlformats.org/officeDocument/2006/relationships/hyperlink" Target="https://www.diodes.com/assets/Datasheets/MMBZ5221B-MMBZ5259B.pdf" TargetMode="External"/><Relationship Id="rId_hyperlink_2700" Type="http://schemas.openxmlformats.org/officeDocument/2006/relationships/hyperlink" Target="https://www.diodes.com/assets/Datasheets/ds31039.pdf" TargetMode="External"/><Relationship Id="rId_hyperlink_2701" Type="http://schemas.openxmlformats.org/officeDocument/2006/relationships/hyperlink" Target="https://www.diodes.com/assets/Datasheets/ds30267.pdf" TargetMode="External"/><Relationship Id="rId_hyperlink_2702" Type="http://schemas.openxmlformats.org/officeDocument/2006/relationships/hyperlink" Target="https://www.diodes.com/assets/Datasheets/ds30184.pdf" TargetMode="External"/><Relationship Id="rId_hyperlink_2703" Type="http://schemas.openxmlformats.org/officeDocument/2006/relationships/hyperlink" Target="https://www.diodes.com/assets/Datasheets/ds31037.pdf" TargetMode="External"/><Relationship Id="rId_hyperlink_2704" Type="http://schemas.openxmlformats.org/officeDocument/2006/relationships/hyperlink" Target="https://www.diodes.com/assets/Datasheets/MMBZ5221B-MMBZ5259B.pdf" TargetMode="External"/><Relationship Id="rId_hyperlink_2705" Type="http://schemas.openxmlformats.org/officeDocument/2006/relationships/hyperlink" Target="https://www.diodes.com/assets/Datasheets/ds31039.pdf" TargetMode="External"/><Relationship Id="rId_hyperlink_2706" Type="http://schemas.openxmlformats.org/officeDocument/2006/relationships/hyperlink" Target="https://www.diodes.com/assets/Datasheets/ds30267.pdf" TargetMode="External"/><Relationship Id="rId_hyperlink_2707" Type="http://schemas.openxmlformats.org/officeDocument/2006/relationships/hyperlink" Target="https://www.diodes.com/assets/Datasheets/ds31037.pdf" TargetMode="External"/><Relationship Id="rId_hyperlink_2708" Type="http://schemas.openxmlformats.org/officeDocument/2006/relationships/hyperlink" Target="https://www.diodes.com/assets/Datasheets/MMBZ5221B-MMBZ5259B.pdf" TargetMode="External"/><Relationship Id="rId_hyperlink_2709" Type="http://schemas.openxmlformats.org/officeDocument/2006/relationships/hyperlink" Target="https://www.diodes.com/assets/Datasheets/ds31039.pdf" TargetMode="External"/><Relationship Id="rId_hyperlink_2710" Type="http://schemas.openxmlformats.org/officeDocument/2006/relationships/hyperlink" Target="https://www.diodes.com/assets/Datasheets/ds30267.pdf" TargetMode="External"/><Relationship Id="rId_hyperlink_2711" Type="http://schemas.openxmlformats.org/officeDocument/2006/relationships/hyperlink" Target="https://www.diodes.com/assets/Datasheets/ds30184.pdf" TargetMode="External"/><Relationship Id="rId_hyperlink_2712" Type="http://schemas.openxmlformats.org/officeDocument/2006/relationships/hyperlink" Target="https://www.diodes.com/assets/Datasheets/ds31037.pdf" TargetMode="External"/><Relationship Id="rId_hyperlink_2713" Type="http://schemas.openxmlformats.org/officeDocument/2006/relationships/hyperlink" Target="https://www.diodes.com/assets/Datasheets/MMBZ5221B-MMBZ5259B.pdf" TargetMode="External"/><Relationship Id="rId_hyperlink_2714" Type="http://schemas.openxmlformats.org/officeDocument/2006/relationships/hyperlink" Target="https://www.diodes.com/assets/Datasheets/ds31039.pdf" TargetMode="External"/><Relationship Id="rId_hyperlink_2715" Type="http://schemas.openxmlformats.org/officeDocument/2006/relationships/hyperlink" Target="https://www.diodes.com/assets/Datasheets/ds30267.pdf" TargetMode="External"/><Relationship Id="rId_hyperlink_2716" Type="http://schemas.openxmlformats.org/officeDocument/2006/relationships/hyperlink" Target="https://www.diodes.com/assets/Datasheets/ds30184.pdf" TargetMode="External"/><Relationship Id="rId_hyperlink_2717" Type="http://schemas.openxmlformats.org/officeDocument/2006/relationships/hyperlink" Target="https://www.diodes.com/assets/Datasheets/ds31037.pdf" TargetMode="External"/><Relationship Id="rId_hyperlink_2718" Type="http://schemas.openxmlformats.org/officeDocument/2006/relationships/hyperlink" Target="https://www.diodes.com/assets/Datasheets/MMBZ5221B-MMBZ5259B.pdf" TargetMode="External"/><Relationship Id="rId_hyperlink_2719" Type="http://schemas.openxmlformats.org/officeDocument/2006/relationships/hyperlink" Target="https://www.diodes.com/assets/Datasheets/ds31039.pdf" TargetMode="External"/><Relationship Id="rId_hyperlink_2720" Type="http://schemas.openxmlformats.org/officeDocument/2006/relationships/hyperlink" Target="https://www.diodes.com/assets/Datasheets/ds30267.pdf" TargetMode="External"/><Relationship Id="rId_hyperlink_2721" Type="http://schemas.openxmlformats.org/officeDocument/2006/relationships/hyperlink" Target="https://www.diodes.com/assets/Datasheets/ds30184.pdf" TargetMode="External"/><Relationship Id="rId_hyperlink_2722" Type="http://schemas.openxmlformats.org/officeDocument/2006/relationships/hyperlink" Target="https://www.diodes.com/assets/Datasheets/ds31037.pdf" TargetMode="External"/><Relationship Id="rId_hyperlink_2723" Type="http://schemas.openxmlformats.org/officeDocument/2006/relationships/hyperlink" Target="https://www.diodes.com/assets/Datasheets/MMBZ5221B-MMBZ5259B.pdf" TargetMode="External"/><Relationship Id="rId_hyperlink_2724" Type="http://schemas.openxmlformats.org/officeDocument/2006/relationships/hyperlink" Target="https://www.diodes.com/assets/Datasheets/ds31039.pdf" TargetMode="External"/><Relationship Id="rId_hyperlink_2725" Type="http://schemas.openxmlformats.org/officeDocument/2006/relationships/hyperlink" Target="https://www.diodes.com/assets/Datasheets/ds30267.pdf" TargetMode="External"/><Relationship Id="rId_hyperlink_2726" Type="http://schemas.openxmlformats.org/officeDocument/2006/relationships/hyperlink" Target="https://www.diodes.com/assets/Datasheets/ds30184.pdf" TargetMode="External"/><Relationship Id="rId_hyperlink_2727" Type="http://schemas.openxmlformats.org/officeDocument/2006/relationships/hyperlink" Target="https://www.diodes.com/assets/Datasheets/ds31037.pdf" TargetMode="External"/><Relationship Id="rId_hyperlink_2728" Type="http://schemas.openxmlformats.org/officeDocument/2006/relationships/hyperlink" Target="https://www.diodes.com/assets/Datasheets/MMBZ5221B-MMBZ5259B.pdf" TargetMode="External"/><Relationship Id="rId_hyperlink_2729" Type="http://schemas.openxmlformats.org/officeDocument/2006/relationships/hyperlink" Target="https://www.diodes.com/assets/Datasheets/ds31039.pdf" TargetMode="External"/><Relationship Id="rId_hyperlink_2730" Type="http://schemas.openxmlformats.org/officeDocument/2006/relationships/hyperlink" Target="https://www.diodes.com/assets/Datasheets/ds30267.pdf" TargetMode="External"/><Relationship Id="rId_hyperlink_2731" Type="http://schemas.openxmlformats.org/officeDocument/2006/relationships/hyperlink" Target="https://www.diodes.com/assets/Datasheets/ds30184.pdf" TargetMode="External"/><Relationship Id="rId_hyperlink_2732" Type="http://schemas.openxmlformats.org/officeDocument/2006/relationships/hyperlink" Target="https://www.diodes.com/assets/Datasheets/ds31037.pdf" TargetMode="External"/><Relationship Id="rId_hyperlink_2733" Type="http://schemas.openxmlformats.org/officeDocument/2006/relationships/hyperlink" Target="https://www.diodes.com/assets/Datasheets/MMBZ5221B-MMBZ5259B.pdf" TargetMode="External"/><Relationship Id="rId_hyperlink_2734" Type="http://schemas.openxmlformats.org/officeDocument/2006/relationships/hyperlink" Target="https://www.diodes.com/assets/Datasheets/ds31039.pdf" TargetMode="External"/><Relationship Id="rId_hyperlink_2735" Type="http://schemas.openxmlformats.org/officeDocument/2006/relationships/hyperlink" Target="https://www.diodes.com/assets/Datasheets/ds30267.pdf" TargetMode="External"/><Relationship Id="rId_hyperlink_2736" Type="http://schemas.openxmlformats.org/officeDocument/2006/relationships/hyperlink" Target="https://www.diodes.com/assets/Datasheets/ds30184.pdf" TargetMode="External"/><Relationship Id="rId_hyperlink_2737" Type="http://schemas.openxmlformats.org/officeDocument/2006/relationships/hyperlink" Target="https://www.diodes.com/assets/Datasheets/ds31037.pdf" TargetMode="External"/><Relationship Id="rId_hyperlink_2738" Type="http://schemas.openxmlformats.org/officeDocument/2006/relationships/hyperlink" Target="https://www.diodes.com/assets/Datasheets/MMSZ10VCWF_LS.pdf" TargetMode="External"/><Relationship Id="rId_hyperlink_2739" Type="http://schemas.openxmlformats.org/officeDocument/2006/relationships/hyperlink" Target="https://www.diodes.com/assets/Datasheets/MMSZ11VCWF_LS.pdf" TargetMode="External"/><Relationship Id="rId_hyperlink_2740" Type="http://schemas.openxmlformats.org/officeDocument/2006/relationships/hyperlink" Target="https://www.diodes.com/assets/Datasheets/MMSZ12VCWF_LS.pdf" TargetMode="External"/><Relationship Id="rId_hyperlink_2741" Type="http://schemas.openxmlformats.org/officeDocument/2006/relationships/hyperlink" Target="https://www.diodes.com/assets/Datasheets/MMSZ13VCWF_LS.pdf" TargetMode="External"/><Relationship Id="rId_hyperlink_2742" Type="http://schemas.openxmlformats.org/officeDocument/2006/relationships/hyperlink" Target="https://www.diodes.com/assets/Datasheets/MMSZ15VCWF_LS.pdf" TargetMode="External"/><Relationship Id="rId_hyperlink_2743" Type="http://schemas.openxmlformats.org/officeDocument/2006/relationships/hyperlink" Target="https://www.diodes.com/assets/Datasheets/MMSZ16VCWF_LS.pdf" TargetMode="External"/><Relationship Id="rId_hyperlink_2744" Type="http://schemas.openxmlformats.org/officeDocument/2006/relationships/hyperlink" Target="https://www.diodes.com/assets/Datasheets/MMSZ18VCWF_LS.pdf" TargetMode="External"/><Relationship Id="rId_hyperlink_2745" Type="http://schemas.openxmlformats.org/officeDocument/2006/relationships/hyperlink" Target="https://www.diodes.com/assets/Datasheets/MMSZ20VCWF_LS.pdf" TargetMode="External"/><Relationship Id="rId_hyperlink_2746" Type="http://schemas.openxmlformats.org/officeDocument/2006/relationships/hyperlink" Target="https://www.diodes.com/assets/Datasheets/MMSZ22VCWF_LS.pdf" TargetMode="External"/><Relationship Id="rId_hyperlink_2747" Type="http://schemas.openxmlformats.org/officeDocument/2006/relationships/hyperlink" Target="https://www.diodes.com/assets/Datasheets/MMSZ24VCWF_LS.pdf" TargetMode="External"/><Relationship Id="rId_hyperlink_2748" Type="http://schemas.openxmlformats.org/officeDocument/2006/relationships/hyperlink" Target="https://www.diodes.com/assets/Datasheets/MMSZ27VCWF_LS.pdf" TargetMode="External"/><Relationship Id="rId_hyperlink_2749" Type="http://schemas.openxmlformats.org/officeDocument/2006/relationships/hyperlink" Target="https://www.diodes.com/assets/Datasheets/MMSZ2V4CWF_LS.pdf" TargetMode="External"/><Relationship Id="rId_hyperlink_2750" Type="http://schemas.openxmlformats.org/officeDocument/2006/relationships/hyperlink" Target="https://www.diodes.com/assets/Datasheets/MMSZ2V7CWF_LS.pdf" TargetMode="External"/><Relationship Id="rId_hyperlink_2751" Type="http://schemas.openxmlformats.org/officeDocument/2006/relationships/hyperlink" Target="https://www.diodes.com/assets/Datasheets/MMSZ30VCWF_LS.pdf" TargetMode="External"/><Relationship Id="rId_hyperlink_2752" Type="http://schemas.openxmlformats.org/officeDocument/2006/relationships/hyperlink" Target="https://www.diodes.com/assets/Datasheets/MMSZ33VCWF_LS.pdf" TargetMode="External"/><Relationship Id="rId_hyperlink_2753" Type="http://schemas.openxmlformats.org/officeDocument/2006/relationships/hyperlink" Target="https://www.diodes.com/assets/Datasheets/MMSZ36VCWF_LS.pdf" TargetMode="External"/><Relationship Id="rId_hyperlink_2754" Type="http://schemas.openxmlformats.org/officeDocument/2006/relationships/hyperlink" Target="https://www.diodes.com/assets/Datasheets/MMSZ39VCWF_LS.pdf" TargetMode="External"/><Relationship Id="rId_hyperlink_2755" Type="http://schemas.openxmlformats.org/officeDocument/2006/relationships/hyperlink" Target="https://www.diodes.com/assets/Datasheets/MMSZ3V0CWF_LS.pdf" TargetMode="External"/><Relationship Id="rId_hyperlink_2756" Type="http://schemas.openxmlformats.org/officeDocument/2006/relationships/hyperlink" Target="https://www.diodes.com/assets/Datasheets/MMSZ3V3CWF_LS.pdf" TargetMode="External"/><Relationship Id="rId_hyperlink_2757" Type="http://schemas.openxmlformats.org/officeDocument/2006/relationships/hyperlink" Target="https://www.diodes.com/assets/Datasheets/MMSZ3V6CWF_LS.pdf" TargetMode="External"/><Relationship Id="rId_hyperlink_2758" Type="http://schemas.openxmlformats.org/officeDocument/2006/relationships/hyperlink" Target="https://www.diodes.com/assets/Datasheets/MMSZ3V9CWF_LS.pdf" TargetMode="External"/><Relationship Id="rId_hyperlink_2759" Type="http://schemas.openxmlformats.org/officeDocument/2006/relationships/hyperlink" Target="https://www.diodes.com/assets/Datasheets/MMSZ43VCWF_LS.pdf" TargetMode="External"/><Relationship Id="rId_hyperlink_2760" Type="http://schemas.openxmlformats.org/officeDocument/2006/relationships/hyperlink" Target="https://www.diodes.com/assets/Datasheets/MMSZ47VCWF_LS.pdf" TargetMode="External"/><Relationship Id="rId_hyperlink_2761" Type="http://schemas.openxmlformats.org/officeDocument/2006/relationships/hyperlink" Target="https://www.diodes.com/assets/Datasheets/MMSZ4V3CWF_LS.pdf" TargetMode="External"/><Relationship Id="rId_hyperlink_2762" Type="http://schemas.openxmlformats.org/officeDocument/2006/relationships/hyperlink" Target="https://www.diodes.com/assets/Datasheets/MMSZ4V7CWF_LS.pdf" TargetMode="External"/><Relationship Id="rId_hyperlink_2763" Type="http://schemas.openxmlformats.org/officeDocument/2006/relationships/hyperlink" Target="https://www.diodes.com/assets/Datasheets/MMSZ51VCWF_LS.pdf" TargetMode="External"/><Relationship Id="rId_hyperlink_2764" Type="http://schemas.openxmlformats.org/officeDocument/2006/relationships/hyperlink" Target="https://www.diodes.com/assets/Datasheets/ds18010.pdf" TargetMode="External"/><Relationship Id="rId_hyperlink_2765" Type="http://schemas.openxmlformats.org/officeDocument/2006/relationships/hyperlink" Target="https://www.diodes.com/assets/Datasheets/MMSZ5221BF_LS.pdf" TargetMode="External"/><Relationship Id="rId_hyperlink_2766" Type="http://schemas.openxmlformats.org/officeDocument/2006/relationships/hyperlink" Target="https://www.diodes.com/assets/Datasheets/ds31038.pdf" TargetMode="External"/><Relationship Id="rId_hyperlink_2767" Type="http://schemas.openxmlformats.org/officeDocument/2006/relationships/hyperlink" Target="https://www.diodes.com/assets/Datasheets/MMSZ5222BF_LS.pdf" TargetMode="External"/><Relationship Id="rId_hyperlink_2768" Type="http://schemas.openxmlformats.org/officeDocument/2006/relationships/hyperlink" Target="https://www.diodes.com/assets/Datasheets/ds18010.pdf" TargetMode="External"/><Relationship Id="rId_hyperlink_2769" Type="http://schemas.openxmlformats.org/officeDocument/2006/relationships/hyperlink" Target="https://www.diodes.com/assets/Datasheets/MMSZ5223BF_LS.pdf" TargetMode="External"/><Relationship Id="rId_hyperlink_2770" Type="http://schemas.openxmlformats.org/officeDocument/2006/relationships/hyperlink" Target="https://www.diodes.com/assets/Datasheets/ds31038.pdf" TargetMode="External"/><Relationship Id="rId_hyperlink_2771" Type="http://schemas.openxmlformats.org/officeDocument/2006/relationships/hyperlink" Target="https://www.diodes.com/assets/Datasheets/MMSZ5224BF_LS.pdf" TargetMode="External"/><Relationship Id="rId_hyperlink_2772" Type="http://schemas.openxmlformats.org/officeDocument/2006/relationships/hyperlink" Target="https://www.diodes.com/assets/Datasheets/ds18010.pdf" TargetMode="External"/><Relationship Id="rId_hyperlink_2773" Type="http://schemas.openxmlformats.org/officeDocument/2006/relationships/hyperlink" Target="https://www.diodes.com/assets/Datasheets/MMSZ5225BF_LS.pdf" TargetMode="External"/><Relationship Id="rId_hyperlink_2774" Type="http://schemas.openxmlformats.org/officeDocument/2006/relationships/hyperlink" Target="https://www.diodes.com/assets/Datasheets/ds31038.pdf" TargetMode="External"/><Relationship Id="rId_hyperlink_2775" Type="http://schemas.openxmlformats.org/officeDocument/2006/relationships/hyperlink" Target="https://www.diodes.com/assets/Datasheets/ds18010.pdf" TargetMode="External"/><Relationship Id="rId_hyperlink_2776" Type="http://schemas.openxmlformats.org/officeDocument/2006/relationships/hyperlink" Target="https://www.diodes.com/assets/Datasheets/MMSZ5226BF_LS.pdf" TargetMode="External"/><Relationship Id="rId_hyperlink_2777" Type="http://schemas.openxmlformats.org/officeDocument/2006/relationships/hyperlink" Target="https://www.diodes.com/assets/Datasheets/ds31038.pdf" TargetMode="External"/><Relationship Id="rId_hyperlink_2778" Type="http://schemas.openxmlformats.org/officeDocument/2006/relationships/hyperlink" Target="https://www.diodes.com/assets/Datasheets/ds18010.pdf" TargetMode="External"/><Relationship Id="rId_hyperlink_2779" Type="http://schemas.openxmlformats.org/officeDocument/2006/relationships/hyperlink" Target="https://www.diodes.com/assets/Datasheets/MMSZ5227BF_LS.pdf" TargetMode="External"/><Relationship Id="rId_hyperlink_2780" Type="http://schemas.openxmlformats.org/officeDocument/2006/relationships/hyperlink" Target="https://www.diodes.com/assets/Datasheets/ds31038.pdf" TargetMode="External"/><Relationship Id="rId_hyperlink_2781" Type="http://schemas.openxmlformats.org/officeDocument/2006/relationships/hyperlink" Target="https://www.diodes.com/assets/Datasheets/ds18010.pdf" TargetMode="External"/><Relationship Id="rId_hyperlink_2782" Type="http://schemas.openxmlformats.org/officeDocument/2006/relationships/hyperlink" Target="https://www.diodes.com/assets/Datasheets/MMSZ5228BF_LS.pdf" TargetMode="External"/><Relationship Id="rId_hyperlink_2783" Type="http://schemas.openxmlformats.org/officeDocument/2006/relationships/hyperlink" Target="https://www.diodes.com/assets/Datasheets/ds31038.pdf" TargetMode="External"/><Relationship Id="rId_hyperlink_2784" Type="http://schemas.openxmlformats.org/officeDocument/2006/relationships/hyperlink" Target="https://www.diodes.com/assets/Datasheets/ds18010.pdf" TargetMode="External"/><Relationship Id="rId_hyperlink_2785" Type="http://schemas.openxmlformats.org/officeDocument/2006/relationships/hyperlink" Target="https://www.diodes.com/assets/Datasheets/MMSZ5229BF_LS.pdf" TargetMode="External"/><Relationship Id="rId_hyperlink_2786" Type="http://schemas.openxmlformats.org/officeDocument/2006/relationships/hyperlink" Target="https://www.diodes.com/assets/Datasheets/ds31038.pdf" TargetMode="External"/><Relationship Id="rId_hyperlink_2787" Type="http://schemas.openxmlformats.org/officeDocument/2006/relationships/hyperlink" Target="https://www.diodes.com/assets/Datasheets/ds18010.pdf" TargetMode="External"/><Relationship Id="rId_hyperlink_2788" Type="http://schemas.openxmlformats.org/officeDocument/2006/relationships/hyperlink" Target="https://www.diodes.com/assets/Datasheets/MMSZ5230BF_LS.pdf" TargetMode="External"/><Relationship Id="rId_hyperlink_2789" Type="http://schemas.openxmlformats.org/officeDocument/2006/relationships/hyperlink" Target="https://www.diodes.com/assets/Datasheets/ds31038.pdf" TargetMode="External"/><Relationship Id="rId_hyperlink_2790" Type="http://schemas.openxmlformats.org/officeDocument/2006/relationships/hyperlink" Target="https://www.diodes.com/assets/Datasheets/ds18010.pdf" TargetMode="External"/><Relationship Id="rId_hyperlink_2791" Type="http://schemas.openxmlformats.org/officeDocument/2006/relationships/hyperlink" Target="https://www.diodes.com/assets/Datasheets/MMSZ5231BF_LS.pdf" TargetMode="External"/><Relationship Id="rId_hyperlink_2792" Type="http://schemas.openxmlformats.org/officeDocument/2006/relationships/hyperlink" Target="https://www.diodes.com/assets/Datasheets/ds31038.pdf" TargetMode="External"/><Relationship Id="rId_hyperlink_2793" Type="http://schemas.openxmlformats.org/officeDocument/2006/relationships/hyperlink" Target="https://www.diodes.com/assets/Datasheets/ds18010.pdf" TargetMode="External"/><Relationship Id="rId_hyperlink_2794" Type="http://schemas.openxmlformats.org/officeDocument/2006/relationships/hyperlink" Target="https://www.diodes.com/assets/Datasheets/MMSZ5232BF_LS.pdf" TargetMode="External"/><Relationship Id="rId_hyperlink_2795" Type="http://schemas.openxmlformats.org/officeDocument/2006/relationships/hyperlink" Target="https://www.diodes.com/assets/Datasheets/ds31038.pdf" TargetMode="External"/><Relationship Id="rId_hyperlink_2796" Type="http://schemas.openxmlformats.org/officeDocument/2006/relationships/hyperlink" Target="https://www.diodes.com/assets/Datasheets/MMSZ5232BSQ.pdf" TargetMode="External"/><Relationship Id="rId_hyperlink_2797" Type="http://schemas.openxmlformats.org/officeDocument/2006/relationships/hyperlink" Target="https://www.diodes.com/assets/Datasheets/ds18010.pdf" TargetMode="External"/><Relationship Id="rId_hyperlink_2798" Type="http://schemas.openxmlformats.org/officeDocument/2006/relationships/hyperlink" Target="https://www.diodes.com/assets/Datasheets/MMSZ5233BF_LS.pdf" TargetMode="External"/><Relationship Id="rId_hyperlink_2799" Type="http://schemas.openxmlformats.org/officeDocument/2006/relationships/hyperlink" Target="https://www.diodes.com/assets/Datasheets/ds31038.pdf" TargetMode="External"/><Relationship Id="rId_hyperlink_2800" Type="http://schemas.openxmlformats.org/officeDocument/2006/relationships/hyperlink" Target="https://www.diodes.com/assets/Datasheets/ds18010.pdf" TargetMode="External"/><Relationship Id="rId_hyperlink_2801" Type="http://schemas.openxmlformats.org/officeDocument/2006/relationships/hyperlink" Target="https://www.diodes.com/assets/Datasheets/MMSZ5234BF_LS.pdf" TargetMode="External"/><Relationship Id="rId_hyperlink_2802" Type="http://schemas.openxmlformats.org/officeDocument/2006/relationships/hyperlink" Target="https://www.diodes.com/assets/Datasheets/ds31038.pdf" TargetMode="External"/><Relationship Id="rId_hyperlink_2803" Type="http://schemas.openxmlformats.org/officeDocument/2006/relationships/hyperlink" Target="https://www.diodes.com/assets/Datasheets/ds18010.pdf" TargetMode="External"/><Relationship Id="rId_hyperlink_2804" Type="http://schemas.openxmlformats.org/officeDocument/2006/relationships/hyperlink" Target="https://www.diodes.com/assets/Datasheets/MMSZ5235BF_LS.pdf" TargetMode="External"/><Relationship Id="rId_hyperlink_2805" Type="http://schemas.openxmlformats.org/officeDocument/2006/relationships/hyperlink" Target="https://www.diodes.com/assets/Datasheets/ds31038.pdf" TargetMode="External"/><Relationship Id="rId_hyperlink_2806" Type="http://schemas.openxmlformats.org/officeDocument/2006/relationships/hyperlink" Target="https://www.diodes.com/assets/Datasheets/ds18010.pdf" TargetMode="External"/><Relationship Id="rId_hyperlink_2807" Type="http://schemas.openxmlformats.org/officeDocument/2006/relationships/hyperlink" Target="https://www.diodes.com/assets/Datasheets/MMSZ5236BF_LS.pdf" TargetMode="External"/><Relationship Id="rId_hyperlink_2808" Type="http://schemas.openxmlformats.org/officeDocument/2006/relationships/hyperlink" Target="https://www.diodes.com/assets/Datasheets/ds31038.pdf" TargetMode="External"/><Relationship Id="rId_hyperlink_2809" Type="http://schemas.openxmlformats.org/officeDocument/2006/relationships/hyperlink" Target="https://www.diodes.com/assets/Datasheets/ds18010.pdf" TargetMode="External"/><Relationship Id="rId_hyperlink_2810" Type="http://schemas.openxmlformats.org/officeDocument/2006/relationships/hyperlink" Target="https://www.diodes.com/assets/Datasheets/MMSZ5237BF_LS.pdf" TargetMode="External"/><Relationship Id="rId_hyperlink_2811" Type="http://schemas.openxmlformats.org/officeDocument/2006/relationships/hyperlink" Target="https://www.diodes.com/assets/Datasheets/ds31038.pdf" TargetMode="External"/><Relationship Id="rId_hyperlink_2812" Type="http://schemas.openxmlformats.org/officeDocument/2006/relationships/hyperlink" Target="https://www.diodes.com/assets/Datasheets/ds18010.pdf" TargetMode="External"/><Relationship Id="rId_hyperlink_2813" Type="http://schemas.openxmlformats.org/officeDocument/2006/relationships/hyperlink" Target="https://www.diodes.com/assets/Datasheets/MMSZ5238BF_LS.pdf" TargetMode="External"/><Relationship Id="rId_hyperlink_2814" Type="http://schemas.openxmlformats.org/officeDocument/2006/relationships/hyperlink" Target="https://www.diodes.com/assets/Datasheets/ds31038.pdf" TargetMode="External"/><Relationship Id="rId_hyperlink_2815" Type="http://schemas.openxmlformats.org/officeDocument/2006/relationships/hyperlink" Target="https://www.diodes.com/assets/Datasheets/ds18010.pdf" TargetMode="External"/><Relationship Id="rId_hyperlink_2816" Type="http://schemas.openxmlformats.org/officeDocument/2006/relationships/hyperlink" Target="https://www.diodes.com/assets/Datasheets/MMSZ5239BF_LS.pdf" TargetMode="External"/><Relationship Id="rId_hyperlink_2817" Type="http://schemas.openxmlformats.org/officeDocument/2006/relationships/hyperlink" Target="https://www.diodes.com/assets/Datasheets/ds31038.pdf" TargetMode="External"/><Relationship Id="rId_hyperlink_2818" Type="http://schemas.openxmlformats.org/officeDocument/2006/relationships/hyperlink" Target="https://www.diodes.com/assets/Datasheets/ds18010.pdf" TargetMode="External"/><Relationship Id="rId_hyperlink_2819" Type="http://schemas.openxmlformats.org/officeDocument/2006/relationships/hyperlink" Target="https://www.diodes.com/assets/Datasheets/MMSZ5240BF_LS.pdf" TargetMode="External"/><Relationship Id="rId_hyperlink_2820" Type="http://schemas.openxmlformats.org/officeDocument/2006/relationships/hyperlink" Target="https://www.diodes.com/assets/Datasheets/ds31038.pdf" TargetMode="External"/><Relationship Id="rId_hyperlink_2821" Type="http://schemas.openxmlformats.org/officeDocument/2006/relationships/hyperlink" Target="https://www.diodes.com/assets/Datasheets/ds18010.pdf" TargetMode="External"/><Relationship Id="rId_hyperlink_2822" Type="http://schemas.openxmlformats.org/officeDocument/2006/relationships/hyperlink" Target="https://www.diodes.com/assets/Datasheets/MMSZ5241BF_LS.pdf" TargetMode="External"/><Relationship Id="rId_hyperlink_2823" Type="http://schemas.openxmlformats.org/officeDocument/2006/relationships/hyperlink" Target="https://www.diodes.com/assets/Datasheets/ds31038.pdf" TargetMode="External"/><Relationship Id="rId_hyperlink_2824" Type="http://schemas.openxmlformats.org/officeDocument/2006/relationships/hyperlink" Target="https://www.diodes.com/assets/Datasheets/ds18010.pdf" TargetMode="External"/><Relationship Id="rId_hyperlink_2825" Type="http://schemas.openxmlformats.org/officeDocument/2006/relationships/hyperlink" Target="https://www.diodes.com/assets/Datasheets/MMSZ5242BF_LS.pdf" TargetMode="External"/><Relationship Id="rId_hyperlink_2826" Type="http://schemas.openxmlformats.org/officeDocument/2006/relationships/hyperlink" Target="https://www.diodes.com/assets/Datasheets/ds31038.pdf" TargetMode="External"/><Relationship Id="rId_hyperlink_2827" Type="http://schemas.openxmlformats.org/officeDocument/2006/relationships/hyperlink" Target="https://www.diodes.com/assets/Datasheets/ds18010.pdf" TargetMode="External"/><Relationship Id="rId_hyperlink_2828" Type="http://schemas.openxmlformats.org/officeDocument/2006/relationships/hyperlink" Target="https://www.diodes.com/assets/Datasheets/MMSZ5243BF_LS.pdf" TargetMode="External"/><Relationship Id="rId_hyperlink_2829" Type="http://schemas.openxmlformats.org/officeDocument/2006/relationships/hyperlink" Target="https://www.diodes.com/assets/Datasheets/ds31038.pdf" TargetMode="External"/><Relationship Id="rId_hyperlink_2830" Type="http://schemas.openxmlformats.org/officeDocument/2006/relationships/hyperlink" Target="https://www.diodes.com/assets/Datasheets/MMSZ5244BF_LS.pdf" TargetMode="External"/><Relationship Id="rId_hyperlink_2831" Type="http://schemas.openxmlformats.org/officeDocument/2006/relationships/hyperlink" Target="https://www.diodes.com/assets/Datasheets/ds18010.pdf" TargetMode="External"/><Relationship Id="rId_hyperlink_2832" Type="http://schemas.openxmlformats.org/officeDocument/2006/relationships/hyperlink" Target="https://www.diodes.com/assets/Datasheets/MMSZ5245BF_LS.pdf" TargetMode="External"/><Relationship Id="rId_hyperlink_2833" Type="http://schemas.openxmlformats.org/officeDocument/2006/relationships/hyperlink" Target="https://www.diodes.com/assets/Datasheets/ds31038.pdf" TargetMode="External"/><Relationship Id="rId_hyperlink_2834" Type="http://schemas.openxmlformats.org/officeDocument/2006/relationships/hyperlink" Target="https://www.diodes.com/assets/Datasheets/ds18010.pdf" TargetMode="External"/><Relationship Id="rId_hyperlink_2835" Type="http://schemas.openxmlformats.org/officeDocument/2006/relationships/hyperlink" Target="https://www.diodes.com/assets/Datasheets/MMSZ5246BF_LS.pdf" TargetMode="External"/><Relationship Id="rId_hyperlink_2836" Type="http://schemas.openxmlformats.org/officeDocument/2006/relationships/hyperlink" Target="https://www.diodes.com/assets/Datasheets/ds31038.pdf" TargetMode="External"/><Relationship Id="rId_hyperlink_2837" Type="http://schemas.openxmlformats.org/officeDocument/2006/relationships/hyperlink" Target="https://www.diodes.com/assets/Datasheets/MMSZ5247BF_LS.pdf" TargetMode="External"/><Relationship Id="rId_hyperlink_2838" Type="http://schemas.openxmlformats.org/officeDocument/2006/relationships/hyperlink" Target="https://www.diodes.com/assets/Datasheets/ds18010.pdf" TargetMode="External"/><Relationship Id="rId_hyperlink_2839" Type="http://schemas.openxmlformats.org/officeDocument/2006/relationships/hyperlink" Target="https://www.diodes.com/assets/Datasheets/MMSZ5248BF_LS.pdf" TargetMode="External"/><Relationship Id="rId_hyperlink_2840" Type="http://schemas.openxmlformats.org/officeDocument/2006/relationships/hyperlink" Target="https://www.diodes.com/assets/Datasheets/ds31038.pdf" TargetMode="External"/><Relationship Id="rId_hyperlink_2841" Type="http://schemas.openxmlformats.org/officeDocument/2006/relationships/hyperlink" Target="https://www.diodes.com/assets/Datasheets/MMSZ5249BF_LS.pdf" TargetMode="External"/><Relationship Id="rId_hyperlink_2842" Type="http://schemas.openxmlformats.org/officeDocument/2006/relationships/hyperlink" Target="https://www.diodes.com/assets/Datasheets/ds18010.pdf" TargetMode="External"/><Relationship Id="rId_hyperlink_2843" Type="http://schemas.openxmlformats.org/officeDocument/2006/relationships/hyperlink" Target="https://www.diodes.com/assets/Datasheets/MMSZ5250BF_LS.pdf" TargetMode="External"/><Relationship Id="rId_hyperlink_2844" Type="http://schemas.openxmlformats.org/officeDocument/2006/relationships/hyperlink" Target="https://www.diodes.com/assets/Datasheets/ds31038.pdf" TargetMode="External"/><Relationship Id="rId_hyperlink_2845" Type="http://schemas.openxmlformats.org/officeDocument/2006/relationships/hyperlink" Target="https://www.diodes.com/assets/Datasheets/ds18010.pdf" TargetMode="External"/><Relationship Id="rId_hyperlink_2846" Type="http://schemas.openxmlformats.org/officeDocument/2006/relationships/hyperlink" Target="https://www.diodes.com/assets/Datasheets/MMSZ5251BF_LS.pdf" TargetMode="External"/><Relationship Id="rId_hyperlink_2847" Type="http://schemas.openxmlformats.org/officeDocument/2006/relationships/hyperlink" Target="https://www.diodes.com/assets/Datasheets/ds31038.pdf" TargetMode="External"/><Relationship Id="rId_hyperlink_2848" Type="http://schemas.openxmlformats.org/officeDocument/2006/relationships/hyperlink" Target="https://www.diodes.com/assets/Datasheets/ds18010.pdf" TargetMode="External"/><Relationship Id="rId_hyperlink_2849" Type="http://schemas.openxmlformats.org/officeDocument/2006/relationships/hyperlink" Target="https://www.diodes.com/assets/Datasheets/MMSZ5252BF_LS.pdf" TargetMode="External"/><Relationship Id="rId_hyperlink_2850" Type="http://schemas.openxmlformats.org/officeDocument/2006/relationships/hyperlink" Target="https://www.diodes.com/assets/Datasheets/ds31038.pdf" TargetMode="External"/><Relationship Id="rId_hyperlink_2851" Type="http://schemas.openxmlformats.org/officeDocument/2006/relationships/hyperlink" Target="https://www.diodes.com/assets/Datasheets/MMSZ5253BF_LS.pdf" TargetMode="External"/><Relationship Id="rId_hyperlink_2852" Type="http://schemas.openxmlformats.org/officeDocument/2006/relationships/hyperlink" Target="https://www.diodes.com/assets/Datasheets/ds18010.pdf" TargetMode="External"/><Relationship Id="rId_hyperlink_2853" Type="http://schemas.openxmlformats.org/officeDocument/2006/relationships/hyperlink" Target="https://www.diodes.com/assets/Datasheets/MMSZ5254BF_LS.pdf" TargetMode="External"/><Relationship Id="rId_hyperlink_2854" Type="http://schemas.openxmlformats.org/officeDocument/2006/relationships/hyperlink" Target="https://www.diodes.com/assets/Datasheets/ds31038.pdf" TargetMode="External"/><Relationship Id="rId_hyperlink_2855" Type="http://schemas.openxmlformats.org/officeDocument/2006/relationships/hyperlink" Target="https://www.diodes.com/assets/Datasheets/ds18010.pdf" TargetMode="External"/><Relationship Id="rId_hyperlink_2856" Type="http://schemas.openxmlformats.org/officeDocument/2006/relationships/hyperlink" Target="https://www.diodes.com/assets/Datasheets/MMSZ5255BF_LS.pdf" TargetMode="External"/><Relationship Id="rId_hyperlink_2857" Type="http://schemas.openxmlformats.org/officeDocument/2006/relationships/hyperlink" Target="https://www.diodes.com/assets/Datasheets/ds31038.pdf" TargetMode="External"/><Relationship Id="rId_hyperlink_2858" Type="http://schemas.openxmlformats.org/officeDocument/2006/relationships/hyperlink" Target="https://www.diodes.com/assets/Datasheets/ds18010.pdf" TargetMode="External"/><Relationship Id="rId_hyperlink_2859" Type="http://schemas.openxmlformats.org/officeDocument/2006/relationships/hyperlink" Target="https://www.diodes.com/assets/Datasheets/MMSZ5256BF_LS.pdf" TargetMode="External"/><Relationship Id="rId_hyperlink_2860" Type="http://schemas.openxmlformats.org/officeDocument/2006/relationships/hyperlink" Target="https://www.diodes.com/assets/Datasheets/ds31038.pdf" TargetMode="External"/><Relationship Id="rId_hyperlink_2861" Type="http://schemas.openxmlformats.org/officeDocument/2006/relationships/hyperlink" Target="https://www.diodes.com/assets/Datasheets/ds18010.pdf" TargetMode="External"/><Relationship Id="rId_hyperlink_2862" Type="http://schemas.openxmlformats.org/officeDocument/2006/relationships/hyperlink" Target="https://www.diodes.com/assets/Datasheets/MMSZ5257BF_LS.pdf" TargetMode="External"/><Relationship Id="rId_hyperlink_2863" Type="http://schemas.openxmlformats.org/officeDocument/2006/relationships/hyperlink" Target="https://www.diodes.com/assets/Datasheets/ds31038.pdf" TargetMode="External"/><Relationship Id="rId_hyperlink_2864" Type="http://schemas.openxmlformats.org/officeDocument/2006/relationships/hyperlink" Target="https://www.diodes.com/assets/Datasheets/ds18010.pdf" TargetMode="External"/><Relationship Id="rId_hyperlink_2865" Type="http://schemas.openxmlformats.org/officeDocument/2006/relationships/hyperlink" Target="https://www.diodes.com/assets/Datasheets/MMSZ5258BF_LS.pdf" TargetMode="External"/><Relationship Id="rId_hyperlink_2866" Type="http://schemas.openxmlformats.org/officeDocument/2006/relationships/hyperlink" Target="https://www.diodes.com/assets/Datasheets/ds31038.pdf" TargetMode="External"/><Relationship Id="rId_hyperlink_2867" Type="http://schemas.openxmlformats.org/officeDocument/2006/relationships/hyperlink" Target="https://www.diodes.com/assets/Datasheets/ds18010.pdf" TargetMode="External"/><Relationship Id="rId_hyperlink_2868" Type="http://schemas.openxmlformats.org/officeDocument/2006/relationships/hyperlink" Target="https://www.diodes.com/assets/Datasheets/MMSZ5259BF_LS.pdf" TargetMode="External"/><Relationship Id="rId_hyperlink_2869" Type="http://schemas.openxmlformats.org/officeDocument/2006/relationships/hyperlink" Target="https://www.diodes.com/assets/Datasheets/ds31038.pdf" TargetMode="External"/><Relationship Id="rId_hyperlink_2870" Type="http://schemas.openxmlformats.org/officeDocument/2006/relationships/hyperlink" Target="https://www.diodes.com/assets/Datasheets/MMSZ5260BF_LS.pdf" TargetMode="External"/><Relationship Id="rId_hyperlink_2871" Type="http://schemas.openxmlformats.org/officeDocument/2006/relationships/hyperlink" Target="https://www.diodes.com/assets/Datasheets/MMSZ5261BF_LS.pdf" TargetMode="External"/><Relationship Id="rId_hyperlink_2872" Type="http://schemas.openxmlformats.org/officeDocument/2006/relationships/hyperlink" Target="https://www.diodes.com/assets/Datasheets/MMSZ5262BF_LS.pdf" TargetMode="External"/><Relationship Id="rId_hyperlink_2873" Type="http://schemas.openxmlformats.org/officeDocument/2006/relationships/hyperlink" Target="https://www.diodes.com/assets/Datasheets/ds31652.pdf" TargetMode="External"/><Relationship Id="rId_hyperlink_2874" Type="http://schemas.openxmlformats.org/officeDocument/2006/relationships/hyperlink" Target="https://www.diodes.com/assets/Datasheets/MMSZ5263BF_LS.pdf" TargetMode="External"/><Relationship Id="rId_hyperlink_2875" Type="http://schemas.openxmlformats.org/officeDocument/2006/relationships/hyperlink" Target="https://www.diodes.com/assets/Datasheets/MMSZ5264BF_LS.pdf" TargetMode="External"/><Relationship Id="rId_hyperlink_2876" Type="http://schemas.openxmlformats.org/officeDocument/2006/relationships/hyperlink" Target="https://www.diodes.com/assets/Datasheets/MMSZ5265BF_LS.pdf" TargetMode="External"/><Relationship Id="rId_hyperlink_2877" Type="http://schemas.openxmlformats.org/officeDocument/2006/relationships/hyperlink" Target="https://www.diodes.com/assets/Datasheets/MMSZ5266BF_LS.pdf" TargetMode="External"/><Relationship Id="rId_hyperlink_2878" Type="http://schemas.openxmlformats.org/officeDocument/2006/relationships/hyperlink" Target="https://www.diodes.com/assets/Datasheets/MMSZ5267BF_LS.pdf" TargetMode="External"/><Relationship Id="rId_hyperlink_2879" Type="http://schemas.openxmlformats.org/officeDocument/2006/relationships/hyperlink" Target="https://www.diodes.com/assets/Datasheets/MMSZ56VCWF_LS.pdf" TargetMode="External"/><Relationship Id="rId_hyperlink_2880" Type="http://schemas.openxmlformats.org/officeDocument/2006/relationships/hyperlink" Target="https://www.diodes.com/assets/Datasheets/MMSZ5V1CWF_LS.pdf" TargetMode="External"/><Relationship Id="rId_hyperlink_2881" Type="http://schemas.openxmlformats.org/officeDocument/2006/relationships/hyperlink" Target="https://www.diodes.com/assets/Datasheets/MMSZ5V6CWF_LS.pdf" TargetMode="External"/><Relationship Id="rId_hyperlink_2882" Type="http://schemas.openxmlformats.org/officeDocument/2006/relationships/hyperlink" Target="https://www.diodes.com/assets/Datasheets/MMSZ62VCWF_LS.pdf" TargetMode="External"/><Relationship Id="rId_hyperlink_2883" Type="http://schemas.openxmlformats.org/officeDocument/2006/relationships/hyperlink" Target="https://www.diodes.com/assets/Datasheets/MMSZ68VCWF_LS.pdf" TargetMode="External"/><Relationship Id="rId_hyperlink_2884" Type="http://schemas.openxmlformats.org/officeDocument/2006/relationships/hyperlink" Target="https://www.diodes.com/assets/Datasheets/MMSZ6V2CWF_LS.pdf" TargetMode="External"/><Relationship Id="rId_hyperlink_2885" Type="http://schemas.openxmlformats.org/officeDocument/2006/relationships/hyperlink" Target="https://www.diodes.com/assets/Datasheets/MMSZ6V8CWF_LS.pdf" TargetMode="External"/><Relationship Id="rId_hyperlink_2886" Type="http://schemas.openxmlformats.org/officeDocument/2006/relationships/hyperlink" Target="https://www.diodes.com/assets/Datasheets/MMSZ75VCWF_LS.pdf" TargetMode="External"/><Relationship Id="rId_hyperlink_2887" Type="http://schemas.openxmlformats.org/officeDocument/2006/relationships/hyperlink" Target="https://www.diodes.com/assets/Datasheets/MMSZ7V5CWF_LS.pdf" TargetMode="External"/><Relationship Id="rId_hyperlink_2888" Type="http://schemas.openxmlformats.org/officeDocument/2006/relationships/hyperlink" Target="https://www.diodes.com/assets/Datasheets/MMSZ8V2CWF_LS.pdf" TargetMode="External"/><Relationship Id="rId_hyperlink_2889" Type="http://schemas.openxmlformats.org/officeDocument/2006/relationships/hyperlink" Target="https://www.diodes.com/assets/Datasheets/MMSZ9V1CWF_LS.pdf" TargetMode="External"/><Relationship Id="rId_hyperlink_2890" Type="http://schemas.openxmlformats.org/officeDocument/2006/relationships/hyperlink" Target="https://www.diodes.com/assets/Datasheets/PD3Z284C2V4_PD3Z284C39.pdf" TargetMode="External"/><Relationship Id="rId_hyperlink_2891" Type="http://schemas.openxmlformats.org/officeDocument/2006/relationships/hyperlink" Target="https://www.diodes.com/assets/Datasheets/PD3Z284C2V4_PD3Z284C39.pdf" TargetMode="External"/><Relationship Id="rId_hyperlink_2892" Type="http://schemas.openxmlformats.org/officeDocument/2006/relationships/hyperlink" Target="https://www.diodes.com/assets/Datasheets/PD3Z284C2V4_PD3Z284C39.pdf" TargetMode="External"/><Relationship Id="rId_hyperlink_2893" Type="http://schemas.openxmlformats.org/officeDocument/2006/relationships/hyperlink" Target="https://www.diodes.com/assets/Datasheets/PD3Z284C2V4_PD3Z284C39.pdf" TargetMode="External"/><Relationship Id="rId_hyperlink_2894" Type="http://schemas.openxmlformats.org/officeDocument/2006/relationships/hyperlink" Target="https://www.diodes.com/assets/Datasheets/PD3Z284C2V4_PD3Z284C39.pdf" TargetMode="External"/><Relationship Id="rId_hyperlink_2895" Type="http://schemas.openxmlformats.org/officeDocument/2006/relationships/hyperlink" Target="https://www.diodes.com/assets/Datasheets/PD3Z284C2V4_PD3Z284C39.pdf" TargetMode="External"/><Relationship Id="rId_hyperlink_2896" Type="http://schemas.openxmlformats.org/officeDocument/2006/relationships/hyperlink" Target="https://www.diodes.com/assets/Datasheets/PD3Z284C5V1Q-PD3Z284C36Q.pdf" TargetMode="External"/><Relationship Id="rId_hyperlink_2897" Type="http://schemas.openxmlformats.org/officeDocument/2006/relationships/hyperlink" Target="https://www.diodes.com/assets/Datasheets/PD3Z284C2V4_PD3Z284C39.pdf" TargetMode="External"/><Relationship Id="rId_hyperlink_2898" Type="http://schemas.openxmlformats.org/officeDocument/2006/relationships/hyperlink" Target="https://www.diodes.com/assets/Datasheets/PD3Z284C2V4_PD3Z284C39.pdf" TargetMode="External"/><Relationship Id="rId_hyperlink_2899" Type="http://schemas.openxmlformats.org/officeDocument/2006/relationships/hyperlink" Target="https://www.diodes.com/assets/Datasheets/PD3Z284C2V4_PD3Z284C39.pdf" TargetMode="External"/><Relationship Id="rId_hyperlink_2900" Type="http://schemas.openxmlformats.org/officeDocument/2006/relationships/hyperlink" Target="https://www.diodes.com/assets/Datasheets/PD3Z284C2V4_PD3Z284C39.pdf" TargetMode="External"/><Relationship Id="rId_hyperlink_2901" Type="http://schemas.openxmlformats.org/officeDocument/2006/relationships/hyperlink" Target="https://www.diodes.com/assets/Datasheets/PD3Z284C5V1Q-PD3Z284C36Q.pdf" TargetMode="External"/><Relationship Id="rId_hyperlink_2902" Type="http://schemas.openxmlformats.org/officeDocument/2006/relationships/hyperlink" Target="https://www.diodes.com/assets/Datasheets/PD3Z284C2V4_PD3Z284C39.pdf" TargetMode="External"/><Relationship Id="rId_hyperlink_2903" Type="http://schemas.openxmlformats.org/officeDocument/2006/relationships/hyperlink" Target="https://www.diodes.com/assets/Datasheets/PD3Z284C2V4_PD3Z284C39.pdf" TargetMode="External"/><Relationship Id="rId_hyperlink_2904" Type="http://schemas.openxmlformats.org/officeDocument/2006/relationships/hyperlink" Target="https://www.diodes.com/assets/Datasheets/PD3Z284C2V4_PD3Z284C39.pdf" TargetMode="External"/><Relationship Id="rId_hyperlink_2905" Type="http://schemas.openxmlformats.org/officeDocument/2006/relationships/hyperlink" Target="https://www.diodes.com/assets/Datasheets/PD3Z284C2V4_PD3Z284C39.pdf" TargetMode="External"/><Relationship Id="rId_hyperlink_2906" Type="http://schemas.openxmlformats.org/officeDocument/2006/relationships/hyperlink" Target="https://www.diodes.com/assets/Datasheets/PD3Z284C2V4_PD3Z284C39.pdf" TargetMode="External"/><Relationship Id="rId_hyperlink_2907" Type="http://schemas.openxmlformats.org/officeDocument/2006/relationships/hyperlink" Target="https://www.diodes.com/assets/Datasheets/PD3Z284C2V4_PD3Z284C39.pdf" TargetMode="External"/><Relationship Id="rId_hyperlink_2908" Type="http://schemas.openxmlformats.org/officeDocument/2006/relationships/hyperlink" Target="https://www.diodes.com/assets/Datasheets/PD3Z284C5V1Q-PD3Z284C36Q.pdf" TargetMode="External"/><Relationship Id="rId_hyperlink_2909" Type="http://schemas.openxmlformats.org/officeDocument/2006/relationships/hyperlink" Target="https://www.diodes.com/assets/Datasheets/PD3Z284C2V4_PD3Z284C39.pdf" TargetMode="External"/><Relationship Id="rId_hyperlink_2910" Type="http://schemas.openxmlformats.org/officeDocument/2006/relationships/hyperlink" Target="https://www.diodes.com/assets/Datasheets/PD3Z284C2V4_PD3Z284C39.pdf" TargetMode="External"/><Relationship Id="rId_hyperlink_2911" Type="http://schemas.openxmlformats.org/officeDocument/2006/relationships/hyperlink" Target="https://www.diodes.com/assets/Datasheets/PD3Z284C2V4_PD3Z284C39.pdf" TargetMode="External"/><Relationship Id="rId_hyperlink_2912" Type="http://schemas.openxmlformats.org/officeDocument/2006/relationships/hyperlink" Target="https://www.diodes.com/assets/Datasheets/PD3Z284C2V4_PD3Z284C39.pdf" TargetMode="External"/><Relationship Id="rId_hyperlink_2913" Type="http://schemas.openxmlformats.org/officeDocument/2006/relationships/hyperlink" Target="https://www.diodes.com/assets/Datasheets/PD3Z284C2V4_PD3Z284C39.pdf" TargetMode="External"/><Relationship Id="rId_hyperlink_2914" Type="http://schemas.openxmlformats.org/officeDocument/2006/relationships/hyperlink" Target="https://www.diodes.com/assets/Datasheets/PD3Z284C2V4_PD3Z284C39.pdf" TargetMode="External"/><Relationship Id="rId_hyperlink_2915" Type="http://schemas.openxmlformats.org/officeDocument/2006/relationships/hyperlink" Target="https://www.diodes.com/assets/Datasheets/PD3Z284C2V4_PD3Z284C39.pdf" TargetMode="External"/><Relationship Id="rId_hyperlink_2916" Type="http://schemas.openxmlformats.org/officeDocument/2006/relationships/hyperlink" Target="https://www.diodes.com/assets/Datasheets/PD3Z284C2V4_PD3Z284C39.pdf" TargetMode="External"/><Relationship Id="rId_hyperlink_2917" Type="http://schemas.openxmlformats.org/officeDocument/2006/relationships/hyperlink" Target="https://www.diodes.com/assets/Datasheets/PD3Z284C5V1Q-PD3Z284C36Q.pdf" TargetMode="External"/><Relationship Id="rId_hyperlink_2918" Type="http://schemas.openxmlformats.org/officeDocument/2006/relationships/hyperlink" Target="https://www.diodes.com/assets/Datasheets/PD3Z284C2V4_PD3Z284C39.pdf" TargetMode="External"/><Relationship Id="rId_hyperlink_2919" Type="http://schemas.openxmlformats.org/officeDocument/2006/relationships/hyperlink" Target="https://www.diodes.com/assets/Datasheets/PD3Z284C2V4_PD3Z284C39.pdf" TargetMode="External"/><Relationship Id="rId_hyperlink_2920" Type="http://schemas.openxmlformats.org/officeDocument/2006/relationships/hyperlink" Target="https://www.diodes.com/assets/Datasheets/PD3Z284C2V4_PD3Z284C39.pdf" TargetMode="External"/><Relationship Id="rId_hyperlink_2921" Type="http://schemas.openxmlformats.org/officeDocument/2006/relationships/hyperlink" Target="https://www.diodes.com/assets/Datasheets/PD3Z284C2V4_PD3Z284C39.pdf" TargetMode="External"/><Relationship Id="rId_hyperlink_2922" Type="http://schemas.openxmlformats.org/officeDocument/2006/relationships/hyperlink" Target="https://www.diodes.com/assets/Datasheets/PD3Z284C2V4_PD3Z284C39.pdf" TargetMode="External"/><Relationship Id="rId_hyperlink_2923" Type="http://schemas.openxmlformats.org/officeDocument/2006/relationships/hyperlink" Target="https://www.diodes.com/assets/Datasheets/PD3Z284C2V4_PD3Z284C39.pdf" TargetMode="External"/><Relationship Id="rId_hyperlink_2924" Type="http://schemas.openxmlformats.org/officeDocument/2006/relationships/hyperlink" Target="https://www.diodes.com/assets/Datasheets/ds30143.pdf" TargetMode="External"/><Relationship Id="rId_hyperlink_2925" Type="http://schemas.openxmlformats.org/officeDocument/2006/relationships/hyperlink" Target="https://www.diodes.com/assets/Datasheets/ds30143.pdf" TargetMode="External"/><Relationship Id="rId_hyperlink_2926" Type="http://schemas.openxmlformats.org/officeDocument/2006/relationships/hyperlink" Target="https://www.diodes.com/assets/Datasheets/ds30143.pdf" TargetMode="External"/><Relationship Id="rId_hyperlink_2927" Type="http://schemas.openxmlformats.org/officeDocument/2006/relationships/hyperlink" Target="https://www.diodes.com/assets/Datasheets/ds30143.pdf" TargetMode="External"/><Relationship Id="rId_hyperlink_2928" Type="http://schemas.openxmlformats.org/officeDocument/2006/relationships/hyperlink" Target="https://www.diodes.com/assets/Datasheets/ds30716.pdf" TargetMode="External"/><Relationship Id="rId_hyperlink_2929" Type="http://schemas.openxmlformats.org/officeDocument/2006/relationships/hyperlink" Target="https://www.diodes.com/assets/Datasheets/ds18015.pdf" TargetMode="External"/><Relationship Id="rId_hyperlink_2930" Type="http://schemas.openxmlformats.org/officeDocument/2006/relationships/hyperlink" Target="https://www.diodes.com/assets/Datasheets/ds18015.pdf" TargetMode="External"/><Relationship Id="rId_hyperlink_2931" Type="http://schemas.openxmlformats.org/officeDocument/2006/relationships/hyperlink" Target="https://www.diodes.com/assets/Datasheets/ds18015.pdf" TargetMode="External"/><Relationship Id="rId_hyperlink_2932" Type="http://schemas.openxmlformats.org/officeDocument/2006/relationships/hyperlink" Target="https://www.diodes.com/assets/Datasheets/ds18015.pdf" TargetMode="External"/><Relationship Id="rId_hyperlink_2933" Type="http://schemas.openxmlformats.org/officeDocument/2006/relationships/hyperlink" Target="https://www.diodes.com/assets/Datasheets/ds18015.pdf" TargetMode="External"/><Relationship Id="rId_hyperlink_2934" Type="http://schemas.openxmlformats.org/officeDocument/2006/relationships/hyperlink" Target="https://www.diodes.com/assets/Datasheets/ds18015.pdf" TargetMode="External"/><Relationship Id="rId_hyperlink_2935" Type="http://schemas.openxmlformats.org/officeDocument/2006/relationships/hyperlink" Target="https://www.diodes.com/assets/Datasheets/ds18015.pdf" TargetMode="External"/><Relationship Id="rId_hyperlink_2936" Type="http://schemas.openxmlformats.org/officeDocument/2006/relationships/hyperlink" Target="https://www.diodes.com/assets/Datasheets/ds18015.pdf" TargetMode="External"/><Relationship Id="rId_hyperlink_2937" Type="http://schemas.openxmlformats.org/officeDocument/2006/relationships/hyperlink" Target="https://www.diodes.com/assets/Datasheets/ds18015.pdf" TargetMode="External"/><Relationship Id="rId_hyperlink_2938" Type="http://schemas.openxmlformats.org/officeDocument/2006/relationships/hyperlink" Target="https://www.diodes.com/assets/Datasheets/ds18015.pdf" TargetMode="External"/><Relationship Id="rId_hyperlink_2939" Type="http://schemas.openxmlformats.org/officeDocument/2006/relationships/hyperlink" Target="https://www.diodes.com/assets/Datasheets/ds18015.pdf" TargetMode="External"/><Relationship Id="rId_hyperlink_2940" Type="http://schemas.openxmlformats.org/officeDocument/2006/relationships/hyperlink" Target="https://www.diodes.com/assets/Datasheets/ds18015.pdf" TargetMode="External"/><Relationship Id="rId_hyperlink_2941" Type="http://schemas.openxmlformats.org/officeDocument/2006/relationships/hyperlink" Target="https://www.diodes.com/assets/Datasheets/ds18015.pdf" TargetMode="External"/><Relationship Id="rId_hyperlink_2942" Type="http://schemas.openxmlformats.org/officeDocument/2006/relationships/hyperlink" Target="https://www.diodes.com/assets/Datasheets/ds18015.pdf" TargetMode="External"/><Relationship Id="rId_hyperlink_2943" Type="http://schemas.openxmlformats.org/officeDocument/2006/relationships/hyperlink" Target="https://www.diodes.com/assets/Datasheets/ds18015.pdf" TargetMode="External"/><Relationship Id="rId_hyperlink_2944" Type="http://schemas.openxmlformats.org/officeDocument/2006/relationships/hyperlink" Target="https://www.diodes.com/assets/Datasheets/ds18015.pdf" TargetMode="External"/><Relationship Id="rId_hyperlink_2945" Type="http://schemas.openxmlformats.org/officeDocument/2006/relationships/hyperlink" Target="https://www.diodes.com/assets/Datasheets/ds18015.pdf" TargetMode="External"/><Relationship Id="rId_hyperlink_2946" Type="http://schemas.openxmlformats.org/officeDocument/2006/relationships/hyperlink" Target="https://www.diodes.com/assets/Datasheets/ds18015.pdf" TargetMode="External"/><Relationship Id="rId_hyperlink_2947" Type="http://schemas.openxmlformats.org/officeDocument/2006/relationships/hyperlink" Target="https://www.diodes.com/assets/Datasheets/ds18015.pdf" TargetMode="External"/><Relationship Id="rId_hyperlink_2948" Type="http://schemas.openxmlformats.org/officeDocument/2006/relationships/hyperlink" Target="https://www.diodes.com/assets/Datasheets/ds18015.pdf" TargetMode="External"/><Relationship Id="rId_hyperlink_2949" Type="http://schemas.openxmlformats.org/officeDocument/2006/relationships/hyperlink" Target="https://www.diodes.com/assets/Datasheets/ds30185.pdf" TargetMode="External"/><Relationship Id="rId_hyperlink_2950" Type="http://schemas.openxmlformats.org/officeDocument/2006/relationships/hyperlink" Target="https://www.diodes.com/assets/Datasheets/ds30185.pdf" TargetMode="External"/><Relationship Id="rId_hyperlink_2951" Type="http://schemas.openxmlformats.org/officeDocument/2006/relationships/hyperlink" Target="https://www.diodes.com/assets/Datasheets/ds30185.pdf" TargetMode="External"/><Relationship Id="rId_hyperlink_2952" Type="http://schemas.openxmlformats.org/officeDocument/2006/relationships/hyperlink" Target="https://www.diodes.com/assets/Datasheets/ds30185.pdf" TargetMode="External"/><Relationship Id="rId_hyperlink_2953" Type="http://schemas.openxmlformats.org/officeDocument/2006/relationships/hyperlink" Target="https://www.diodes.com/assets/Datasheets/ds30290.pdf" TargetMode="External"/><Relationship Id="rId_hyperlink_2954" Type="http://schemas.openxmlformats.org/officeDocument/2006/relationships/hyperlink" Target="https://www.diodes.com/assets/Datasheets/ds30290.pdf" TargetMode="External"/><Relationship Id="rId_hyperlink_2955" Type="http://schemas.openxmlformats.org/officeDocument/2006/relationships/hyperlink" Target="https://www.diodes.com/assets/Datasheets/ds30290.pdf" TargetMode="External"/><Relationship Id="rId_hyperlink_2956" Type="http://schemas.openxmlformats.org/officeDocument/2006/relationships/hyperlink" Target="https://www.diodes.com/assets/Datasheets/ds30290.pdf" TargetMode="External"/><Relationship Id="rId_hyperlink_2957" Type="http://schemas.openxmlformats.org/officeDocument/2006/relationships/hyperlink" Target="https://www.diodes.com/assets/Datasheets/ds30290.pdf" TargetMode="External"/><Relationship Id="rId_hyperlink_2958" Type="http://schemas.openxmlformats.org/officeDocument/2006/relationships/hyperlink" Target="https://www.diodes.com/assets/Datasheets/ds30290.pdf" TargetMode="External"/><Relationship Id="rId_hyperlink_2959" Type="http://schemas.openxmlformats.org/officeDocument/2006/relationships/hyperlink" Target="https://www.diodes.com/assets/Datasheets/ds30290.pdf" TargetMode="External"/><Relationship Id="rId_hyperlink_2960" Type="http://schemas.openxmlformats.org/officeDocument/2006/relationships/hyperlink" Target="https://www.diodes.com/assets/Datasheets/ds30290.pdf" TargetMode="External"/><Relationship Id="rId_hyperlink_2961" Type="http://schemas.openxmlformats.org/officeDocument/2006/relationships/hyperlink" Target="https://www.diodes.com/assets/Datasheets/ds30290.pdf" TargetMode="External"/><Relationship Id="rId_hyperlink_2962" Type="http://schemas.openxmlformats.org/officeDocument/2006/relationships/hyperlink" Target="https://www.diodes.com/assets/Datasheets/ds30290.pdf" TargetMode="External"/><Relationship Id="rId_hyperlink_2963" Type="http://schemas.openxmlformats.org/officeDocument/2006/relationships/hyperlink" Target="https://www.diodes.com/assets/Datasheets/ds32228.pdf" TargetMode="External"/><Relationship Id="rId_hyperlink_2964" Type="http://schemas.openxmlformats.org/officeDocument/2006/relationships/hyperlink" Target="https://www.diodes.com/assets/Datasheets/ds30290.pdf" TargetMode="External"/><Relationship Id="rId_hyperlink_2965" Type="http://schemas.openxmlformats.org/officeDocument/2006/relationships/hyperlink" Target="https://www.diodes.com/assets/Datasheets/ds30290.pdf" TargetMode="External"/><Relationship Id="rId_hyperlink_2966" Type="http://schemas.openxmlformats.org/officeDocument/2006/relationships/hyperlink" Target="https://www.diodes.com/assets/Datasheets/ds30290.pdf" TargetMode="External"/><Relationship Id="rId_hyperlink_2967" Type="http://schemas.openxmlformats.org/officeDocument/2006/relationships/hyperlink" Target="https://www.diodes.com/assets/Datasheets/ds30290.pdf" TargetMode="External"/><Relationship Id="rId_hyperlink_2968" Type="http://schemas.openxmlformats.org/officeDocument/2006/relationships/hyperlink" Target="https://www.diodes.com/assets/Datasheets/ds30290.pdf" TargetMode="External"/><Relationship Id="rId_hyperlink_2969" Type="http://schemas.openxmlformats.org/officeDocument/2006/relationships/hyperlink" Target="https://www.diodes.com/assets/Datasheets/ds30290.pdf" TargetMode="External"/><Relationship Id="rId_hyperlink_2970" Type="http://schemas.openxmlformats.org/officeDocument/2006/relationships/hyperlink" Target="https://www.diodes.com/assets/Datasheets/UDZ9V1BQ.pdf" TargetMode="External"/><Relationship Id="rId_hyperlink_2971" Type="http://schemas.openxmlformats.org/officeDocument/2006/relationships/hyperlink" Target="https://www.diodes.com/assets/Datasheets/UDZS10B_LS.pdf" TargetMode="External"/><Relationship Id="rId_hyperlink_2972" Type="http://schemas.openxmlformats.org/officeDocument/2006/relationships/hyperlink" Target="https://www.diodes.com/assets/Datasheets/UDZS11B_LS.pdf" TargetMode="External"/><Relationship Id="rId_hyperlink_2973" Type="http://schemas.openxmlformats.org/officeDocument/2006/relationships/hyperlink" Target="https://www.diodes.com/assets/Datasheets/UDZS12B_LS.pdf" TargetMode="External"/><Relationship Id="rId_hyperlink_2974" Type="http://schemas.openxmlformats.org/officeDocument/2006/relationships/hyperlink" Target="https://www.diodes.com/assets/Datasheets/UDZS13B_LS.pdf" TargetMode="External"/><Relationship Id="rId_hyperlink_2975" Type="http://schemas.openxmlformats.org/officeDocument/2006/relationships/hyperlink" Target="https://www.diodes.com/assets/Datasheets/UDZS15B_LS.pdf" TargetMode="External"/><Relationship Id="rId_hyperlink_2976" Type="http://schemas.openxmlformats.org/officeDocument/2006/relationships/hyperlink" Target="https://www.diodes.com/assets/Datasheets/UDZS16B_LS.pdf" TargetMode="External"/><Relationship Id="rId_hyperlink_2977" Type="http://schemas.openxmlformats.org/officeDocument/2006/relationships/hyperlink" Target="https://www.diodes.com/assets/Datasheets/UDZS18B_LS.pdf" TargetMode="External"/><Relationship Id="rId_hyperlink_2978" Type="http://schemas.openxmlformats.org/officeDocument/2006/relationships/hyperlink" Target="https://www.diodes.com/assets/Datasheets/UDZS20B_LS.pdf" TargetMode="External"/><Relationship Id="rId_hyperlink_2979" Type="http://schemas.openxmlformats.org/officeDocument/2006/relationships/hyperlink" Target="https://www.diodes.com/assets/Datasheets/UDZS22B_LS.pdf" TargetMode="External"/><Relationship Id="rId_hyperlink_2980" Type="http://schemas.openxmlformats.org/officeDocument/2006/relationships/hyperlink" Target="https://www.diodes.com/assets/Datasheets/UDZS24B_LS.pdf" TargetMode="External"/><Relationship Id="rId_hyperlink_2981" Type="http://schemas.openxmlformats.org/officeDocument/2006/relationships/hyperlink" Target="https://www.diodes.com/assets/Datasheets/UDZS27B_LS.pdf" TargetMode="External"/><Relationship Id="rId_hyperlink_2982" Type="http://schemas.openxmlformats.org/officeDocument/2006/relationships/hyperlink" Target="https://www.diodes.com/assets/Datasheets/UDZS2V4B_LS.pdf" TargetMode="External"/><Relationship Id="rId_hyperlink_2983" Type="http://schemas.openxmlformats.org/officeDocument/2006/relationships/hyperlink" Target="https://www.diodes.com/assets/Datasheets/UDZS2V7B_LS.pdf" TargetMode="External"/><Relationship Id="rId_hyperlink_2984" Type="http://schemas.openxmlformats.org/officeDocument/2006/relationships/hyperlink" Target="https://www.diodes.com/assets/Datasheets/UDZS30B_LS.pdf" TargetMode="External"/><Relationship Id="rId_hyperlink_2985" Type="http://schemas.openxmlformats.org/officeDocument/2006/relationships/hyperlink" Target="https://www.diodes.com/assets/Datasheets/UDZS33B_LS.pdf" TargetMode="External"/><Relationship Id="rId_hyperlink_2986" Type="http://schemas.openxmlformats.org/officeDocument/2006/relationships/hyperlink" Target="https://www.diodes.com/assets/Datasheets/UDZS36B_LS.pdf" TargetMode="External"/><Relationship Id="rId_hyperlink_2987" Type="http://schemas.openxmlformats.org/officeDocument/2006/relationships/hyperlink" Target="https://www.diodes.com/assets/Datasheets/UDZS3V0B_LS.pdf" TargetMode="External"/><Relationship Id="rId_hyperlink_2988" Type="http://schemas.openxmlformats.org/officeDocument/2006/relationships/hyperlink" Target="https://www.diodes.com/assets/Datasheets/UDZS3V3B_LS.pdf" TargetMode="External"/><Relationship Id="rId_hyperlink_2989" Type="http://schemas.openxmlformats.org/officeDocument/2006/relationships/hyperlink" Target="https://www.diodes.com/assets/Datasheets/UDZS3V9B_LS.pdf" TargetMode="External"/><Relationship Id="rId_hyperlink_2990" Type="http://schemas.openxmlformats.org/officeDocument/2006/relationships/hyperlink" Target="https://www.diodes.com/assets/Datasheets/UDZS4V3B_LS.pdf" TargetMode="External"/><Relationship Id="rId_hyperlink_2991" Type="http://schemas.openxmlformats.org/officeDocument/2006/relationships/hyperlink" Target="https://www.diodes.com/assets/Datasheets/UDZS4V7B_LS.pdf" TargetMode="External"/><Relationship Id="rId_hyperlink_2992" Type="http://schemas.openxmlformats.org/officeDocument/2006/relationships/hyperlink" Target="https://www.diodes.com/assets/Datasheets/UDZS5V1B_LS.pdf" TargetMode="External"/><Relationship Id="rId_hyperlink_2993" Type="http://schemas.openxmlformats.org/officeDocument/2006/relationships/hyperlink" Target="https://www.diodes.com/assets/Datasheets/UDZS5V6B_LS.pdf" TargetMode="External"/><Relationship Id="rId_hyperlink_2994" Type="http://schemas.openxmlformats.org/officeDocument/2006/relationships/hyperlink" Target="https://www.diodes.com/assets/Datasheets/UDZS6V2B_LS.pdf" TargetMode="External"/><Relationship Id="rId_hyperlink_2995" Type="http://schemas.openxmlformats.org/officeDocument/2006/relationships/hyperlink" Target="https://www.diodes.com/assets/Datasheets/UDZS6V8B_LS.pdf" TargetMode="External"/><Relationship Id="rId_hyperlink_2996" Type="http://schemas.openxmlformats.org/officeDocument/2006/relationships/hyperlink" Target="https://www.diodes.com/assets/Datasheets/UDZS7V5B_LS.pdf" TargetMode="External"/><Relationship Id="rId_hyperlink_2997" Type="http://schemas.openxmlformats.org/officeDocument/2006/relationships/hyperlink" Target="https://www.diodes.com/assets/Datasheets/UDZS8V2B_LS.pdf" TargetMode="External"/><Relationship Id="rId_hyperlink_2998" Type="http://schemas.openxmlformats.org/officeDocument/2006/relationships/hyperlink" Target="https://www.diodes.com/assets/Datasheets/UDZS9V1B_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150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48.179" bestFit="true" customWidth="true" style="0"/>
    <col min="5" max="5" width="18.591" bestFit="true" customWidth="true" style="0"/>
    <col min="6" max="6" width="52.761" bestFit="true" customWidth="true" style="0"/>
    <col min="7" max="7" width="26.839" bestFit="true" customWidth="true" style="0"/>
    <col min="8" max="8" width="22.257" bestFit="true" customWidth="true" style="0"/>
    <col min="9" max="9" width="15.056" bestFit="true" customWidth="true" style="0"/>
    <col min="10" max="10" width="15.056" bestFit="true" customWidth="true" style="0"/>
    <col min="11" max="11" width="20.947" bestFit="true" customWidth="true" style="0"/>
    <col min="12" max="12" width="11.521" bestFit="true" customWidth="true" style="0"/>
    <col min="13" max="13" width="30.374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Rating(mW)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Nom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Z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ZT (mA)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Tol V (Typ) (%)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(µA)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Hyperlink("https://www.diodes.com/assets/Datasheets/ds32125.pdf")</f>
        <v>https://www.diodes.com/assets/Datasheets/ds32125.pdf</v>
      </c>
      <c r="C2" t="str">
        <f>Hyperlink("https://www.diodes.com/part/view/1SMB5920B","1SMB5920B")</f>
        <v>1SMB5920B</v>
      </c>
      <c r="D2" t="s">
        <v>14</v>
      </c>
      <c r="E2" t="s">
        <v>15</v>
      </c>
      <c r="F2" t="s">
        <v>16</v>
      </c>
      <c r="G2" t="s">
        <v>17</v>
      </c>
      <c r="H2">
        <v>3000</v>
      </c>
      <c r="I2">
        <v>6.2</v>
      </c>
      <c r="J2">
        <v>60.5</v>
      </c>
      <c r="K2">
        <v>5</v>
      </c>
      <c r="L2">
        <v>5</v>
      </c>
      <c r="M2" t="s">
        <v>18</v>
      </c>
    </row>
    <row r="3" spans="1:13">
      <c r="A3" t="s">
        <v>19</v>
      </c>
      <c r="B3" s="2" t="str">
        <f>Hyperlink("https://www.diodes.com/assets/Datasheets/ds32125.pdf")</f>
        <v>https://www.diodes.com/assets/Datasheets/ds32125.pdf</v>
      </c>
      <c r="C3" t="str">
        <f>Hyperlink("https://www.diodes.com/part/view/1SMB5921B","1SMB5921B")</f>
        <v>1SMB5921B</v>
      </c>
      <c r="D3" t="s">
        <v>14</v>
      </c>
      <c r="E3" t="s">
        <v>15</v>
      </c>
      <c r="F3" t="s">
        <v>16</v>
      </c>
      <c r="G3" t="s">
        <v>17</v>
      </c>
      <c r="H3">
        <v>3000</v>
      </c>
      <c r="I3">
        <v>6.8</v>
      </c>
      <c r="J3">
        <v>55.1</v>
      </c>
      <c r="K3">
        <v>5</v>
      </c>
      <c r="L3">
        <v>5</v>
      </c>
      <c r="M3" t="s">
        <v>18</v>
      </c>
    </row>
    <row r="4" spans="1:13">
      <c r="A4" t="s">
        <v>20</v>
      </c>
      <c r="B4" s="2" t="str">
        <f>Hyperlink("https://www.diodes.com/assets/Datasheets/ds32125.pdf")</f>
        <v>https://www.diodes.com/assets/Datasheets/ds32125.pdf</v>
      </c>
      <c r="C4" t="str">
        <f>Hyperlink("https://www.diodes.com/part/view/1SMB5922B","1SMB5922B")</f>
        <v>1SMB5922B</v>
      </c>
      <c r="D4" t="s">
        <v>14</v>
      </c>
      <c r="E4" t="s">
        <v>15</v>
      </c>
      <c r="F4" t="s">
        <v>16</v>
      </c>
      <c r="G4" t="s">
        <v>17</v>
      </c>
      <c r="H4">
        <v>3000</v>
      </c>
      <c r="I4">
        <v>7.5</v>
      </c>
      <c r="J4">
        <v>50</v>
      </c>
      <c r="K4">
        <v>5.07</v>
      </c>
      <c r="L4">
        <v>5</v>
      </c>
      <c r="M4" t="s">
        <v>18</v>
      </c>
    </row>
    <row r="5" spans="1:13">
      <c r="A5" t="s">
        <v>21</v>
      </c>
      <c r="B5" s="2" t="str">
        <f>Hyperlink("https://www.diodes.com/assets/Datasheets/ds32125.pdf")</f>
        <v>https://www.diodes.com/assets/Datasheets/ds32125.pdf</v>
      </c>
      <c r="C5" t="str">
        <f>Hyperlink("https://www.diodes.com/part/view/1SMB5923B","1SMB5923B")</f>
        <v>1SMB5923B</v>
      </c>
      <c r="D5" t="s">
        <v>14</v>
      </c>
      <c r="E5" t="s">
        <v>15</v>
      </c>
      <c r="F5" t="s">
        <v>16</v>
      </c>
      <c r="G5" t="s">
        <v>17</v>
      </c>
      <c r="H5">
        <v>3000</v>
      </c>
      <c r="I5">
        <v>8.2</v>
      </c>
      <c r="J5">
        <v>45.7</v>
      </c>
      <c r="K5">
        <v>5</v>
      </c>
      <c r="L5">
        <v>5</v>
      </c>
      <c r="M5" t="s">
        <v>18</v>
      </c>
    </row>
    <row r="6" spans="1:13">
      <c r="A6" t="s">
        <v>22</v>
      </c>
      <c r="B6" s="2" t="str">
        <f>Hyperlink("https://www.diodes.com/assets/Datasheets/ds32125.pdf")</f>
        <v>https://www.diodes.com/assets/Datasheets/ds32125.pdf</v>
      </c>
      <c r="C6" t="str">
        <f>Hyperlink("https://www.diodes.com/part/view/1SMB5924B","1SMB5924B")</f>
        <v>1SMB5924B</v>
      </c>
      <c r="D6" t="s">
        <v>14</v>
      </c>
      <c r="E6" t="s">
        <v>15</v>
      </c>
      <c r="F6" t="s">
        <v>16</v>
      </c>
      <c r="G6" t="s">
        <v>17</v>
      </c>
      <c r="H6">
        <v>3000</v>
      </c>
      <c r="I6">
        <v>9.1</v>
      </c>
      <c r="J6">
        <v>41.2</v>
      </c>
      <c r="K6">
        <v>5.05</v>
      </c>
      <c r="L6">
        <v>5</v>
      </c>
      <c r="M6" t="s">
        <v>18</v>
      </c>
    </row>
    <row r="7" spans="1:13">
      <c r="A7" t="s">
        <v>23</v>
      </c>
      <c r="B7" s="2" t="str">
        <f>Hyperlink("https://www.diodes.com/assets/Datasheets/ds32125.pdf")</f>
        <v>https://www.diodes.com/assets/Datasheets/ds32125.pdf</v>
      </c>
      <c r="C7" t="str">
        <f>Hyperlink("https://www.diodes.com/part/view/1SMB5925B","1SMB5925B")</f>
        <v>1SMB5925B</v>
      </c>
      <c r="D7" t="s">
        <v>14</v>
      </c>
      <c r="E7" t="s">
        <v>15</v>
      </c>
      <c r="F7" t="s">
        <v>16</v>
      </c>
      <c r="G7" t="s">
        <v>17</v>
      </c>
      <c r="H7">
        <v>3000</v>
      </c>
      <c r="I7">
        <v>10</v>
      </c>
      <c r="J7">
        <v>37.5</v>
      </c>
      <c r="K7">
        <v>5</v>
      </c>
      <c r="L7">
        <v>5</v>
      </c>
      <c r="M7" t="s">
        <v>18</v>
      </c>
    </row>
    <row r="8" spans="1:13">
      <c r="A8" t="s">
        <v>24</v>
      </c>
      <c r="B8" s="2" t="str">
        <f>Hyperlink("https://www.diodes.com/assets/Datasheets/ds32125.pdf")</f>
        <v>https://www.diodes.com/assets/Datasheets/ds32125.pdf</v>
      </c>
      <c r="C8" t="str">
        <f>Hyperlink("https://www.diodes.com/part/view/1SMB5926B","1SMB5926B")</f>
        <v>1SMB5926B</v>
      </c>
      <c r="D8" t="s">
        <v>14</v>
      </c>
      <c r="E8" t="s">
        <v>15</v>
      </c>
      <c r="F8" t="s">
        <v>16</v>
      </c>
      <c r="G8" t="s">
        <v>17</v>
      </c>
      <c r="H8">
        <v>3000</v>
      </c>
      <c r="I8">
        <v>11</v>
      </c>
      <c r="J8">
        <v>34.1</v>
      </c>
      <c r="K8">
        <v>5</v>
      </c>
      <c r="L8">
        <v>1</v>
      </c>
      <c r="M8" t="s">
        <v>18</v>
      </c>
    </row>
    <row r="9" spans="1:13">
      <c r="A9" t="s">
        <v>25</v>
      </c>
      <c r="B9" s="2" t="str">
        <f>Hyperlink("https://www.diodes.com/assets/Datasheets/ds32125.pdf")</f>
        <v>https://www.diodes.com/assets/Datasheets/ds32125.pdf</v>
      </c>
      <c r="C9" t="str">
        <f>Hyperlink("https://www.diodes.com/part/view/1SMB5927B","1SMB5927B")</f>
        <v>1SMB5927B</v>
      </c>
      <c r="D9" t="s">
        <v>14</v>
      </c>
      <c r="E9" t="s">
        <v>15</v>
      </c>
      <c r="F9" t="s">
        <v>16</v>
      </c>
      <c r="G9" t="s">
        <v>17</v>
      </c>
      <c r="H9">
        <v>3000</v>
      </c>
      <c r="I9">
        <v>12</v>
      </c>
      <c r="J9">
        <v>31.2</v>
      </c>
      <c r="K9">
        <v>5</v>
      </c>
      <c r="L9">
        <v>1</v>
      </c>
      <c r="M9" t="s">
        <v>18</v>
      </c>
    </row>
    <row r="10" spans="1:13">
      <c r="A10" t="s">
        <v>26</v>
      </c>
      <c r="B10" s="2" t="str">
        <f>Hyperlink("https://www.diodes.com/assets/Datasheets/ds32125.pdf")</f>
        <v>https://www.diodes.com/assets/Datasheets/ds32125.pdf</v>
      </c>
      <c r="C10" t="str">
        <f>Hyperlink("https://www.diodes.com/part/view/1SMB5928B","1SMB5928B")</f>
        <v>1SMB5928B</v>
      </c>
      <c r="D10" t="s">
        <v>14</v>
      </c>
      <c r="E10" t="s">
        <v>15</v>
      </c>
      <c r="F10" t="s">
        <v>16</v>
      </c>
      <c r="G10" t="s">
        <v>17</v>
      </c>
      <c r="H10">
        <v>3000</v>
      </c>
      <c r="I10">
        <v>13</v>
      </c>
      <c r="J10">
        <v>28.8</v>
      </c>
      <c r="K10">
        <v>5</v>
      </c>
      <c r="L10">
        <v>1</v>
      </c>
      <c r="M10" t="s">
        <v>18</v>
      </c>
    </row>
    <row r="11" spans="1:13">
      <c r="A11" t="s">
        <v>27</v>
      </c>
      <c r="B11" s="2" t="str">
        <f>Hyperlink("https://www.diodes.com/assets/Datasheets/ds32125.pdf")</f>
        <v>https://www.diodes.com/assets/Datasheets/ds32125.pdf</v>
      </c>
      <c r="C11" t="str">
        <f>Hyperlink("https://www.diodes.com/part/view/1SMB5929B","1SMB5929B")</f>
        <v>1SMB5929B</v>
      </c>
      <c r="D11" t="s">
        <v>14</v>
      </c>
      <c r="E11" t="s">
        <v>15</v>
      </c>
      <c r="F11" t="s">
        <v>16</v>
      </c>
      <c r="G11" t="s">
        <v>17</v>
      </c>
      <c r="H11">
        <v>3000</v>
      </c>
      <c r="I11">
        <v>15</v>
      </c>
      <c r="J11">
        <v>25</v>
      </c>
      <c r="K11">
        <v>5</v>
      </c>
      <c r="L11">
        <v>1</v>
      </c>
      <c r="M11" t="s">
        <v>18</v>
      </c>
    </row>
    <row r="12" spans="1:13">
      <c r="A12" t="s">
        <v>28</v>
      </c>
      <c r="B12" s="2" t="str">
        <f>Hyperlink("https://www.diodes.com/assets/Datasheets/ds32125.pdf")</f>
        <v>https://www.diodes.com/assets/Datasheets/ds32125.pdf</v>
      </c>
      <c r="C12" t="str">
        <f>Hyperlink("https://www.diodes.com/part/view/1SMB5930B","1SMB5930B")</f>
        <v>1SMB5930B</v>
      </c>
      <c r="D12" t="s">
        <v>14</v>
      </c>
      <c r="E12" t="s">
        <v>15</v>
      </c>
      <c r="F12" t="s">
        <v>16</v>
      </c>
      <c r="G12" t="s">
        <v>17</v>
      </c>
      <c r="H12">
        <v>3000</v>
      </c>
      <c r="I12">
        <v>16</v>
      </c>
      <c r="J12">
        <v>23.4</v>
      </c>
      <c r="K12">
        <v>5</v>
      </c>
      <c r="L12">
        <v>1</v>
      </c>
      <c r="M12" t="s">
        <v>18</v>
      </c>
    </row>
    <row r="13" spans="1:13">
      <c r="A13" t="s">
        <v>29</v>
      </c>
      <c r="B13" s="2" t="str">
        <f>Hyperlink("https://www.diodes.com/assets/Datasheets/ds32125.pdf")</f>
        <v>https://www.diodes.com/assets/Datasheets/ds32125.pdf</v>
      </c>
      <c r="C13" t="str">
        <f>Hyperlink("https://www.diodes.com/part/view/1SMB5931B","1SMB5931B")</f>
        <v>1SMB5931B</v>
      </c>
      <c r="D13" t="s">
        <v>14</v>
      </c>
      <c r="E13" t="s">
        <v>15</v>
      </c>
      <c r="F13" t="s">
        <v>16</v>
      </c>
      <c r="G13" t="s">
        <v>17</v>
      </c>
      <c r="H13">
        <v>3000</v>
      </c>
      <c r="I13">
        <v>18</v>
      </c>
      <c r="J13">
        <v>20.8</v>
      </c>
      <c r="K13">
        <v>5</v>
      </c>
      <c r="L13">
        <v>1</v>
      </c>
      <c r="M13" t="s">
        <v>18</v>
      </c>
    </row>
    <row r="14" spans="1:13">
      <c r="A14" t="s">
        <v>30</v>
      </c>
      <c r="B14" s="2" t="str">
        <f>Hyperlink("https://www.diodes.com/assets/Datasheets/ds32125.pdf")</f>
        <v>https://www.diodes.com/assets/Datasheets/ds32125.pdf</v>
      </c>
      <c r="C14" t="str">
        <f>Hyperlink("https://www.diodes.com/part/view/1SMB5932B","1SMB5932B")</f>
        <v>1SMB5932B</v>
      </c>
      <c r="D14" t="s">
        <v>14</v>
      </c>
      <c r="E14" t="s">
        <v>15</v>
      </c>
      <c r="F14" t="s">
        <v>16</v>
      </c>
      <c r="G14" t="s">
        <v>17</v>
      </c>
      <c r="H14">
        <v>3000</v>
      </c>
      <c r="I14">
        <v>20</v>
      </c>
      <c r="J14">
        <v>18.7</v>
      </c>
      <c r="K14">
        <v>5</v>
      </c>
      <c r="L14">
        <v>1</v>
      </c>
      <c r="M14" t="s">
        <v>18</v>
      </c>
    </row>
    <row r="15" spans="1:13">
      <c r="A15" t="s">
        <v>31</v>
      </c>
      <c r="B15" s="2" t="str">
        <f>Hyperlink("https://www.diodes.com/assets/Datasheets/ds32125.pdf")</f>
        <v>https://www.diodes.com/assets/Datasheets/ds32125.pdf</v>
      </c>
      <c r="C15" t="str">
        <f>Hyperlink("https://www.diodes.com/part/view/1SMB5933B","1SMB5933B")</f>
        <v>1SMB5933B</v>
      </c>
      <c r="D15" t="s">
        <v>14</v>
      </c>
      <c r="E15" t="s">
        <v>15</v>
      </c>
      <c r="F15" t="s">
        <v>16</v>
      </c>
      <c r="G15" t="s">
        <v>17</v>
      </c>
      <c r="H15">
        <v>3000</v>
      </c>
      <c r="I15">
        <v>22</v>
      </c>
      <c r="J15">
        <v>17</v>
      </c>
      <c r="K15">
        <v>5</v>
      </c>
      <c r="L15">
        <v>1</v>
      </c>
      <c r="M15" t="s">
        <v>18</v>
      </c>
    </row>
    <row r="16" spans="1:13">
      <c r="A16" t="s">
        <v>32</v>
      </c>
      <c r="B16" s="2" t="str">
        <f>Hyperlink("https://www.diodes.com/assets/Datasheets/ds32125.pdf")</f>
        <v>https://www.diodes.com/assets/Datasheets/ds32125.pdf</v>
      </c>
      <c r="C16" t="str">
        <f>Hyperlink("https://www.diodes.com/part/view/1SMB5934B","1SMB5934B")</f>
        <v>1SMB5934B</v>
      </c>
      <c r="D16" t="s">
        <v>14</v>
      </c>
      <c r="E16" t="s">
        <v>15</v>
      </c>
      <c r="F16" t="s">
        <v>16</v>
      </c>
      <c r="G16" t="s">
        <v>17</v>
      </c>
      <c r="H16">
        <v>3000</v>
      </c>
      <c r="I16">
        <v>24</v>
      </c>
      <c r="J16">
        <v>15.6</v>
      </c>
      <c r="K16">
        <v>5</v>
      </c>
      <c r="L16">
        <v>1</v>
      </c>
      <c r="M16" t="s">
        <v>18</v>
      </c>
    </row>
    <row r="17" spans="1:13">
      <c r="A17" t="s">
        <v>33</v>
      </c>
      <c r="B17" s="2" t="str">
        <f>Hyperlink("https://www.diodes.com/assets/Datasheets/ds32125.pdf")</f>
        <v>https://www.diodes.com/assets/Datasheets/ds32125.pdf</v>
      </c>
      <c r="C17" t="str">
        <f>Hyperlink("https://www.diodes.com/part/view/1SMB5935B","1SMB5935B")</f>
        <v>1SMB5935B</v>
      </c>
      <c r="D17" t="s">
        <v>14</v>
      </c>
      <c r="E17" t="s">
        <v>15</v>
      </c>
      <c r="F17" t="s">
        <v>16</v>
      </c>
      <c r="G17" t="s">
        <v>17</v>
      </c>
      <c r="H17">
        <v>3000</v>
      </c>
      <c r="I17">
        <v>27</v>
      </c>
      <c r="J17">
        <v>13.9</v>
      </c>
      <c r="K17">
        <v>5</v>
      </c>
      <c r="L17">
        <v>1</v>
      </c>
      <c r="M17" t="s">
        <v>18</v>
      </c>
    </row>
    <row r="18" spans="1:13">
      <c r="A18" t="s">
        <v>34</v>
      </c>
      <c r="B18" s="2" t="str">
        <f>Hyperlink("https://www.diodes.com/assets/Datasheets/ds32125.pdf")</f>
        <v>https://www.diodes.com/assets/Datasheets/ds32125.pdf</v>
      </c>
      <c r="C18" t="str">
        <f>Hyperlink("https://www.diodes.com/part/view/1SMB5936B","1SMB5936B")</f>
        <v>1SMB5936B</v>
      </c>
      <c r="D18" t="s">
        <v>14</v>
      </c>
      <c r="E18" t="s">
        <v>15</v>
      </c>
      <c r="F18" t="s">
        <v>16</v>
      </c>
      <c r="G18" t="s">
        <v>17</v>
      </c>
      <c r="H18">
        <v>3000</v>
      </c>
      <c r="I18">
        <v>30</v>
      </c>
      <c r="J18">
        <v>12.5</v>
      </c>
      <c r="K18">
        <v>5</v>
      </c>
      <c r="L18">
        <v>1</v>
      </c>
      <c r="M18" t="s">
        <v>18</v>
      </c>
    </row>
    <row r="19" spans="1:13">
      <c r="A19" t="s">
        <v>35</v>
      </c>
      <c r="B19" s="2" t="str">
        <f>Hyperlink("https://www.diodes.com/assets/Datasheets/ds32125.pdf")</f>
        <v>https://www.diodes.com/assets/Datasheets/ds32125.pdf</v>
      </c>
      <c r="C19" t="str">
        <f>Hyperlink("https://www.diodes.com/part/view/1SMB5937B","1SMB5937B")</f>
        <v>1SMB5937B</v>
      </c>
      <c r="D19" t="s">
        <v>14</v>
      </c>
      <c r="E19" t="s">
        <v>15</v>
      </c>
      <c r="F19" t="s">
        <v>16</v>
      </c>
      <c r="G19" t="s">
        <v>17</v>
      </c>
      <c r="H19">
        <v>3000</v>
      </c>
      <c r="I19">
        <v>33</v>
      </c>
      <c r="J19">
        <v>11.4</v>
      </c>
      <c r="K19">
        <v>5</v>
      </c>
      <c r="L19">
        <v>1</v>
      </c>
      <c r="M19" t="s">
        <v>18</v>
      </c>
    </row>
    <row r="20" spans="1:13">
      <c r="A20" t="s">
        <v>36</v>
      </c>
      <c r="B20" s="2" t="str">
        <f>Hyperlink("https://www.diodes.com/assets/Datasheets/ds32125.pdf")</f>
        <v>https://www.diodes.com/assets/Datasheets/ds32125.pdf</v>
      </c>
      <c r="C20" t="str">
        <f>Hyperlink("https://www.diodes.com/part/view/1SMB5938B","1SMB5938B")</f>
        <v>1SMB5938B</v>
      </c>
      <c r="D20" t="s">
        <v>14</v>
      </c>
      <c r="E20" t="s">
        <v>15</v>
      </c>
      <c r="F20" t="s">
        <v>16</v>
      </c>
      <c r="G20" t="s">
        <v>17</v>
      </c>
      <c r="H20">
        <v>3000</v>
      </c>
      <c r="I20">
        <v>36</v>
      </c>
      <c r="J20">
        <v>10.4</v>
      </c>
      <c r="K20">
        <v>5</v>
      </c>
      <c r="L20">
        <v>1</v>
      </c>
      <c r="M20" t="s">
        <v>18</v>
      </c>
    </row>
    <row r="21" spans="1:13">
      <c r="A21" t="s">
        <v>37</v>
      </c>
      <c r="B21" s="2" t="str">
        <f>Hyperlink("https://www.diodes.com/assets/Datasheets/ds32125.pdf")</f>
        <v>https://www.diodes.com/assets/Datasheets/ds32125.pdf</v>
      </c>
      <c r="C21" t="str">
        <f>Hyperlink("https://www.diodes.com/part/view/1SMB5939B","1SMB5939B")</f>
        <v>1SMB5939B</v>
      </c>
      <c r="D21" t="s">
        <v>14</v>
      </c>
      <c r="E21" t="s">
        <v>15</v>
      </c>
      <c r="F21" t="s">
        <v>16</v>
      </c>
      <c r="G21" t="s">
        <v>17</v>
      </c>
      <c r="H21">
        <v>3000</v>
      </c>
      <c r="I21">
        <v>39</v>
      </c>
      <c r="J21">
        <v>9.6</v>
      </c>
      <c r="K21">
        <v>5</v>
      </c>
      <c r="L21">
        <v>1</v>
      </c>
      <c r="M21" t="s">
        <v>18</v>
      </c>
    </row>
    <row r="22" spans="1:13">
      <c r="A22" t="s">
        <v>38</v>
      </c>
      <c r="B22" s="2" t="str">
        <f>Hyperlink("https://www.diodes.com/assets/Datasheets/ds32125.pdf")</f>
        <v>https://www.diodes.com/assets/Datasheets/ds32125.pdf</v>
      </c>
      <c r="C22" t="str">
        <f>Hyperlink("https://www.diodes.com/part/view/1SMB5940B","1SMB5940B")</f>
        <v>1SMB5940B</v>
      </c>
      <c r="D22" t="s">
        <v>14</v>
      </c>
      <c r="E22" t="s">
        <v>15</v>
      </c>
      <c r="F22" t="s">
        <v>16</v>
      </c>
      <c r="G22" t="s">
        <v>17</v>
      </c>
      <c r="H22">
        <v>3000</v>
      </c>
      <c r="I22">
        <v>43</v>
      </c>
      <c r="J22">
        <v>8.7</v>
      </c>
      <c r="K22">
        <v>5</v>
      </c>
      <c r="L22">
        <v>1</v>
      </c>
      <c r="M22" t="s">
        <v>18</v>
      </c>
    </row>
    <row r="23" spans="1:13">
      <c r="A23" t="s">
        <v>39</v>
      </c>
      <c r="B23" s="2" t="str">
        <f>Hyperlink("https://www.diodes.com/assets/Datasheets/ds32125.pdf")</f>
        <v>https://www.diodes.com/assets/Datasheets/ds32125.pdf</v>
      </c>
      <c r="C23" t="str">
        <f>Hyperlink("https://www.diodes.com/part/view/1SMB5941B","1SMB5941B")</f>
        <v>1SMB5941B</v>
      </c>
      <c r="D23" t="s">
        <v>14</v>
      </c>
      <c r="E23" t="s">
        <v>15</v>
      </c>
      <c r="F23" t="s">
        <v>16</v>
      </c>
      <c r="G23" t="s">
        <v>17</v>
      </c>
      <c r="H23">
        <v>3000</v>
      </c>
      <c r="I23">
        <v>47</v>
      </c>
      <c r="J23">
        <v>8</v>
      </c>
      <c r="K23">
        <v>5</v>
      </c>
      <c r="L23">
        <v>1</v>
      </c>
      <c r="M23" t="s">
        <v>18</v>
      </c>
    </row>
    <row r="24" spans="1:13">
      <c r="A24" t="s">
        <v>40</v>
      </c>
      <c r="B24" s="2" t="str">
        <f>Hyperlink("https://www.diodes.com/assets/Datasheets/ds32125.pdf")</f>
        <v>https://www.diodes.com/assets/Datasheets/ds32125.pdf</v>
      </c>
      <c r="C24" t="str">
        <f>Hyperlink("https://www.diodes.com/part/view/1SMB5942B","1SMB5942B")</f>
        <v>1SMB5942B</v>
      </c>
      <c r="D24" t="s">
        <v>14</v>
      </c>
      <c r="E24" t="s">
        <v>15</v>
      </c>
      <c r="F24" t="s">
        <v>16</v>
      </c>
      <c r="G24" t="s">
        <v>17</v>
      </c>
      <c r="H24">
        <v>3000</v>
      </c>
      <c r="I24">
        <v>51</v>
      </c>
      <c r="J24">
        <v>7.3</v>
      </c>
      <c r="K24">
        <v>5</v>
      </c>
      <c r="L24">
        <v>1</v>
      </c>
      <c r="M24" t="s">
        <v>18</v>
      </c>
    </row>
    <row r="25" spans="1:13">
      <c r="A25" t="s">
        <v>41</v>
      </c>
      <c r="B25" s="2" t="str">
        <f>Hyperlink("https://www.diodes.com/assets/Datasheets/ds32125.pdf")</f>
        <v>https://www.diodes.com/assets/Datasheets/ds32125.pdf</v>
      </c>
      <c r="C25" t="str">
        <f>Hyperlink("https://www.diodes.com/part/view/1SMB5943B","1SMB5943B")</f>
        <v>1SMB5943B</v>
      </c>
      <c r="D25" t="s">
        <v>14</v>
      </c>
      <c r="E25" t="s">
        <v>15</v>
      </c>
      <c r="F25" t="s">
        <v>16</v>
      </c>
      <c r="G25" t="s">
        <v>17</v>
      </c>
      <c r="H25">
        <v>3000</v>
      </c>
      <c r="I25">
        <v>56</v>
      </c>
      <c r="J25">
        <v>6.7</v>
      </c>
      <c r="K25">
        <v>5</v>
      </c>
      <c r="L25">
        <v>1</v>
      </c>
      <c r="M25" t="s">
        <v>18</v>
      </c>
    </row>
    <row r="26" spans="1:13">
      <c r="A26" t="s">
        <v>42</v>
      </c>
      <c r="B26" s="2" t="str">
        <f>Hyperlink("https://www.diodes.com/assets/Datasheets/ds32125.pdf")</f>
        <v>https://www.diodes.com/assets/Datasheets/ds32125.pdf</v>
      </c>
      <c r="C26" t="str">
        <f>Hyperlink("https://www.diodes.com/part/view/1SMB5944B","1SMB5944B")</f>
        <v>1SMB5944B</v>
      </c>
      <c r="D26" t="s">
        <v>14</v>
      </c>
      <c r="E26" t="s">
        <v>15</v>
      </c>
      <c r="F26" t="s">
        <v>16</v>
      </c>
      <c r="G26" t="s">
        <v>17</v>
      </c>
      <c r="H26">
        <v>3000</v>
      </c>
      <c r="I26">
        <v>62</v>
      </c>
      <c r="J26">
        <v>6</v>
      </c>
      <c r="K26">
        <v>5</v>
      </c>
      <c r="L26">
        <v>1</v>
      </c>
      <c r="M26" t="s">
        <v>18</v>
      </c>
    </row>
    <row r="27" spans="1:13">
      <c r="A27" t="s">
        <v>43</v>
      </c>
      <c r="B27" s="2" t="str">
        <f>Hyperlink("https://www.diodes.com/assets/Datasheets/ds32125.pdf")</f>
        <v>https://www.diodes.com/assets/Datasheets/ds32125.pdf</v>
      </c>
      <c r="C27" t="str">
        <f>Hyperlink("https://www.diodes.com/part/view/1SMB5945B","1SMB5945B")</f>
        <v>1SMB5945B</v>
      </c>
      <c r="D27" t="s">
        <v>14</v>
      </c>
      <c r="E27" t="s">
        <v>15</v>
      </c>
      <c r="F27" t="s">
        <v>16</v>
      </c>
      <c r="G27" t="s">
        <v>17</v>
      </c>
      <c r="H27">
        <v>3000</v>
      </c>
      <c r="I27">
        <v>68</v>
      </c>
      <c r="J27">
        <v>5.5</v>
      </c>
      <c r="K27">
        <v>5</v>
      </c>
      <c r="L27">
        <v>1</v>
      </c>
      <c r="M27" t="s">
        <v>18</v>
      </c>
    </row>
    <row r="28" spans="1:13">
      <c r="A28" t="s">
        <v>44</v>
      </c>
      <c r="B28" s="2" t="str">
        <f>Hyperlink("https://www.diodes.com/assets/Datasheets/ds32125.pdf")</f>
        <v>https://www.diodes.com/assets/Datasheets/ds32125.pdf</v>
      </c>
      <c r="C28" t="str">
        <f>Hyperlink("https://www.diodes.com/part/view/1SMB5946B","1SMB5946B")</f>
        <v>1SMB5946B</v>
      </c>
      <c r="D28" t="s">
        <v>14</v>
      </c>
      <c r="E28" t="s">
        <v>15</v>
      </c>
      <c r="F28" t="s">
        <v>16</v>
      </c>
      <c r="G28" t="s">
        <v>17</v>
      </c>
      <c r="H28">
        <v>3000</v>
      </c>
      <c r="I28">
        <v>75</v>
      </c>
      <c r="J28">
        <v>5</v>
      </c>
      <c r="K28">
        <v>5</v>
      </c>
      <c r="L28">
        <v>1</v>
      </c>
      <c r="M28" t="s">
        <v>18</v>
      </c>
    </row>
    <row r="29" spans="1:13">
      <c r="A29" t="s">
        <v>45</v>
      </c>
      <c r="B29" s="2" t="str">
        <f>Hyperlink("https://www.diodes.com/assets/Datasheets/ds32125.pdf")</f>
        <v>https://www.diodes.com/assets/Datasheets/ds32125.pdf</v>
      </c>
      <c r="C29" t="str">
        <f>Hyperlink("https://www.diodes.com/part/view/1SMB5947B","1SMB5947B")</f>
        <v>1SMB5947B</v>
      </c>
      <c r="D29" t="s">
        <v>14</v>
      </c>
      <c r="E29" t="s">
        <v>15</v>
      </c>
      <c r="F29" t="s">
        <v>16</v>
      </c>
      <c r="G29" t="s">
        <v>17</v>
      </c>
      <c r="H29">
        <v>3000</v>
      </c>
      <c r="I29">
        <v>82</v>
      </c>
      <c r="J29">
        <v>4.6</v>
      </c>
      <c r="K29">
        <v>5</v>
      </c>
      <c r="L29">
        <v>1</v>
      </c>
      <c r="M29" t="s">
        <v>18</v>
      </c>
    </row>
    <row r="30" spans="1:13">
      <c r="A30" t="s">
        <v>46</v>
      </c>
      <c r="B30" s="2" t="str">
        <f>Hyperlink("https://www.diodes.com/assets/Datasheets/ds32125.pdf")</f>
        <v>https://www.diodes.com/assets/Datasheets/ds32125.pdf</v>
      </c>
      <c r="C30" t="str">
        <f>Hyperlink("https://www.diodes.com/part/view/1SMB5948B","1SMB5948B")</f>
        <v>1SMB5948B</v>
      </c>
      <c r="D30" t="s">
        <v>14</v>
      </c>
      <c r="E30" t="s">
        <v>15</v>
      </c>
      <c r="F30" t="s">
        <v>16</v>
      </c>
      <c r="G30" t="s">
        <v>17</v>
      </c>
      <c r="H30">
        <v>3000</v>
      </c>
      <c r="I30">
        <v>91</v>
      </c>
      <c r="J30">
        <v>4.1</v>
      </c>
      <c r="K30">
        <v>5</v>
      </c>
      <c r="L30">
        <v>1</v>
      </c>
      <c r="M30" t="s">
        <v>18</v>
      </c>
    </row>
    <row r="31" spans="1:13">
      <c r="A31" t="s">
        <v>47</v>
      </c>
      <c r="B31" s="2" t="str">
        <f>Hyperlink("https://www.diodes.com/assets/Datasheets/ds32125.pdf")</f>
        <v>https://www.diodes.com/assets/Datasheets/ds32125.pdf</v>
      </c>
      <c r="C31" t="str">
        <f>Hyperlink("https://www.diodes.com/part/view/1SMB5949B","1SMB5949B")</f>
        <v>1SMB5949B</v>
      </c>
      <c r="D31" t="s">
        <v>14</v>
      </c>
      <c r="E31" t="s">
        <v>15</v>
      </c>
      <c r="F31" t="s">
        <v>16</v>
      </c>
      <c r="G31" t="s">
        <v>17</v>
      </c>
      <c r="H31">
        <v>3000</v>
      </c>
      <c r="I31">
        <v>100</v>
      </c>
      <c r="J31">
        <v>3.7</v>
      </c>
      <c r="K31">
        <v>5</v>
      </c>
      <c r="L31">
        <v>1</v>
      </c>
      <c r="M31" t="s">
        <v>18</v>
      </c>
    </row>
    <row r="32" spans="1:13">
      <c r="A32" t="s">
        <v>48</v>
      </c>
      <c r="B32" s="2" t="str">
        <f>Hyperlink("https://www.diodes.com/assets/Datasheets/ds32125.pdf")</f>
        <v>https://www.diodes.com/assets/Datasheets/ds32125.pdf</v>
      </c>
      <c r="C32" t="str">
        <f>Hyperlink("https://www.diodes.com/part/view/1SMB5950B","1SMB5950B")</f>
        <v>1SMB5950B</v>
      </c>
      <c r="D32" t="s">
        <v>14</v>
      </c>
      <c r="E32" t="s">
        <v>15</v>
      </c>
      <c r="F32" t="s">
        <v>16</v>
      </c>
      <c r="G32" t="s">
        <v>17</v>
      </c>
      <c r="H32">
        <v>3000</v>
      </c>
      <c r="I32">
        <v>110</v>
      </c>
      <c r="J32">
        <v>3.4</v>
      </c>
      <c r="K32">
        <v>5</v>
      </c>
      <c r="L32">
        <v>1</v>
      </c>
      <c r="M32" t="s">
        <v>18</v>
      </c>
    </row>
    <row r="33" spans="1:13">
      <c r="A33" t="s">
        <v>49</v>
      </c>
      <c r="B33" s="2" t="str">
        <f>Hyperlink("https://www.diodes.com/assets/Datasheets/ds32125.pdf")</f>
        <v>https://www.diodes.com/assets/Datasheets/ds32125.pdf</v>
      </c>
      <c r="C33" t="str">
        <f>Hyperlink("https://www.diodes.com/part/view/1SMB5951B","1SMB5951B")</f>
        <v>1SMB5951B</v>
      </c>
      <c r="D33" t="s">
        <v>14</v>
      </c>
      <c r="E33" t="s">
        <v>15</v>
      </c>
      <c r="F33" t="s">
        <v>16</v>
      </c>
      <c r="G33" t="s">
        <v>17</v>
      </c>
      <c r="H33">
        <v>3000</v>
      </c>
      <c r="I33">
        <v>120</v>
      </c>
      <c r="J33">
        <v>3.1</v>
      </c>
      <c r="K33">
        <v>5</v>
      </c>
      <c r="L33">
        <v>1</v>
      </c>
      <c r="M33" t="s">
        <v>18</v>
      </c>
    </row>
    <row r="34" spans="1:13">
      <c r="A34" t="s">
        <v>50</v>
      </c>
      <c r="B34" s="2" t="str">
        <f>Hyperlink("https://www.diodes.com/assets/Datasheets/ds32125.pdf")</f>
        <v>https://www.diodes.com/assets/Datasheets/ds32125.pdf</v>
      </c>
      <c r="C34" t="str">
        <f>Hyperlink("https://www.diodes.com/part/view/1SMB5952B","1SMB5952B")</f>
        <v>1SMB5952B</v>
      </c>
      <c r="D34" t="s">
        <v>14</v>
      </c>
      <c r="E34" t="s">
        <v>15</v>
      </c>
      <c r="F34" t="s">
        <v>16</v>
      </c>
      <c r="G34" t="s">
        <v>17</v>
      </c>
      <c r="H34">
        <v>3000</v>
      </c>
      <c r="I34">
        <v>130</v>
      </c>
      <c r="J34">
        <v>2.9</v>
      </c>
      <c r="K34">
        <v>5</v>
      </c>
      <c r="L34">
        <v>1</v>
      </c>
      <c r="M34" t="s">
        <v>18</v>
      </c>
    </row>
    <row r="35" spans="1:13">
      <c r="A35" t="s">
        <v>51</v>
      </c>
      <c r="B35" s="2" t="str">
        <f>Hyperlink("https://www.diodes.com/assets/Datasheets/ds32125.pdf")</f>
        <v>https://www.diodes.com/assets/Datasheets/ds32125.pdf</v>
      </c>
      <c r="C35" t="str">
        <f>Hyperlink("https://www.diodes.com/part/view/1SMB5953B","1SMB5953B")</f>
        <v>1SMB5953B</v>
      </c>
      <c r="D35" t="s">
        <v>14</v>
      </c>
      <c r="E35" t="s">
        <v>15</v>
      </c>
      <c r="F35" t="s">
        <v>16</v>
      </c>
      <c r="G35" t="s">
        <v>17</v>
      </c>
      <c r="H35">
        <v>3000</v>
      </c>
      <c r="I35">
        <v>150</v>
      </c>
      <c r="J35">
        <v>2.5</v>
      </c>
      <c r="K35">
        <v>5</v>
      </c>
      <c r="L35">
        <v>1</v>
      </c>
      <c r="M35" t="s">
        <v>18</v>
      </c>
    </row>
    <row r="36" spans="1:13">
      <c r="A36" t="s">
        <v>52</v>
      </c>
      <c r="B36" s="2" t="str">
        <f>Hyperlink("https://www.diodes.com/assets/Datasheets/ds32125.pdf")</f>
        <v>https://www.diodes.com/assets/Datasheets/ds32125.pdf</v>
      </c>
      <c r="C36" t="str">
        <f>Hyperlink("https://www.diodes.com/part/view/1SMB5954B","1SMB5954B")</f>
        <v>1SMB5954B</v>
      </c>
      <c r="D36" t="s">
        <v>14</v>
      </c>
      <c r="E36" t="s">
        <v>15</v>
      </c>
      <c r="F36" t="s">
        <v>16</v>
      </c>
      <c r="G36" t="s">
        <v>17</v>
      </c>
      <c r="H36">
        <v>3000</v>
      </c>
      <c r="I36">
        <v>160</v>
      </c>
      <c r="J36">
        <v>2.3</v>
      </c>
      <c r="K36">
        <v>5</v>
      </c>
      <c r="L36">
        <v>1</v>
      </c>
      <c r="M36" t="s">
        <v>18</v>
      </c>
    </row>
    <row r="37" spans="1:13">
      <c r="A37" t="s">
        <v>53</v>
      </c>
      <c r="B37" s="2" t="str">
        <f>Hyperlink("https://www.diodes.com/assets/Datasheets/ds32125.pdf")</f>
        <v>https://www.diodes.com/assets/Datasheets/ds32125.pdf</v>
      </c>
      <c r="C37" t="str">
        <f>Hyperlink("https://www.diodes.com/part/view/1SMB5955B","1SMB5955B")</f>
        <v>1SMB5955B</v>
      </c>
      <c r="D37" t="s">
        <v>14</v>
      </c>
      <c r="E37" t="s">
        <v>15</v>
      </c>
      <c r="F37" t="s">
        <v>16</v>
      </c>
      <c r="G37" t="s">
        <v>17</v>
      </c>
      <c r="H37">
        <v>3000</v>
      </c>
      <c r="I37">
        <v>180</v>
      </c>
      <c r="J37">
        <v>2.1</v>
      </c>
      <c r="K37">
        <v>5</v>
      </c>
      <c r="L37">
        <v>1</v>
      </c>
      <c r="M37" t="s">
        <v>18</v>
      </c>
    </row>
    <row r="38" spans="1:13">
      <c r="A38" t="s">
        <v>54</v>
      </c>
      <c r="B38" s="2" t="str">
        <f>Hyperlink("https://www.diodes.com/assets/Datasheets/ds32125.pdf")</f>
        <v>https://www.diodes.com/assets/Datasheets/ds32125.pdf</v>
      </c>
      <c r="C38" t="str">
        <f>Hyperlink("https://www.diodes.com/part/view/1SMB5956B","1SMB5956B")</f>
        <v>1SMB5956B</v>
      </c>
      <c r="D38" t="s">
        <v>14</v>
      </c>
      <c r="E38" t="s">
        <v>15</v>
      </c>
      <c r="F38" t="s">
        <v>16</v>
      </c>
      <c r="G38" t="s">
        <v>17</v>
      </c>
      <c r="H38">
        <v>3000</v>
      </c>
      <c r="I38">
        <v>200</v>
      </c>
      <c r="J38">
        <v>1.9</v>
      </c>
      <c r="K38">
        <v>5</v>
      </c>
      <c r="L38">
        <v>1</v>
      </c>
      <c r="M38" t="s">
        <v>18</v>
      </c>
    </row>
    <row r="39" spans="1:13">
      <c r="A39" t="s">
        <v>55</v>
      </c>
      <c r="B39" s="2" t="str">
        <f>Hyperlink("https://www.diodes.com/assets/Datasheets/AZ23C2V7-AZ23C51.pdf")</f>
        <v>https://www.diodes.com/assets/Datasheets/AZ23C2V7-AZ23C51.pdf</v>
      </c>
      <c r="C39" t="str">
        <f>Hyperlink("https://www.diodes.com/part/view/AZ23C10","AZ23C10")</f>
        <v>AZ23C10</v>
      </c>
      <c r="D39" t="s">
        <v>56</v>
      </c>
      <c r="E39" t="s">
        <v>57</v>
      </c>
      <c r="F39" t="s">
        <v>16</v>
      </c>
      <c r="G39" t="s">
        <v>58</v>
      </c>
      <c r="H39">
        <v>300</v>
      </c>
      <c r="I39">
        <v>10</v>
      </c>
      <c r="J39">
        <v>5</v>
      </c>
      <c r="K39">
        <v>5</v>
      </c>
      <c r="L39">
        <v>0.1</v>
      </c>
      <c r="M39" t="s">
        <v>59</v>
      </c>
    </row>
    <row r="40" spans="1:13">
      <c r="A40" t="s">
        <v>60</v>
      </c>
      <c r="B40" s="2" t="str">
        <f>Hyperlink("https://www.diodes.com/assets/Datasheets/ds30257.pdf")</f>
        <v>https://www.diodes.com/assets/Datasheets/ds30257.pdf</v>
      </c>
      <c r="C40" t="str">
        <f>Hyperlink("https://www.diodes.com/part/view/AZ23C10W","AZ23C10W")</f>
        <v>AZ23C10W</v>
      </c>
      <c r="D40" t="s">
        <v>56</v>
      </c>
      <c r="E40" t="s">
        <v>57</v>
      </c>
      <c r="F40" t="s">
        <v>16</v>
      </c>
      <c r="G40" t="s">
        <v>58</v>
      </c>
      <c r="H40">
        <v>200</v>
      </c>
      <c r="I40">
        <v>10</v>
      </c>
      <c r="J40">
        <v>5</v>
      </c>
      <c r="K40">
        <v>5</v>
      </c>
      <c r="L40">
        <v>0.2</v>
      </c>
      <c r="M40" t="s">
        <v>61</v>
      </c>
    </row>
    <row r="41" spans="1:13">
      <c r="A41" t="s">
        <v>62</v>
      </c>
      <c r="B41" s="2" t="str">
        <f>Hyperlink("https://www.diodes.com/assets/Datasheets/AZ23C2V7-AZ23C51.pdf")</f>
        <v>https://www.diodes.com/assets/Datasheets/AZ23C2V7-AZ23C51.pdf</v>
      </c>
      <c r="C41" t="str">
        <f>Hyperlink("https://www.diodes.com/part/view/AZ23C11","AZ23C11")</f>
        <v>AZ23C11</v>
      </c>
      <c r="D41" t="s">
        <v>56</v>
      </c>
      <c r="E41" t="s">
        <v>57</v>
      </c>
      <c r="F41" t="s">
        <v>16</v>
      </c>
      <c r="G41" t="s">
        <v>58</v>
      </c>
      <c r="H41">
        <v>300</v>
      </c>
      <c r="I41">
        <v>11</v>
      </c>
      <c r="J41">
        <v>5</v>
      </c>
      <c r="K41">
        <v>5</v>
      </c>
      <c r="L41">
        <v>0.1</v>
      </c>
      <c r="M41" t="s">
        <v>59</v>
      </c>
    </row>
    <row r="42" spans="1:13">
      <c r="A42" t="s">
        <v>63</v>
      </c>
      <c r="B42" s="2" t="str">
        <f>Hyperlink("https://www.diodes.com/assets/Datasheets/AZ23C2V7-AZ23C51.pdf")</f>
        <v>https://www.diodes.com/assets/Datasheets/AZ23C2V7-AZ23C51.pdf</v>
      </c>
      <c r="C42" t="str">
        <f>Hyperlink("https://www.diodes.com/part/view/AZ23C12","AZ23C12")</f>
        <v>AZ23C12</v>
      </c>
      <c r="D42" t="s">
        <v>56</v>
      </c>
      <c r="E42" t="s">
        <v>57</v>
      </c>
      <c r="F42" t="s">
        <v>16</v>
      </c>
      <c r="G42" t="s">
        <v>58</v>
      </c>
      <c r="H42">
        <v>300</v>
      </c>
      <c r="I42">
        <v>12</v>
      </c>
      <c r="J42">
        <v>5</v>
      </c>
      <c r="K42">
        <v>5</v>
      </c>
      <c r="L42">
        <v>0.1</v>
      </c>
      <c r="M42" t="s">
        <v>59</v>
      </c>
    </row>
    <row r="43" spans="1:13">
      <c r="A43" t="s">
        <v>64</v>
      </c>
      <c r="B43" s="2" t="str">
        <f>Hyperlink("https://www.diodes.com/assets/Datasheets/AZ23C2V7-AZ23C51.pdf")</f>
        <v>https://www.diodes.com/assets/Datasheets/AZ23C2V7-AZ23C51.pdf</v>
      </c>
      <c r="C43" t="str">
        <f>Hyperlink("https://www.diodes.com/part/view/AZ23C13","AZ23C13")</f>
        <v>AZ23C13</v>
      </c>
      <c r="D43" t="s">
        <v>56</v>
      </c>
      <c r="E43" t="s">
        <v>57</v>
      </c>
      <c r="F43" t="s">
        <v>16</v>
      </c>
      <c r="G43" t="s">
        <v>58</v>
      </c>
      <c r="H43">
        <v>300</v>
      </c>
      <c r="I43">
        <v>13</v>
      </c>
      <c r="J43">
        <v>5</v>
      </c>
      <c r="K43">
        <v>5</v>
      </c>
      <c r="L43">
        <v>0.1</v>
      </c>
      <c r="M43" t="s">
        <v>59</v>
      </c>
    </row>
    <row r="44" spans="1:13">
      <c r="A44" t="s">
        <v>65</v>
      </c>
      <c r="B44" s="2" t="str">
        <f>Hyperlink("https://www.diodes.com/assets/Datasheets/AZ23C2V7-AZ23C51.pdf")</f>
        <v>https://www.diodes.com/assets/Datasheets/AZ23C2V7-AZ23C51.pdf</v>
      </c>
      <c r="C44" t="str">
        <f>Hyperlink("https://www.diodes.com/part/view/AZ23C15","AZ23C15")</f>
        <v>AZ23C15</v>
      </c>
      <c r="D44" t="s">
        <v>56</v>
      </c>
      <c r="E44" t="s">
        <v>57</v>
      </c>
      <c r="F44" t="s">
        <v>16</v>
      </c>
      <c r="G44" t="s">
        <v>58</v>
      </c>
      <c r="H44">
        <v>300</v>
      </c>
      <c r="I44">
        <v>15</v>
      </c>
      <c r="J44">
        <v>5</v>
      </c>
      <c r="K44">
        <v>5</v>
      </c>
      <c r="L44">
        <v>0.1</v>
      </c>
      <c r="M44" t="s">
        <v>59</v>
      </c>
    </row>
    <row r="45" spans="1:13">
      <c r="A45" t="s">
        <v>66</v>
      </c>
      <c r="B45" s="2" t="str">
        <f>Hyperlink("https://www.diodes.com/assets/Datasheets/AZ23C2V7-AZ23C51.pdf")</f>
        <v>https://www.diodes.com/assets/Datasheets/AZ23C2V7-AZ23C51.pdf</v>
      </c>
      <c r="C45" t="str">
        <f>Hyperlink("https://www.diodes.com/part/view/AZ23C16","AZ23C16")</f>
        <v>AZ23C16</v>
      </c>
      <c r="D45" t="s">
        <v>56</v>
      </c>
      <c r="E45" t="s">
        <v>57</v>
      </c>
      <c r="F45" t="s">
        <v>16</v>
      </c>
      <c r="G45" t="s">
        <v>58</v>
      </c>
      <c r="H45">
        <v>300</v>
      </c>
      <c r="I45">
        <v>16</v>
      </c>
      <c r="J45">
        <v>5</v>
      </c>
      <c r="K45">
        <v>5</v>
      </c>
      <c r="L45">
        <v>0.1</v>
      </c>
      <c r="M45" t="s">
        <v>59</v>
      </c>
    </row>
    <row r="46" spans="1:13">
      <c r="A46" t="s">
        <v>67</v>
      </c>
      <c r="B46" s="2" t="str">
        <f>Hyperlink("https://www.diodes.com/assets/Datasheets/AZ23C2V7-AZ23C51.pdf")</f>
        <v>https://www.diodes.com/assets/Datasheets/AZ23C2V7-AZ23C51.pdf</v>
      </c>
      <c r="C46" t="str">
        <f>Hyperlink("https://www.diodes.com/part/view/AZ23C18","AZ23C18")</f>
        <v>AZ23C18</v>
      </c>
      <c r="D46" t="s">
        <v>56</v>
      </c>
      <c r="E46" t="s">
        <v>57</v>
      </c>
      <c r="F46" t="s">
        <v>16</v>
      </c>
      <c r="G46" t="s">
        <v>58</v>
      </c>
      <c r="H46">
        <v>300</v>
      </c>
      <c r="I46">
        <v>18</v>
      </c>
      <c r="J46">
        <v>5</v>
      </c>
      <c r="K46">
        <v>5</v>
      </c>
      <c r="L46">
        <v>0.1</v>
      </c>
      <c r="M46" t="s">
        <v>59</v>
      </c>
    </row>
    <row r="47" spans="1:13">
      <c r="A47" t="s">
        <v>68</v>
      </c>
      <c r="B47" s="2" t="str">
        <f>Hyperlink("https://www.diodes.com/assets/Datasheets/ds30257.pdf")</f>
        <v>https://www.diodes.com/assets/Datasheets/ds30257.pdf</v>
      </c>
      <c r="C47" t="str">
        <f>Hyperlink("https://www.diodes.com/part/view/AZ23C18W","AZ23C18W")</f>
        <v>AZ23C18W</v>
      </c>
      <c r="D47" t="s">
        <v>56</v>
      </c>
      <c r="E47" t="s">
        <v>57</v>
      </c>
      <c r="F47" t="s">
        <v>16</v>
      </c>
      <c r="G47" t="s">
        <v>58</v>
      </c>
      <c r="H47">
        <v>200</v>
      </c>
      <c r="I47">
        <v>18</v>
      </c>
      <c r="J47">
        <v>5</v>
      </c>
      <c r="K47">
        <v>5</v>
      </c>
      <c r="L47">
        <v>0.1</v>
      </c>
      <c r="M47" t="s">
        <v>61</v>
      </c>
    </row>
    <row r="48" spans="1:13">
      <c r="A48" t="s">
        <v>69</v>
      </c>
      <c r="B48" s="2" t="str">
        <f>Hyperlink("https://www.diodes.com/assets/Datasheets/AZ23C2V7-AZ23C51.pdf")</f>
        <v>https://www.diodes.com/assets/Datasheets/AZ23C2V7-AZ23C51.pdf</v>
      </c>
      <c r="C48" t="str">
        <f>Hyperlink("https://www.diodes.com/part/view/AZ23C20","AZ23C20")</f>
        <v>AZ23C20</v>
      </c>
      <c r="D48" t="s">
        <v>56</v>
      </c>
      <c r="E48" t="s">
        <v>57</v>
      </c>
      <c r="F48" t="s">
        <v>16</v>
      </c>
      <c r="G48" t="s">
        <v>58</v>
      </c>
      <c r="H48">
        <v>300</v>
      </c>
      <c r="I48">
        <v>20</v>
      </c>
      <c r="J48">
        <v>5</v>
      </c>
      <c r="K48">
        <v>5</v>
      </c>
      <c r="L48">
        <v>0.1</v>
      </c>
      <c r="M48" t="s">
        <v>59</v>
      </c>
    </row>
    <row r="49" spans="1:13">
      <c r="A49" t="s">
        <v>70</v>
      </c>
      <c r="B49" s="2" t="str">
        <f>Hyperlink("https://www.diodes.com/assets/Datasheets/AZ23C2V7-AZ23C51.pdf")</f>
        <v>https://www.diodes.com/assets/Datasheets/AZ23C2V7-AZ23C51.pdf</v>
      </c>
      <c r="C49" t="str">
        <f>Hyperlink("https://www.diodes.com/part/view/AZ23C22","AZ23C22")</f>
        <v>AZ23C22</v>
      </c>
      <c r="D49" t="s">
        <v>56</v>
      </c>
      <c r="E49" t="s">
        <v>57</v>
      </c>
      <c r="F49" t="s">
        <v>16</v>
      </c>
      <c r="G49" t="s">
        <v>58</v>
      </c>
      <c r="H49">
        <v>300</v>
      </c>
      <c r="I49">
        <v>22</v>
      </c>
      <c r="J49">
        <v>5</v>
      </c>
      <c r="K49">
        <v>5</v>
      </c>
      <c r="L49">
        <v>0.1</v>
      </c>
      <c r="M49" t="s">
        <v>59</v>
      </c>
    </row>
    <row r="50" spans="1:13">
      <c r="A50" t="s">
        <v>71</v>
      </c>
      <c r="B50" s="2" t="str">
        <f>Hyperlink("https://www.diodes.com/assets/Datasheets/AZ23C2V7-AZ23C51.pdf")</f>
        <v>https://www.diodes.com/assets/Datasheets/AZ23C2V7-AZ23C51.pdf</v>
      </c>
      <c r="C50" t="str">
        <f>Hyperlink("https://www.diodes.com/part/view/AZ23C24","AZ23C24")</f>
        <v>AZ23C24</v>
      </c>
      <c r="D50" t="s">
        <v>56</v>
      </c>
      <c r="E50" t="s">
        <v>57</v>
      </c>
      <c r="F50" t="s">
        <v>16</v>
      </c>
      <c r="G50" t="s">
        <v>58</v>
      </c>
      <c r="H50">
        <v>300</v>
      </c>
      <c r="I50">
        <v>24</v>
      </c>
      <c r="J50">
        <v>5</v>
      </c>
      <c r="K50">
        <v>5</v>
      </c>
      <c r="L50">
        <v>0.1</v>
      </c>
      <c r="M50" t="s">
        <v>59</v>
      </c>
    </row>
    <row r="51" spans="1:13">
      <c r="A51" t="s">
        <v>72</v>
      </c>
      <c r="B51" s="2" t="str">
        <f>Hyperlink("https://www.diodes.com/assets/Datasheets/AZ23C2V7-AZ23C51.pdf")</f>
        <v>https://www.diodes.com/assets/Datasheets/AZ23C2V7-AZ23C51.pdf</v>
      </c>
      <c r="C51" t="str">
        <f>Hyperlink("https://www.diodes.com/part/view/AZ23C27","AZ23C27")</f>
        <v>AZ23C27</v>
      </c>
      <c r="D51" t="s">
        <v>56</v>
      </c>
      <c r="E51" t="s">
        <v>57</v>
      </c>
      <c r="F51" t="s">
        <v>16</v>
      </c>
      <c r="G51" t="s">
        <v>58</v>
      </c>
      <c r="H51">
        <v>300</v>
      </c>
      <c r="I51">
        <v>27</v>
      </c>
      <c r="J51">
        <v>5</v>
      </c>
      <c r="K51">
        <v>5</v>
      </c>
      <c r="L51">
        <v>0.1</v>
      </c>
      <c r="M51" t="s">
        <v>59</v>
      </c>
    </row>
    <row r="52" spans="1:13">
      <c r="A52" t="s">
        <v>73</v>
      </c>
      <c r="B52" s="2" t="str">
        <f>Hyperlink("https://www.diodes.com/assets/Datasheets/AZ23C2V7-AZ23C51.pdf")</f>
        <v>https://www.diodes.com/assets/Datasheets/AZ23C2V7-AZ23C51.pdf</v>
      </c>
      <c r="C52" t="str">
        <f>Hyperlink("https://www.diodes.com/part/view/AZ23C2V7","AZ23C2V7")</f>
        <v>AZ23C2V7</v>
      </c>
      <c r="D52" t="s">
        <v>56</v>
      </c>
      <c r="E52" t="s">
        <v>57</v>
      </c>
      <c r="F52" t="s">
        <v>16</v>
      </c>
      <c r="G52" t="s">
        <v>58</v>
      </c>
      <c r="H52">
        <v>300</v>
      </c>
      <c r="I52">
        <v>2.7</v>
      </c>
      <c r="J52">
        <v>5</v>
      </c>
      <c r="K52">
        <v>5</v>
      </c>
      <c r="L52" t="s">
        <v>74</v>
      </c>
      <c r="M52" t="s">
        <v>59</v>
      </c>
    </row>
    <row r="53" spans="1:13">
      <c r="A53" t="s">
        <v>75</v>
      </c>
      <c r="B53" s="2" t="str">
        <f>Hyperlink("https://www.diodes.com/assets/Datasheets/AZ23C2V7-AZ23C51.pdf")</f>
        <v>https://www.diodes.com/assets/Datasheets/AZ23C2V7-AZ23C51.pdf</v>
      </c>
      <c r="C53" t="str">
        <f>Hyperlink("https://www.diodes.com/part/view/AZ23C30","AZ23C30")</f>
        <v>AZ23C30</v>
      </c>
      <c r="D53" t="s">
        <v>76</v>
      </c>
      <c r="E53" t="s">
        <v>57</v>
      </c>
      <c r="F53" t="s">
        <v>16</v>
      </c>
      <c r="G53" t="s">
        <v>58</v>
      </c>
      <c r="H53">
        <v>300</v>
      </c>
      <c r="I53">
        <v>30</v>
      </c>
      <c r="J53">
        <v>5</v>
      </c>
      <c r="K53">
        <v>5</v>
      </c>
      <c r="L53">
        <v>0.1</v>
      </c>
      <c r="M53" t="s">
        <v>59</v>
      </c>
    </row>
    <row r="54" spans="1:13">
      <c r="A54" t="s">
        <v>77</v>
      </c>
      <c r="B54" s="2" t="str">
        <f>Hyperlink("https://www.diodes.com/assets/Datasheets/AZ23C2V7-AZ23C51.pdf")</f>
        <v>https://www.diodes.com/assets/Datasheets/AZ23C2V7-AZ23C51.pdf</v>
      </c>
      <c r="C54" t="str">
        <f>Hyperlink("https://www.diodes.com/part/view/AZ23C33","AZ23C33")</f>
        <v>AZ23C33</v>
      </c>
      <c r="D54" t="s">
        <v>56</v>
      </c>
      <c r="E54" t="s">
        <v>57</v>
      </c>
      <c r="F54" t="s">
        <v>16</v>
      </c>
      <c r="G54" t="s">
        <v>58</v>
      </c>
      <c r="H54">
        <v>300</v>
      </c>
      <c r="I54">
        <v>33</v>
      </c>
      <c r="J54">
        <v>5</v>
      </c>
      <c r="K54">
        <v>5</v>
      </c>
      <c r="L54">
        <v>0.1</v>
      </c>
      <c r="M54" t="s">
        <v>59</v>
      </c>
    </row>
    <row r="55" spans="1:13">
      <c r="A55" t="s">
        <v>78</v>
      </c>
      <c r="B55" s="2" t="str">
        <f>Hyperlink("https://www.diodes.com/assets/Datasheets/AZ23C2V7-AZ23C51.pdf")</f>
        <v>https://www.diodes.com/assets/Datasheets/AZ23C2V7-AZ23C51.pdf</v>
      </c>
      <c r="C55" t="str">
        <f>Hyperlink("https://www.diodes.com/part/view/AZ23C36","AZ23C36")</f>
        <v>AZ23C36</v>
      </c>
      <c r="D55" t="s">
        <v>56</v>
      </c>
      <c r="E55" t="s">
        <v>57</v>
      </c>
      <c r="F55" t="s">
        <v>16</v>
      </c>
      <c r="G55" t="s">
        <v>58</v>
      </c>
      <c r="H55">
        <v>300</v>
      </c>
      <c r="I55">
        <v>36</v>
      </c>
      <c r="J55">
        <v>5</v>
      </c>
      <c r="K55">
        <v>5</v>
      </c>
      <c r="L55">
        <v>0.1</v>
      </c>
      <c r="M55" t="s">
        <v>59</v>
      </c>
    </row>
    <row r="56" spans="1:13">
      <c r="A56" t="s">
        <v>79</v>
      </c>
      <c r="B56" s="2" t="str">
        <f>Hyperlink("https://www.diodes.com/assets/Datasheets/AZ23C2V7-AZ23C51.pdf")</f>
        <v>https://www.diodes.com/assets/Datasheets/AZ23C2V7-AZ23C51.pdf</v>
      </c>
      <c r="C56" t="str">
        <f>Hyperlink("https://www.diodes.com/part/view/AZ23C39","AZ23C39")</f>
        <v>AZ23C39</v>
      </c>
      <c r="D56" t="s">
        <v>56</v>
      </c>
      <c r="E56" t="s">
        <v>57</v>
      </c>
      <c r="F56" t="s">
        <v>16</v>
      </c>
      <c r="G56" t="s">
        <v>58</v>
      </c>
      <c r="H56">
        <v>300</v>
      </c>
      <c r="I56">
        <v>39</v>
      </c>
      <c r="J56">
        <v>5</v>
      </c>
      <c r="K56">
        <v>5</v>
      </c>
      <c r="L56">
        <v>0.1</v>
      </c>
      <c r="M56" t="s">
        <v>59</v>
      </c>
    </row>
    <row r="57" spans="1:13">
      <c r="A57" t="s">
        <v>80</v>
      </c>
      <c r="B57" s="2" t="str">
        <f>Hyperlink("https://www.diodes.com/assets/Datasheets/AZ23C2V7-AZ23C51.pdf")</f>
        <v>https://www.diodes.com/assets/Datasheets/AZ23C2V7-AZ23C51.pdf</v>
      </c>
      <c r="C57" t="str">
        <f>Hyperlink("https://www.diodes.com/part/view/AZ23C3V0","AZ23C3V0")</f>
        <v>AZ23C3V0</v>
      </c>
      <c r="D57" t="s">
        <v>56</v>
      </c>
      <c r="E57" t="s">
        <v>57</v>
      </c>
      <c r="F57" t="s">
        <v>16</v>
      </c>
      <c r="G57" t="s">
        <v>58</v>
      </c>
      <c r="H57">
        <v>300</v>
      </c>
      <c r="I57">
        <v>3</v>
      </c>
      <c r="J57">
        <v>5</v>
      </c>
      <c r="K57">
        <v>5</v>
      </c>
      <c r="L57" t="s">
        <v>74</v>
      </c>
      <c r="M57" t="s">
        <v>59</v>
      </c>
    </row>
    <row r="58" spans="1:13">
      <c r="A58" t="s">
        <v>81</v>
      </c>
      <c r="B58" s="2" t="str">
        <f>Hyperlink("https://www.diodes.com/assets/Datasheets/AZ23C2V7-AZ23C51.pdf")</f>
        <v>https://www.diodes.com/assets/Datasheets/AZ23C2V7-AZ23C51.pdf</v>
      </c>
      <c r="C58" t="str">
        <f>Hyperlink("https://www.diodes.com/part/view/AZ23C3V3","AZ23C3V3")</f>
        <v>AZ23C3V3</v>
      </c>
      <c r="D58" t="s">
        <v>56</v>
      </c>
      <c r="E58" t="s">
        <v>57</v>
      </c>
      <c r="F58" t="s">
        <v>16</v>
      </c>
      <c r="G58" t="s">
        <v>58</v>
      </c>
      <c r="H58">
        <v>300</v>
      </c>
      <c r="I58">
        <v>3.3</v>
      </c>
      <c r="J58">
        <v>5</v>
      </c>
      <c r="K58">
        <v>5</v>
      </c>
      <c r="L58" t="s">
        <v>74</v>
      </c>
      <c r="M58" t="s">
        <v>59</v>
      </c>
    </row>
    <row r="59" spans="1:13">
      <c r="A59" t="s">
        <v>82</v>
      </c>
      <c r="B59" s="2" t="str">
        <f>Hyperlink("https://www.diodes.com/assets/Datasheets/AZ23C2V7-AZ23C51.pdf")</f>
        <v>https://www.diodes.com/assets/Datasheets/AZ23C2V7-AZ23C51.pdf</v>
      </c>
      <c r="C59" t="str">
        <f>Hyperlink("https://www.diodes.com/part/view/AZ23C3V6","AZ23C3V6")</f>
        <v>AZ23C3V6</v>
      </c>
      <c r="D59" t="s">
        <v>56</v>
      </c>
      <c r="E59" t="s">
        <v>57</v>
      </c>
      <c r="F59" t="s">
        <v>16</v>
      </c>
      <c r="G59" t="s">
        <v>58</v>
      </c>
      <c r="H59">
        <v>300</v>
      </c>
      <c r="I59">
        <v>3.6</v>
      </c>
      <c r="J59">
        <v>5</v>
      </c>
      <c r="K59">
        <v>5</v>
      </c>
      <c r="L59" t="s">
        <v>74</v>
      </c>
      <c r="M59" t="s">
        <v>59</v>
      </c>
    </row>
    <row r="60" spans="1:13">
      <c r="A60" t="s">
        <v>83</v>
      </c>
      <c r="B60" s="2" t="str">
        <f>Hyperlink("https://www.diodes.com/assets/Datasheets/AZ23C2V7-AZ23C51.pdf")</f>
        <v>https://www.diodes.com/assets/Datasheets/AZ23C2V7-AZ23C51.pdf</v>
      </c>
      <c r="C60" t="str">
        <f>Hyperlink("https://www.diodes.com/part/view/AZ23C3V9","AZ23C3V9")</f>
        <v>AZ23C3V9</v>
      </c>
      <c r="D60" t="s">
        <v>56</v>
      </c>
      <c r="E60" t="s">
        <v>57</v>
      </c>
      <c r="F60" t="s">
        <v>16</v>
      </c>
      <c r="G60" t="s">
        <v>58</v>
      </c>
      <c r="H60">
        <v>300</v>
      </c>
      <c r="I60">
        <v>3.9</v>
      </c>
      <c r="J60">
        <v>5</v>
      </c>
      <c r="K60">
        <v>5</v>
      </c>
      <c r="L60" t="s">
        <v>74</v>
      </c>
      <c r="M60" t="s">
        <v>59</v>
      </c>
    </row>
    <row r="61" spans="1:13">
      <c r="A61" t="s">
        <v>84</v>
      </c>
      <c r="B61" s="2" t="str">
        <f>Hyperlink("https://www.diodes.com/assets/Datasheets/AZ23C2V7-AZ23C51.pdf")</f>
        <v>https://www.diodes.com/assets/Datasheets/AZ23C2V7-AZ23C51.pdf</v>
      </c>
      <c r="C61" t="str">
        <f>Hyperlink("https://www.diodes.com/part/view/AZ23C43","AZ23C43")</f>
        <v>AZ23C43</v>
      </c>
      <c r="D61" t="s">
        <v>56</v>
      </c>
      <c r="E61" t="s">
        <v>57</v>
      </c>
      <c r="F61" t="s">
        <v>16</v>
      </c>
      <c r="G61" t="s">
        <v>58</v>
      </c>
      <c r="H61">
        <v>300</v>
      </c>
      <c r="I61">
        <v>43</v>
      </c>
      <c r="J61">
        <v>5</v>
      </c>
      <c r="K61">
        <v>5</v>
      </c>
      <c r="L61">
        <v>0.1</v>
      </c>
      <c r="M61" t="s">
        <v>59</v>
      </c>
    </row>
    <row r="62" spans="1:13">
      <c r="A62" t="s">
        <v>85</v>
      </c>
      <c r="B62" s="2" t="str">
        <f>Hyperlink("https://www.diodes.com/assets/Datasheets/AZ23C2V7-AZ23C51.pdf")</f>
        <v>https://www.diodes.com/assets/Datasheets/AZ23C2V7-AZ23C51.pdf</v>
      </c>
      <c r="C62" t="str">
        <f>Hyperlink("https://www.diodes.com/part/view/AZ23C47","AZ23C47")</f>
        <v>AZ23C47</v>
      </c>
      <c r="D62" t="s">
        <v>56</v>
      </c>
      <c r="E62" t="s">
        <v>57</v>
      </c>
      <c r="F62" t="s">
        <v>16</v>
      </c>
      <c r="G62" t="s">
        <v>58</v>
      </c>
      <c r="H62">
        <v>300</v>
      </c>
      <c r="I62">
        <v>47</v>
      </c>
      <c r="J62">
        <v>5</v>
      </c>
      <c r="K62">
        <v>5</v>
      </c>
      <c r="L62">
        <v>0.1</v>
      </c>
      <c r="M62" t="s">
        <v>59</v>
      </c>
    </row>
    <row r="63" spans="1:13">
      <c r="A63" t="s">
        <v>86</v>
      </c>
      <c r="B63" s="2" t="str">
        <f>Hyperlink("https://www.diodes.com/assets/Datasheets/AZ23C2V7-AZ23C51.pdf")</f>
        <v>https://www.diodes.com/assets/Datasheets/AZ23C2V7-AZ23C51.pdf</v>
      </c>
      <c r="C63" t="str">
        <f>Hyperlink("https://www.diodes.com/part/view/AZ23C4V3","AZ23C4V3")</f>
        <v>AZ23C4V3</v>
      </c>
      <c r="D63" t="s">
        <v>56</v>
      </c>
      <c r="E63" t="s">
        <v>57</v>
      </c>
      <c r="F63" t="s">
        <v>16</v>
      </c>
      <c r="G63" t="s">
        <v>58</v>
      </c>
      <c r="H63">
        <v>300</v>
      </c>
      <c r="I63">
        <v>4.3</v>
      </c>
      <c r="J63">
        <v>5</v>
      </c>
      <c r="K63">
        <v>5</v>
      </c>
      <c r="L63" t="s">
        <v>74</v>
      </c>
      <c r="M63" t="s">
        <v>59</v>
      </c>
    </row>
    <row r="64" spans="1:13">
      <c r="A64" t="s">
        <v>87</v>
      </c>
      <c r="B64" s="2" t="str">
        <f>Hyperlink("https://www.diodes.com/assets/Datasheets/AZ23C2V7-AZ23C51.pdf")</f>
        <v>https://www.diodes.com/assets/Datasheets/AZ23C2V7-AZ23C51.pdf</v>
      </c>
      <c r="C64" t="str">
        <f>Hyperlink("https://www.diodes.com/part/view/AZ23C4V7","AZ23C4V7")</f>
        <v>AZ23C4V7</v>
      </c>
      <c r="D64" t="s">
        <v>56</v>
      </c>
      <c r="E64" t="s">
        <v>57</v>
      </c>
      <c r="F64" t="s">
        <v>16</v>
      </c>
      <c r="G64" t="s">
        <v>58</v>
      </c>
      <c r="H64">
        <v>300</v>
      </c>
      <c r="I64">
        <v>4.7</v>
      </c>
      <c r="J64">
        <v>5</v>
      </c>
      <c r="K64">
        <v>5</v>
      </c>
      <c r="L64" t="s">
        <v>74</v>
      </c>
      <c r="M64" t="s">
        <v>59</v>
      </c>
    </row>
    <row r="65" spans="1:13">
      <c r="A65" t="s">
        <v>88</v>
      </c>
      <c r="B65" s="2" t="str">
        <f>Hyperlink("https://www.diodes.com/assets/Datasheets/AZ23C2V7-AZ23C51.pdf")</f>
        <v>https://www.diodes.com/assets/Datasheets/AZ23C2V7-AZ23C51.pdf</v>
      </c>
      <c r="C65" t="str">
        <f>Hyperlink("https://www.diodes.com/part/view/AZ23C51","AZ23C51")</f>
        <v>AZ23C51</v>
      </c>
      <c r="D65" t="s">
        <v>56</v>
      </c>
      <c r="E65" t="s">
        <v>57</v>
      </c>
      <c r="F65" t="s">
        <v>16</v>
      </c>
      <c r="G65" t="s">
        <v>58</v>
      </c>
      <c r="H65">
        <v>300</v>
      </c>
      <c r="I65">
        <v>51</v>
      </c>
      <c r="J65">
        <v>5</v>
      </c>
      <c r="K65">
        <v>5</v>
      </c>
      <c r="L65">
        <v>0.1</v>
      </c>
      <c r="M65" t="s">
        <v>59</v>
      </c>
    </row>
    <row r="66" spans="1:13">
      <c r="A66" t="s">
        <v>89</v>
      </c>
      <c r="B66" s="2" t="str">
        <f>Hyperlink("https://www.diodes.com/assets/Datasheets/AZ23C2V7-AZ23C51.pdf")</f>
        <v>https://www.diodes.com/assets/Datasheets/AZ23C2V7-AZ23C51.pdf</v>
      </c>
      <c r="C66" t="str">
        <f>Hyperlink("https://www.diodes.com/part/view/AZ23C5V1","AZ23C5V1")</f>
        <v>AZ23C5V1</v>
      </c>
      <c r="D66" t="s">
        <v>56</v>
      </c>
      <c r="E66" t="s">
        <v>57</v>
      </c>
      <c r="F66" t="s">
        <v>16</v>
      </c>
      <c r="G66" t="s">
        <v>58</v>
      </c>
      <c r="H66">
        <v>300</v>
      </c>
      <c r="I66">
        <v>5.1</v>
      </c>
      <c r="J66">
        <v>5</v>
      </c>
      <c r="K66">
        <v>5</v>
      </c>
      <c r="L66">
        <v>0.1</v>
      </c>
      <c r="M66" t="s">
        <v>59</v>
      </c>
    </row>
    <row r="67" spans="1:13">
      <c r="A67" t="s">
        <v>90</v>
      </c>
      <c r="B67" s="2" t="str">
        <f>Hyperlink("https://www.diodes.com/assets/Datasheets/AZ23C2V7-AZ23C51.pdf")</f>
        <v>https://www.diodes.com/assets/Datasheets/AZ23C2V7-AZ23C51.pdf</v>
      </c>
      <c r="C67" t="str">
        <f>Hyperlink("https://www.diodes.com/part/view/AZ23C5V6","AZ23C5V6")</f>
        <v>AZ23C5V6</v>
      </c>
      <c r="D67" t="s">
        <v>56</v>
      </c>
      <c r="E67" t="s">
        <v>57</v>
      </c>
      <c r="F67" t="s">
        <v>16</v>
      </c>
      <c r="G67" t="s">
        <v>58</v>
      </c>
      <c r="H67">
        <v>300</v>
      </c>
      <c r="I67">
        <v>5.6</v>
      </c>
      <c r="J67">
        <v>5</v>
      </c>
      <c r="K67">
        <v>5</v>
      </c>
      <c r="L67">
        <v>0.1</v>
      </c>
      <c r="M67" t="s">
        <v>59</v>
      </c>
    </row>
    <row r="68" spans="1:13">
      <c r="A68" t="s">
        <v>91</v>
      </c>
      <c r="B68" s="2" t="str">
        <f>Hyperlink("https://www.diodes.com/assets/Datasheets/ds30257.pdf")</f>
        <v>https://www.diodes.com/assets/Datasheets/ds30257.pdf</v>
      </c>
      <c r="C68" t="str">
        <f>Hyperlink("https://www.diodes.com/part/view/AZ23C5V6W","AZ23C5V6W")</f>
        <v>AZ23C5V6W</v>
      </c>
      <c r="D68" t="s">
        <v>56</v>
      </c>
      <c r="E68" t="s">
        <v>57</v>
      </c>
      <c r="F68" t="s">
        <v>16</v>
      </c>
      <c r="G68" t="s">
        <v>58</v>
      </c>
      <c r="H68">
        <v>200</v>
      </c>
      <c r="I68">
        <v>5.6</v>
      </c>
      <c r="J68">
        <v>5</v>
      </c>
      <c r="K68">
        <v>5</v>
      </c>
      <c r="L68">
        <v>1</v>
      </c>
      <c r="M68" t="s">
        <v>61</v>
      </c>
    </row>
    <row r="69" spans="1:13">
      <c r="A69" t="s">
        <v>92</v>
      </c>
      <c r="B69" s="2" t="str">
        <f>Hyperlink("https://www.diodes.com/assets/Datasheets/AZ23C2V7-AZ23C51.pdf")</f>
        <v>https://www.diodes.com/assets/Datasheets/AZ23C2V7-AZ23C51.pdf</v>
      </c>
      <c r="C69" t="str">
        <f>Hyperlink("https://www.diodes.com/part/view/AZ23C6V2","AZ23C6V2")</f>
        <v>AZ23C6V2</v>
      </c>
      <c r="D69" t="s">
        <v>56</v>
      </c>
      <c r="E69" t="s">
        <v>57</v>
      </c>
      <c r="F69" t="s">
        <v>16</v>
      </c>
      <c r="G69" t="s">
        <v>58</v>
      </c>
      <c r="H69">
        <v>300</v>
      </c>
      <c r="I69">
        <v>6.2</v>
      </c>
      <c r="J69">
        <v>5</v>
      </c>
      <c r="K69">
        <v>5</v>
      </c>
      <c r="L69">
        <v>0.1</v>
      </c>
      <c r="M69" t="s">
        <v>59</v>
      </c>
    </row>
    <row r="70" spans="1:13">
      <c r="A70" t="s">
        <v>93</v>
      </c>
      <c r="B70" s="2" t="str">
        <f>Hyperlink("https://www.diodes.com/assets/Datasheets/AZ23C2V7-AZ23C51.pdf")</f>
        <v>https://www.diodes.com/assets/Datasheets/AZ23C2V7-AZ23C51.pdf</v>
      </c>
      <c r="C70" t="str">
        <f>Hyperlink("https://www.diodes.com/part/view/AZ23C6V8","AZ23C6V8")</f>
        <v>AZ23C6V8</v>
      </c>
      <c r="D70" t="s">
        <v>56</v>
      </c>
      <c r="E70" t="s">
        <v>57</v>
      </c>
      <c r="F70" t="s">
        <v>16</v>
      </c>
      <c r="G70" t="s">
        <v>58</v>
      </c>
      <c r="H70">
        <v>300</v>
      </c>
      <c r="I70">
        <v>6.8</v>
      </c>
      <c r="J70">
        <v>5</v>
      </c>
      <c r="K70">
        <v>5</v>
      </c>
      <c r="L70">
        <v>0.1</v>
      </c>
      <c r="M70" t="s">
        <v>59</v>
      </c>
    </row>
    <row r="71" spans="1:13">
      <c r="A71" t="s">
        <v>94</v>
      </c>
      <c r="B71" s="2" t="str">
        <f>Hyperlink("https://www.diodes.com/assets/Datasheets/ds30257.pdf")</f>
        <v>https://www.diodes.com/assets/Datasheets/ds30257.pdf</v>
      </c>
      <c r="C71" t="str">
        <f>Hyperlink("https://www.diodes.com/part/view/AZ23C6V8W","AZ23C6V8W")</f>
        <v>AZ23C6V8W</v>
      </c>
      <c r="D71" t="s">
        <v>56</v>
      </c>
      <c r="E71" t="s">
        <v>57</v>
      </c>
      <c r="F71" t="s">
        <v>16</v>
      </c>
      <c r="G71" t="s">
        <v>58</v>
      </c>
      <c r="H71">
        <v>200</v>
      </c>
      <c r="I71">
        <v>6.8</v>
      </c>
      <c r="J71">
        <v>5</v>
      </c>
      <c r="K71">
        <v>5</v>
      </c>
      <c r="L71">
        <v>2</v>
      </c>
      <c r="M71" t="s">
        <v>61</v>
      </c>
    </row>
    <row r="72" spans="1:13">
      <c r="A72" t="s">
        <v>95</v>
      </c>
      <c r="B72" s="2" t="str">
        <f>Hyperlink("https://www.diodes.com/assets/Datasheets/AZ23C2V7-AZ23C51.pdf")</f>
        <v>https://www.diodes.com/assets/Datasheets/AZ23C2V7-AZ23C51.pdf</v>
      </c>
      <c r="C72" t="str">
        <f>Hyperlink("https://www.diodes.com/part/view/AZ23C7V5","AZ23C7V5")</f>
        <v>AZ23C7V5</v>
      </c>
      <c r="D72" t="s">
        <v>56</v>
      </c>
      <c r="E72" t="s">
        <v>57</v>
      </c>
      <c r="F72" t="s">
        <v>16</v>
      </c>
      <c r="G72" t="s">
        <v>58</v>
      </c>
      <c r="H72">
        <v>300</v>
      </c>
      <c r="I72">
        <v>7.5</v>
      </c>
      <c r="J72">
        <v>5</v>
      </c>
      <c r="K72">
        <v>5</v>
      </c>
      <c r="L72">
        <v>0.1</v>
      </c>
      <c r="M72" t="s">
        <v>59</v>
      </c>
    </row>
    <row r="73" spans="1:13">
      <c r="A73" t="s">
        <v>96</v>
      </c>
      <c r="B73" s="2" t="str">
        <f>Hyperlink("https://www.diodes.com/assets/Datasheets/AZ23C2V7-AZ23C51.pdf")</f>
        <v>https://www.diodes.com/assets/Datasheets/AZ23C2V7-AZ23C51.pdf</v>
      </c>
      <c r="C73" t="str">
        <f>Hyperlink("https://www.diodes.com/part/view/AZ23C8V2","AZ23C8V2")</f>
        <v>AZ23C8V2</v>
      </c>
      <c r="D73" t="s">
        <v>56</v>
      </c>
      <c r="E73" t="s">
        <v>57</v>
      </c>
      <c r="F73" t="s">
        <v>16</v>
      </c>
      <c r="G73" t="s">
        <v>58</v>
      </c>
      <c r="H73">
        <v>300</v>
      </c>
      <c r="I73">
        <v>8.2</v>
      </c>
      <c r="J73">
        <v>5</v>
      </c>
      <c r="K73">
        <v>5</v>
      </c>
      <c r="L73">
        <v>0.1</v>
      </c>
      <c r="M73" t="s">
        <v>59</v>
      </c>
    </row>
    <row r="74" spans="1:13">
      <c r="A74" t="s">
        <v>97</v>
      </c>
      <c r="B74" s="2" t="e">
        <v>#N/A</v>
      </c>
      <c r="C74" t="str">
        <f>Hyperlink("https://www.diodes.com/part/view/AZ23C9V1","AZ23C9V1")</f>
        <v>AZ23C9V1</v>
      </c>
      <c r="D74" t="s">
        <v>56</v>
      </c>
      <c r="E74" t="s">
        <v>57</v>
      </c>
      <c r="F74" t="s">
        <v>16</v>
      </c>
      <c r="G74" t="s">
        <v>58</v>
      </c>
      <c r="H74">
        <v>300</v>
      </c>
      <c r="I74">
        <v>9.1</v>
      </c>
      <c r="J74">
        <v>5</v>
      </c>
      <c r="K74">
        <v>5</v>
      </c>
      <c r="L74">
        <v>0.1</v>
      </c>
      <c r="M74" t="s">
        <v>59</v>
      </c>
    </row>
    <row r="75" spans="1:13">
      <c r="A75" t="s">
        <v>98</v>
      </c>
      <c r="B75" s="2" t="str">
        <f>Hyperlink("https://www.diodes.com/assets/Datasheets/BZT52B15LP.pdf")</f>
        <v>https://www.diodes.com/assets/Datasheets/BZT52B15LP.pdf</v>
      </c>
      <c r="C75" t="str">
        <f>Hyperlink("https://www.diodes.com/part/view/BZT52B15LP","BZT52B15LP")</f>
        <v>BZT52B15LP</v>
      </c>
      <c r="D75" t="s">
        <v>99</v>
      </c>
      <c r="E75" t="s">
        <v>15</v>
      </c>
      <c r="F75" t="s">
        <v>16</v>
      </c>
      <c r="G75" t="s">
        <v>17</v>
      </c>
      <c r="H75">
        <v>250</v>
      </c>
      <c r="I75">
        <v>15</v>
      </c>
      <c r="J75">
        <v>5</v>
      </c>
      <c r="K75">
        <v>2</v>
      </c>
      <c r="L75">
        <v>0.05</v>
      </c>
      <c r="M75" t="s">
        <v>100</v>
      </c>
    </row>
    <row r="76" spans="1:13">
      <c r="A76" t="s">
        <v>101</v>
      </c>
      <c r="B76" s="2" t="str">
        <f>Hyperlink("https://www.diodes.com/assets/Datasheets/ds18004.pdf")</f>
        <v>https://www.diodes.com/assets/Datasheets/ds18004.pdf</v>
      </c>
      <c r="C76" t="str">
        <f>Hyperlink("https://www.diodes.com/part/view/BZT52C10","BZT52C10")</f>
        <v>BZT52C10</v>
      </c>
      <c r="D76" t="s">
        <v>102</v>
      </c>
      <c r="E76" t="s">
        <v>57</v>
      </c>
      <c r="F76" t="s">
        <v>16</v>
      </c>
      <c r="G76" t="s">
        <v>17</v>
      </c>
      <c r="H76">
        <v>500</v>
      </c>
      <c r="I76">
        <v>10</v>
      </c>
      <c r="J76">
        <v>5</v>
      </c>
      <c r="K76">
        <v>6</v>
      </c>
      <c r="L76">
        <v>0.2</v>
      </c>
      <c r="M76" t="s">
        <v>103</v>
      </c>
    </row>
    <row r="77" spans="1:13">
      <c r="A77" t="s">
        <v>104</v>
      </c>
      <c r="B77" s="2" t="str">
        <f>Hyperlink("https://www.diodes.com/assets/Datasheets/BZT52C2V4LP-BZT52C39LP.pdf")</f>
        <v>https://www.diodes.com/assets/Datasheets/BZT52C2V4LP-BZT52C39LP.pdf</v>
      </c>
      <c r="C77" t="str">
        <f>Hyperlink("https://www.diodes.com/part/view/BZT52C10LP","BZT52C10LP")</f>
        <v>BZT52C10LP</v>
      </c>
      <c r="D77" t="s">
        <v>102</v>
      </c>
      <c r="E77" t="s">
        <v>15</v>
      </c>
      <c r="F77" t="s">
        <v>16</v>
      </c>
      <c r="G77" t="s">
        <v>17</v>
      </c>
      <c r="H77">
        <v>250</v>
      </c>
      <c r="I77">
        <v>10</v>
      </c>
      <c r="J77">
        <v>5</v>
      </c>
      <c r="K77">
        <v>5</v>
      </c>
      <c r="L77">
        <v>0.2</v>
      </c>
      <c r="M77" t="s">
        <v>100</v>
      </c>
    </row>
    <row r="78" spans="1:13">
      <c r="A78" t="s">
        <v>105</v>
      </c>
      <c r="B78" s="2" t="str">
        <f>Hyperlink("https://www.diodes.com/assets/Datasheets/ds18004.pdf")</f>
        <v>https://www.diodes.com/assets/Datasheets/ds18004.pdf</v>
      </c>
      <c r="C78" t="str">
        <f>Hyperlink("https://www.diodes.com/part/view/BZT52C10Q","BZT52C10Q")</f>
        <v>BZT52C10Q</v>
      </c>
      <c r="D78" t="s">
        <v>102</v>
      </c>
      <c r="E78" t="s">
        <v>57</v>
      </c>
      <c r="F78" t="s">
        <v>106</v>
      </c>
      <c r="G78" t="s">
        <v>17</v>
      </c>
      <c r="H78">
        <v>500</v>
      </c>
      <c r="I78">
        <v>10</v>
      </c>
      <c r="J78">
        <v>5</v>
      </c>
      <c r="K78">
        <v>6</v>
      </c>
      <c r="L78">
        <v>0.2</v>
      </c>
      <c r="M78" t="s">
        <v>103</v>
      </c>
    </row>
    <row r="79" spans="1:13">
      <c r="A79" t="s">
        <v>107</v>
      </c>
      <c r="B79" s="2" t="str">
        <f>Hyperlink("https://www.diodes.com/assets/Datasheets/ds30093.pdf")</f>
        <v>https://www.diodes.com/assets/Datasheets/ds30093.pdf</v>
      </c>
      <c r="C79" t="str">
        <f>Hyperlink("https://www.diodes.com/part/view/BZT52C10S","BZT52C10S")</f>
        <v>BZT52C10S</v>
      </c>
      <c r="D79" t="s">
        <v>102</v>
      </c>
      <c r="E79" t="s">
        <v>57</v>
      </c>
      <c r="F79" t="s">
        <v>16</v>
      </c>
      <c r="G79" t="s">
        <v>17</v>
      </c>
      <c r="H79">
        <v>200</v>
      </c>
      <c r="I79">
        <v>10</v>
      </c>
      <c r="J79">
        <v>5</v>
      </c>
      <c r="K79">
        <v>6</v>
      </c>
      <c r="L79">
        <v>0.2</v>
      </c>
      <c r="M79" t="s">
        <v>108</v>
      </c>
    </row>
    <row r="80" spans="1:13">
      <c r="A80" t="s">
        <v>109</v>
      </c>
      <c r="B80" s="2" t="str">
        <f>Hyperlink("https://www.diodes.com/assets/Datasheets/ds30093.pdf")</f>
        <v>https://www.diodes.com/assets/Datasheets/ds30093.pdf</v>
      </c>
      <c r="C80" t="str">
        <f>Hyperlink("https://www.diodes.com/part/view/BZT52C10SQ","BZT52C10SQ")</f>
        <v>BZT52C10SQ</v>
      </c>
      <c r="D80" t="s">
        <v>102</v>
      </c>
      <c r="E80" t="s">
        <v>57</v>
      </c>
      <c r="F80" t="s">
        <v>106</v>
      </c>
      <c r="G80" t="s">
        <v>17</v>
      </c>
      <c r="H80">
        <v>200</v>
      </c>
      <c r="I80">
        <v>10</v>
      </c>
      <c r="J80">
        <v>5</v>
      </c>
      <c r="K80">
        <v>6</v>
      </c>
      <c r="L80">
        <v>0.2</v>
      </c>
      <c r="M80" t="s">
        <v>108</v>
      </c>
    </row>
    <row r="81" spans="1:13">
      <c r="A81" t="s">
        <v>110</v>
      </c>
      <c r="B81" s="2" t="str">
        <f>Hyperlink("https://www.diodes.com/assets/Datasheets/ds30502.pdf")</f>
        <v>https://www.diodes.com/assets/Datasheets/ds30502.pdf</v>
      </c>
      <c r="C81" t="str">
        <f>Hyperlink("https://www.diodes.com/part/view/BZT52C10T","BZT52C10T")</f>
        <v>BZT52C10T</v>
      </c>
      <c r="D81" t="s">
        <v>102</v>
      </c>
      <c r="E81" t="s">
        <v>57</v>
      </c>
      <c r="F81" t="s">
        <v>16</v>
      </c>
      <c r="G81" t="s">
        <v>17</v>
      </c>
      <c r="H81">
        <v>300</v>
      </c>
      <c r="I81">
        <v>10</v>
      </c>
      <c r="J81">
        <v>5</v>
      </c>
      <c r="K81">
        <v>5</v>
      </c>
      <c r="L81">
        <v>0.2</v>
      </c>
      <c r="M81" t="s">
        <v>111</v>
      </c>
    </row>
    <row r="82" spans="1:13">
      <c r="A82" t="s">
        <v>112</v>
      </c>
      <c r="B82" s="2" t="str">
        <f>Hyperlink("https://www.diodes.com/assets/Datasheets/ds30502.pdf")</f>
        <v>https://www.diodes.com/assets/Datasheets/ds30502.pdf</v>
      </c>
      <c r="C82" t="str">
        <f>Hyperlink("https://www.diodes.com/part/view/BZT52C10TQ","BZT52C10TQ")</f>
        <v>BZT52C10TQ</v>
      </c>
      <c r="D82" t="s">
        <v>102</v>
      </c>
      <c r="E82" t="s">
        <v>57</v>
      </c>
      <c r="F82" t="s">
        <v>106</v>
      </c>
      <c r="G82" t="s">
        <v>17</v>
      </c>
      <c r="H82">
        <v>300</v>
      </c>
      <c r="I82">
        <v>10</v>
      </c>
      <c r="J82">
        <v>5</v>
      </c>
      <c r="K82">
        <v>5</v>
      </c>
      <c r="L82">
        <v>0.2</v>
      </c>
      <c r="M82" t="s">
        <v>111</v>
      </c>
    </row>
    <row r="83" spans="1:13">
      <c r="A83" t="s">
        <v>113</v>
      </c>
      <c r="B83" s="2" t="str">
        <f>Hyperlink("https://www.diodes.com/assets/Datasheets/ds18004.pdf")</f>
        <v>https://www.diodes.com/assets/Datasheets/ds18004.pdf</v>
      </c>
      <c r="C83" t="str">
        <f>Hyperlink("https://www.diodes.com/part/view/BZT52C11","BZT52C11")</f>
        <v>BZT52C11</v>
      </c>
      <c r="D83" t="s">
        <v>102</v>
      </c>
      <c r="E83" t="s">
        <v>57</v>
      </c>
      <c r="F83" t="s">
        <v>16</v>
      </c>
      <c r="G83" t="s">
        <v>17</v>
      </c>
      <c r="H83">
        <v>500</v>
      </c>
      <c r="I83">
        <v>11</v>
      </c>
      <c r="J83">
        <v>5</v>
      </c>
      <c r="K83">
        <v>5.45</v>
      </c>
      <c r="L83">
        <v>0.1</v>
      </c>
      <c r="M83" t="s">
        <v>103</v>
      </c>
    </row>
    <row r="84" spans="1:13">
      <c r="A84" t="s">
        <v>114</v>
      </c>
      <c r="B84" s="2" t="str">
        <f>Hyperlink("https://www.diodes.com/assets/Datasheets/BZT52C2V4LP-BZT52C39LP.pdf")</f>
        <v>https://www.diodes.com/assets/Datasheets/BZT52C2V4LP-BZT52C39LP.pdf</v>
      </c>
      <c r="C84" t="str">
        <f>Hyperlink("https://www.diodes.com/part/view/BZT52C11LP","BZT52C11LP")</f>
        <v>BZT52C11LP</v>
      </c>
      <c r="D84" t="s">
        <v>102</v>
      </c>
      <c r="E84" t="s">
        <v>15</v>
      </c>
      <c r="F84" t="s">
        <v>16</v>
      </c>
      <c r="G84" t="s">
        <v>17</v>
      </c>
      <c r="H84">
        <v>250</v>
      </c>
      <c r="I84">
        <v>11</v>
      </c>
      <c r="J84">
        <v>5</v>
      </c>
      <c r="K84">
        <v>5.45</v>
      </c>
      <c r="L84">
        <v>0.1</v>
      </c>
      <c r="M84" t="s">
        <v>100</v>
      </c>
    </row>
    <row r="85" spans="1:13">
      <c r="A85" t="s">
        <v>115</v>
      </c>
      <c r="B85" s="2" t="str">
        <f>Hyperlink("https://www.diodes.com/assets/Datasheets/ds18004.pdf")</f>
        <v>https://www.diodes.com/assets/Datasheets/ds18004.pdf</v>
      </c>
      <c r="C85" t="str">
        <f>Hyperlink("https://www.diodes.com/part/view/BZT52C11Q","BZT52C11Q")</f>
        <v>BZT52C11Q</v>
      </c>
      <c r="D85" t="s">
        <v>102</v>
      </c>
      <c r="E85" t="s">
        <v>57</v>
      </c>
      <c r="F85" t="s">
        <v>106</v>
      </c>
      <c r="G85" t="s">
        <v>17</v>
      </c>
      <c r="H85">
        <v>500</v>
      </c>
      <c r="I85">
        <v>11</v>
      </c>
      <c r="J85">
        <v>5</v>
      </c>
      <c r="K85">
        <v>5.45</v>
      </c>
      <c r="L85">
        <v>0.1</v>
      </c>
      <c r="M85" t="s">
        <v>103</v>
      </c>
    </row>
    <row r="86" spans="1:13">
      <c r="A86" t="s">
        <v>116</v>
      </c>
      <c r="B86" s="2" t="str">
        <f>Hyperlink("https://www.diodes.com/assets/Datasheets/ds30093.pdf")</f>
        <v>https://www.diodes.com/assets/Datasheets/ds30093.pdf</v>
      </c>
      <c r="C86" t="str">
        <f>Hyperlink("https://www.diodes.com/part/view/BZT52C11S","BZT52C11S")</f>
        <v>BZT52C11S</v>
      </c>
      <c r="D86" t="s">
        <v>102</v>
      </c>
      <c r="E86" t="s">
        <v>57</v>
      </c>
      <c r="F86" t="s">
        <v>16</v>
      </c>
      <c r="G86" t="s">
        <v>17</v>
      </c>
      <c r="H86">
        <v>200</v>
      </c>
      <c r="I86">
        <v>11</v>
      </c>
      <c r="J86">
        <v>5</v>
      </c>
      <c r="K86">
        <v>5.45</v>
      </c>
      <c r="L86">
        <v>0.1</v>
      </c>
      <c r="M86" t="s">
        <v>108</v>
      </c>
    </row>
    <row r="87" spans="1:13">
      <c r="A87" t="s">
        <v>117</v>
      </c>
      <c r="B87" s="2" t="str">
        <f>Hyperlink("https://www.diodes.com/assets/Datasheets/ds30093.pdf")</f>
        <v>https://www.diodes.com/assets/Datasheets/ds30093.pdf</v>
      </c>
      <c r="C87" t="str">
        <f>Hyperlink("https://www.diodes.com/part/view/BZT52C11SQ","BZT52C11SQ")</f>
        <v>BZT52C11SQ</v>
      </c>
      <c r="D87" t="s">
        <v>102</v>
      </c>
      <c r="E87" t="s">
        <v>57</v>
      </c>
      <c r="F87" t="s">
        <v>106</v>
      </c>
      <c r="G87" t="s">
        <v>17</v>
      </c>
      <c r="H87">
        <v>200</v>
      </c>
      <c r="I87">
        <v>11</v>
      </c>
      <c r="J87">
        <v>5</v>
      </c>
      <c r="K87">
        <v>5.45</v>
      </c>
      <c r="L87">
        <v>0.1</v>
      </c>
      <c r="M87" t="s">
        <v>108</v>
      </c>
    </row>
    <row r="88" spans="1:13">
      <c r="A88" t="s">
        <v>118</v>
      </c>
      <c r="B88" s="2" t="str">
        <f>Hyperlink("https://www.diodes.com/assets/Datasheets/ds30502.pdf")</f>
        <v>https://www.diodes.com/assets/Datasheets/ds30502.pdf</v>
      </c>
      <c r="C88" t="str">
        <f>Hyperlink("https://www.diodes.com/part/view/BZT52C11T","BZT52C11T")</f>
        <v>BZT52C11T</v>
      </c>
      <c r="D88" t="s">
        <v>102</v>
      </c>
      <c r="E88" t="s">
        <v>57</v>
      </c>
      <c r="F88" t="s">
        <v>16</v>
      </c>
      <c r="G88" t="s">
        <v>17</v>
      </c>
      <c r="H88">
        <v>300</v>
      </c>
      <c r="I88">
        <v>11</v>
      </c>
      <c r="J88">
        <v>5</v>
      </c>
      <c r="K88">
        <v>5.45</v>
      </c>
      <c r="L88">
        <v>0.1</v>
      </c>
      <c r="M88" t="s">
        <v>111</v>
      </c>
    </row>
    <row r="89" spans="1:13">
      <c r="A89" t="s">
        <v>119</v>
      </c>
      <c r="B89" s="2" t="str">
        <f>Hyperlink("https://www.diodes.com/assets/Datasheets/ds30502.pdf")</f>
        <v>https://www.diodes.com/assets/Datasheets/ds30502.pdf</v>
      </c>
      <c r="C89" t="str">
        <f>Hyperlink("https://www.diodes.com/part/view/BZT52C11TQ","BZT52C11TQ")</f>
        <v>BZT52C11TQ</v>
      </c>
      <c r="D89" t="s">
        <v>102</v>
      </c>
      <c r="E89" t="s">
        <v>57</v>
      </c>
      <c r="F89" t="s">
        <v>106</v>
      </c>
      <c r="G89" t="s">
        <v>17</v>
      </c>
      <c r="H89">
        <v>300</v>
      </c>
      <c r="I89">
        <v>11</v>
      </c>
      <c r="J89">
        <v>5</v>
      </c>
      <c r="K89">
        <v>5.45</v>
      </c>
      <c r="L89">
        <v>0.1</v>
      </c>
      <c r="M89" t="s">
        <v>111</v>
      </c>
    </row>
    <row r="90" spans="1:13">
      <c r="A90" t="s">
        <v>120</v>
      </c>
      <c r="B90" s="2" t="str">
        <f>Hyperlink("https://www.diodes.com/assets/Datasheets/ds18004.pdf")</f>
        <v>https://www.diodes.com/assets/Datasheets/ds18004.pdf</v>
      </c>
      <c r="C90" t="str">
        <f>Hyperlink("https://www.diodes.com/part/view/BZT52C12","BZT52C12")</f>
        <v>BZT52C12</v>
      </c>
      <c r="D90" t="s">
        <v>102</v>
      </c>
      <c r="E90" t="s">
        <v>57</v>
      </c>
      <c r="F90" t="s">
        <v>16</v>
      </c>
      <c r="G90" t="s">
        <v>17</v>
      </c>
      <c r="H90">
        <v>500</v>
      </c>
      <c r="I90">
        <v>12</v>
      </c>
      <c r="J90">
        <v>5</v>
      </c>
      <c r="K90">
        <v>5.39</v>
      </c>
      <c r="L90">
        <v>0.1</v>
      </c>
      <c r="M90" t="s">
        <v>103</v>
      </c>
    </row>
    <row r="91" spans="1:13">
      <c r="A91" t="s">
        <v>121</v>
      </c>
      <c r="B91" s="2" t="str">
        <f>Hyperlink("https://www.diodes.com/assets/Datasheets/BZT52C2V4LP-BZT52C39LP.pdf")</f>
        <v>https://www.diodes.com/assets/Datasheets/BZT52C2V4LP-BZT52C39LP.pdf</v>
      </c>
      <c r="C91" t="str">
        <f>Hyperlink("https://www.diodes.com/part/view/BZT52C12LP","BZT52C12LP")</f>
        <v>BZT52C12LP</v>
      </c>
      <c r="D91" t="s">
        <v>102</v>
      </c>
      <c r="E91" t="s">
        <v>15</v>
      </c>
      <c r="F91" t="s">
        <v>16</v>
      </c>
      <c r="G91" t="s">
        <v>17</v>
      </c>
      <c r="H91">
        <v>250</v>
      </c>
      <c r="I91">
        <v>12</v>
      </c>
      <c r="J91">
        <v>5</v>
      </c>
      <c r="K91">
        <v>5.39</v>
      </c>
      <c r="L91">
        <v>0.1</v>
      </c>
      <c r="M91" t="s">
        <v>100</v>
      </c>
    </row>
    <row r="92" spans="1:13">
      <c r="A92" t="s">
        <v>122</v>
      </c>
      <c r="B92" s="2" t="str">
        <f>Hyperlink("https://www.diodes.com/assets/Datasheets/ds18004.pdf")</f>
        <v>https://www.diodes.com/assets/Datasheets/ds18004.pdf</v>
      </c>
      <c r="C92" t="str">
        <f>Hyperlink("https://www.diodes.com/part/view/BZT52C12Q","BZT52C12Q")</f>
        <v>BZT52C12Q</v>
      </c>
      <c r="D92" t="s">
        <v>102</v>
      </c>
      <c r="E92" t="s">
        <v>57</v>
      </c>
      <c r="F92" t="s">
        <v>106</v>
      </c>
      <c r="G92" t="s">
        <v>17</v>
      </c>
      <c r="H92">
        <v>500</v>
      </c>
      <c r="I92">
        <v>12</v>
      </c>
      <c r="J92">
        <v>5</v>
      </c>
      <c r="K92">
        <v>5.39</v>
      </c>
      <c r="L92">
        <v>0.1</v>
      </c>
      <c r="M92" t="s">
        <v>103</v>
      </c>
    </row>
    <row r="93" spans="1:13">
      <c r="A93" t="s">
        <v>123</v>
      </c>
      <c r="B93" s="2" t="str">
        <f>Hyperlink("https://www.diodes.com/assets/Datasheets/ds30093.pdf")</f>
        <v>https://www.diodes.com/assets/Datasheets/ds30093.pdf</v>
      </c>
      <c r="C93" t="str">
        <f>Hyperlink("https://www.diodes.com/part/view/BZT52C12S","BZT52C12S")</f>
        <v>BZT52C12S</v>
      </c>
      <c r="D93" t="s">
        <v>102</v>
      </c>
      <c r="E93" t="s">
        <v>57</v>
      </c>
      <c r="F93" t="s">
        <v>16</v>
      </c>
      <c r="G93" t="s">
        <v>17</v>
      </c>
      <c r="H93">
        <v>200</v>
      </c>
      <c r="I93">
        <v>12</v>
      </c>
      <c r="J93">
        <v>5</v>
      </c>
      <c r="K93">
        <v>5.39</v>
      </c>
      <c r="L93">
        <v>0.1</v>
      </c>
      <c r="M93" t="s">
        <v>108</v>
      </c>
    </row>
    <row r="94" spans="1:13">
      <c r="A94" t="s">
        <v>124</v>
      </c>
      <c r="B94" s="2" t="str">
        <f>Hyperlink("https://www.diodes.com/assets/Datasheets/ds30093.pdf")</f>
        <v>https://www.diodes.com/assets/Datasheets/ds30093.pdf</v>
      </c>
      <c r="C94" t="str">
        <f>Hyperlink("https://www.diodes.com/part/view/BZT52C12SQ","BZT52C12SQ")</f>
        <v>BZT52C12SQ</v>
      </c>
      <c r="D94" t="s">
        <v>102</v>
      </c>
      <c r="E94" t="s">
        <v>57</v>
      </c>
      <c r="F94" t="s">
        <v>106</v>
      </c>
      <c r="G94" t="s">
        <v>17</v>
      </c>
      <c r="H94">
        <v>200</v>
      </c>
      <c r="I94">
        <v>12</v>
      </c>
      <c r="J94">
        <v>5</v>
      </c>
      <c r="K94">
        <v>5.39</v>
      </c>
      <c r="L94">
        <v>0.1</v>
      </c>
      <c r="M94" t="s">
        <v>108</v>
      </c>
    </row>
    <row r="95" spans="1:13">
      <c r="A95" t="s">
        <v>125</v>
      </c>
      <c r="B95" s="2" t="str">
        <f>Hyperlink("https://www.diodes.com/assets/Datasheets/ds30502.pdf")</f>
        <v>https://www.diodes.com/assets/Datasheets/ds30502.pdf</v>
      </c>
      <c r="C95" t="str">
        <f>Hyperlink("https://www.diodes.com/part/view/BZT52C12T","BZT52C12T")</f>
        <v>BZT52C12T</v>
      </c>
      <c r="D95" t="s">
        <v>102</v>
      </c>
      <c r="E95" t="s">
        <v>57</v>
      </c>
      <c r="F95" t="s">
        <v>16</v>
      </c>
      <c r="G95" t="s">
        <v>17</v>
      </c>
      <c r="H95">
        <v>300</v>
      </c>
      <c r="I95">
        <v>12</v>
      </c>
      <c r="J95">
        <v>5</v>
      </c>
      <c r="K95">
        <v>5.39</v>
      </c>
      <c r="L95">
        <v>0.1</v>
      </c>
      <c r="M95" t="s">
        <v>111</v>
      </c>
    </row>
    <row r="96" spans="1:13">
      <c r="A96" t="s">
        <v>126</v>
      </c>
      <c r="B96" s="2" t="str">
        <f>Hyperlink("https://www.diodes.com/assets/Datasheets/ds30502.pdf")</f>
        <v>https://www.diodes.com/assets/Datasheets/ds30502.pdf</v>
      </c>
      <c r="C96" t="str">
        <f>Hyperlink("https://www.diodes.com/part/view/BZT52C12TQ","BZT52C12TQ")</f>
        <v>BZT52C12TQ</v>
      </c>
      <c r="D96" t="s">
        <v>102</v>
      </c>
      <c r="E96" t="s">
        <v>57</v>
      </c>
      <c r="F96" t="s">
        <v>106</v>
      </c>
      <c r="G96" t="s">
        <v>17</v>
      </c>
      <c r="H96">
        <v>300</v>
      </c>
      <c r="I96">
        <v>12</v>
      </c>
      <c r="J96">
        <v>5</v>
      </c>
      <c r="K96">
        <v>5.39</v>
      </c>
      <c r="L96">
        <v>0.1</v>
      </c>
      <c r="M96" t="s">
        <v>111</v>
      </c>
    </row>
    <row r="97" spans="1:13">
      <c r="A97" t="s">
        <v>127</v>
      </c>
      <c r="B97" s="2" t="str">
        <f>Hyperlink("https://www.diodes.com/assets/Datasheets/ds18004.pdf")</f>
        <v>https://www.diodes.com/assets/Datasheets/ds18004.pdf</v>
      </c>
      <c r="C97" t="str">
        <f>Hyperlink("https://www.diodes.com/part/view/BZT52C13","BZT52C13")</f>
        <v>BZT52C13</v>
      </c>
      <c r="D97" t="s">
        <v>102</v>
      </c>
      <c r="E97" t="s">
        <v>57</v>
      </c>
      <c r="F97" t="s">
        <v>16</v>
      </c>
      <c r="G97" t="s">
        <v>17</v>
      </c>
      <c r="H97">
        <v>500</v>
      </c>
      <c r="I97">
        <v>13.25</v>
      </c>
      <c r="J97">
        <v>5</v>
      </c>
      <c r="K97">
        <v>6.42</v>
      </c>
      <c r="L97">
        <v>0.1</v>
      </c>
      <c r="M97" t="s">
        <v>103</v>
      </c>
    </row>
    <row r="98" spans="1:13">
      <c r="A98" t="s">
        <v>128</v>
      </c>
      <c r="B98" s="2" t="str">
        <f>Hyperlink("https://www.diodes.com/assets/Datasheets/BZT52C2V4LP-BZT52C39LP.pdf")</f>
        <v>https://www.diodes.com/assets/Datasheets/BZT52C2V4LP-BZT52C39LP.pdf</v>
      </c>
      <c r="C98" t="str">
        <f>Hyperlink("https://www.diodes.com/part/view/BZT52C13LP","BZT52C13LP")</f>
        <v>BZT52C13LP</v>
      </c>
      <c r="D98" t="s">
        <v>102</v>
      </c>
      <c r="E98" t="s">
        <v>15</v>
      </c>
      <c r="F98" t="s">
        <v>16</v>
      </c>
      <c r="G98" t="s">
        <v>17</v>
      </c>
      <c r="H98">
        <v>250</v>
      </c>
      <c r="I98">
        <v>13.25</v>
      </c>
      <c r="J98">
        <v>5</v>
      </c>
      <c r="K98">
        <v>6.42</v>
      </c>
      <c r="L98">
        <v>0.1</v>
      </c>
      <c r="M98" t="s">
        <v>100</v>
      </c>
    </row>
    <row r="99" spans="1:13">
      <c r="A99" t="s">
        <v>129</v>
      </c>
      <c r="B99" s="2" t="str">
        <f>Hyperlink("https://www.diodes.com/assets/Datasheets/BZT52C6V8LPQ-BZT52C16LPQ.pdf")</f>
        <v>https://www.diodes.com/assets/Datasheets/BZT52C6V8LPQ-BZT52C16LPQ.pdf</v>
      </c>
      <c r="C99" t="str">
        <f>Hyperlink("https://www.diodes.com/part/view/BZT52C13LPQ","BZT52C13LPQ")</f>
        <v>BZT52C13LPQ</v>
      </c>
      <c r="D99" t="s">
        <v>102</v>
      </c>
      <c r="E99" t="s">
        <v>57</v>
      </c>
      <c r="F99" t="s">
        <v>106</v>
      </c>
      <c r="G99" t="s">
        <v>17</v>
      </c>
      <c r="H99">
        <v>250</v>
      </c>
      <c r="I99">
        <v>13.25</v>
      </c>
      <c r="J99">
        <v>5</v>
      </c>
      <c r="K99">
        <v>0.0642</v>
      </c>
      <c r="L99">
        <v>0.1</v>
      </c>
      <c r="M99" t="s">
        <v>100</v>
      </c>
    </row>
    <row r="100" spans="1:13">
      <c r="A100" t="s">
        <v>130</v>
      </c>
      <c r="B100" s="2" t="str">
        <f>Hyperlink("https://www.diodes.com/assets/Datasheets/ds18004.pdf")</f>
        <v>https://www.diodes.com/assets/Datasheets/ds18004.pdf</v>
      </c>
      <c r="C100" t="str">
        <f>Hyperlink("https://www.diodes.com/part/view/BZT52C13Q","BZT52C13Q")</f>
        <v>BZT52C13Q</v>
      </c>
      <c r="D100" t="s">
        <v>102</v>
      </c>
      <c r="E100" t="s">
        <v>57</v>
      </c>
      <c r="F100" t="s">
        <v>106</v>
      </c>
      <c r="G100" t="s">
        <v>17</v>
      </c>
      <c r="H100">
        <v>500</v>
      </c>
      <c r="I100">
        <v>13.25</v>
      </c>
      <c r="J100">
        <v>5</v>
      </c>
      <c r="K100">
        <v>6.42</v>
      </c>
      <c r="L100">
        <v>0.1</v>
      </c>
      <c r="M100" t="s">
        <v>103</v>
      </c>
    </row>
    <row r="101" spans="1:13">
      <c r="A101" t="s">
        <v>131</v>
      </c>
      <c r="B101" s="2" t="str">
        <f>Hyperlink("https://www.diodes.com/assets/Datasheets/ds30093.pdf")</f>
        <v>https://www.diodes.com/assets/Datasheets/ds30093.pdf</v>
      </c>
      <c r="C101" t="str">
        <f>Hyperlink("https://www.diodes.com/part/view/BZT52C13S","BZT52C13S")</f>
        <v>BZT52C13S</v>
      </c>
      <c r="D101" t="s">
        <v>102</v>
      </c>
      <c r="E101" t="s">
        <v>57</v>
      </c>
      <c r="F101" t="s">
        <v>16</v>
      </c>
      <c r="G101" t="s">
        <v>17</v>
      </c>
      <c r="H101">
        <v>200</v>
      </c>
      <c r="I101">
        <v>13.25</v>
      </c>
      <c r="J101">
        <v>5</v>
      </c>
      <c r="K101">
        <v>6.42</v>
      </c>
      <c r="L101">
        <v>0.1</v>
      </c>
      <c r="M101" t="s">
        <v>108</v>
      </c>
    </row>
    <row r="102" spans="1:13">
      <c r="A102" t="s">
        <v>132</v>
      </c>
      <c r="B102" s="2" t="str">
        <f>Hyperlink("https://www.diodes.com/assets/Datasheets/ds30093.pdf")</f>
        <v>https://www.diodes.com/assets/Datasheets/ds30093.pdf</v>
      </c>
      <c r="C102" t="str">
        <f>Hyperlink("https://www.diodes.com/part/view/BZT52C13SQ","BZT52C13SQ")</f>
        <v>BZT52C13SQ</v>
      </c>
      <c r="D102" t="s">
        <v>102</v>
      </c>
      <c r="E102" t="s">
        <v>57</v>
      </c>
      <c r="F102" t="s">
        <v>106</v>
      </c>
      <c r="G102" t="s">
        <v>17</v>
      </c>
      <c r="H102">
        <v>200</v>
      </c>
      <c r="I102">
        <v>13.25</v>
      </c>
      <c r="J102">
        <v>5</v>
      </c>
      <c r="K102">
        <v>6.42</v>
      </c>
      <c r="L102">
        <v>0.1</v>
      </c>
      <c r="M102" t="s">
        <v>108</v>
      </c>
    </row>
    <row r="103" spans="1:13">
      <c r="A103" t="s">
        <v>133</v>
      </c>
      <c r="B103" s="2" t="str">
        <f>Hyperlink("https://www.diodes.com/assets/Datasheets/ds30502.pdf")</f>
        <v>https://www.diodes.com/assets/Datasheets/ds30502.pdf</v>
      </c>
      <c r="C103" t="str">
        <f>Hyperlink("https://www.diodes.com/part/view/BZT52C13T","BZT52C13T")</f>
        <v>BZT52C13T</v>
      </c>
      <c r="D103" t="s">
        <v>102</v>
      </c>
      <c r="E103" t="s">
        <v>57</v>
      </c>
      <c r="F103" t="s">
        <v>16</v>
      </c>
      <c r="G103" t="s">
        <v>17</v>
      </c>
      <c r="H103">
        <v>300</v>
      </c>
      <c r="I103">
        <v>13.25</v>
      </c>
      <c r="J103">
        <v>5</v>
      </c>
      <c r="K103">
        <v>6.42</v>
      </c>
      <c r="L103">
        <v>0.1</v>
      </c>
      <c r="M103" t="s">
        <v>111</v>
      </c>
    </row>
    <row r="104" spans="1:13">
      <c r="A104" t="s">
        <v>134</v>
      </c>
      <c r="B104" s="2" t="str">
        <f>Hyperlink("https://www.diodes.com/assets/Datasheets/ds30502.pdf")</f>
        <v>https://www.diodes.com/assets/Datasheets/ds30502.pdf</v>
      </c>
      <c r="C104" t="str">
        <f>Hyperlink("https://www.diodes.com/part/view/BZT52C13TQ","BZT52C13TQ")</f>
        <v>BZT52C13TQ</v>
      </c>
      <c r="D104" t="s">
        <v>102</v>
      </c>
      <c r="E104" t="s">
        <v>57</v>
      </c>
      <c r="F104" t="s">
        <v>106</v>
      </c>
      <c r="G104" t="s">
        <v>17</v>
      </c>
      <c r="H104">
        <v>300</v>
      </c>
      <c r="I104">
        <v>13.25</v>
      </c>
      <c r="J104">
        <v>5</v>
      </c>
      <c r="K104">
        <v>6.42</v>
      </c>
      <c r="L104">
        <v>0.1</v>
      </c>
      <c r="M104" t="s">
        <v>111</v>
      </c>
    </row>
    <row r="105" spans="1:13">
      <c r="A105" t="s">
        <v>135</v>
      </c>
      <c r="B105" s="2" t="str">
        <f>Hyperlink("https://www.diodes.com/assets/Datasheets/ds18004.pdf")</f>
        <v>https://www.diodes.com/assets/Datasheets/ds18004.pdf</v>
      </c>
      <c r="C105" t="str">
        <f>Hyperlink("https://www.diodes.com/part/view/BZT52C15","BZT52C15")</f>
        <v>BZT52C15</v>
      </c>
      <c r="D105" t="s">
        <v>102</v>
      </c>
      <c r="E105" t="s">
        <v>57</v>
      </c>
      <c r="F105" t="s">
        <v>16</v>
      </c>
      <c r="G105" t="s">
        <v>17</v>
      </c>
      <c r="H105">
        <v>500</v>
      </c>
      <c r="I105">
        <v>15</v>
      </c>
      <c r="J105">
        <v>5</v>
      </c>
      <c r="K105">
        <v>6.12</v>
      </c>
      <c r="L105">
        <v>0.1</v>
      </c>
      <c r="M105" t="s">
        <v>103</v>
      </c>
    </row>
    <row r="106" spans="1:13">
      <c r="A106" t="s">
        <v>136</v>
      </c>
      <c r="B106" s="2" t="str">
        <f>Hyperlink("https://www.diodes.com/assets/Datasheets/BZT52C2V4LP-BZT52C39LP.pdf")</f>
        <v>https://www.diodes.com/assets/Datasheets/BZT52C2V4LP-BZT52C39LP.pdf</v>
      </c>
      <c r="C106" t="str">
        <f>Hyperlink("https://www.diodes.com/part/view/BZT52C15LP","BZT52C15LP")</f>
        <v>BZT52C15LP</v>
      </c>
      <c r="D106" t="s">
        <v>102</v>
      </c>
      <c r="E106" t="s">
        <v>15</v>
      </c>
      <c r="F106" t="s">
        <v>16</v>
      </c>
      <c r="G106" t="s">
        <v>17</v>
      </c>
      <c r="H106">
        <v>250</v>
      </c>
      <c r="I106">
        <v>15</v>
      </c>
      <c r="J106">
        <v>5</v>
      </c>
      <c r="K106">
        <v>6.12</v>
      </c>
      <c r="L106">
        <v>0.1</v>
      </c>
      <c r="M106" t="s">
        <v>100</v>
      </c>
    </row>
    <row r="107" spans="1:13">
      <c r="A107" t="s">
        <v>137</v>
      </c>
      <c r="B107" s="2" t="str">
        <f>Hyperlink("https://www.diodes.com/assets/Datasheets/BZT52C6V8LPQ-BZT52C16LPQ.pdf")</f>
        <v>https://www.diodes.com/assets/Datasheets/BZT52C6V8LPQ-BZT52C16LPQ.pdf</v>
      </c>
      <c r="C107" t="str">
        <f>Hyperlink("https://www.diodes.com/part/view/BZT52C15LPQ","BZT52C15LPQ")</f>
        <v>BZT52C15LPQ</v>
      </c>
      <c r="D107" t="s">
        <v>102</v>
      </c>
      <c r="E107" t="s">
        <v>57</v>
      </c>
      <c r="F107" t="s">
        <v>106</v>
      </c>
      <c r="G107" t="s">
        <v>17</v>
      </c>
      <c r="H107">
        <v>250</v>
      </c>
      <c r="I107">
        <v>14.7</v>
      </c>
      <c r="J107">
        <v>5</v>
      </c>
      <c r="K107">
        <v>0.0612</v>
      </c>
      <c r="L107">
        <v>0.1</v>
      </c>
      <c r="M107" t="s">
        <v>100</v>
      </c>
    </row>
    <row r="108" spans="1:13">
      <c r="A108" t="s">
        <v>138</v>
      </c>
      <c r="B108" s="2" t="str">
        <f>Hyperlink("https://www.diodes.com/assets/Datasheets/ds18004.pdf")</f>
        <v>https://www.diodes.com/assets/Datasheets/ds18004.pdf</v>
      </c>
      <c r="C108" t="str">
        <f>Hyperlink("https://www.diodes.com/part/view/BZT52C15Q","BZT52C15Q")</f>
        <v>BZT52C15Q</v>
      </c>
      <c r="D108" t="s">
        <v>102</v>
      </c>
      <c r="E108" t="s">
        <v>57</v>
      </c>
      <c r="F108" t="s">
        <v>106</v>
      </c>
      <c r="G108" t="s">
        <v>17</v>
      </c>
      <c r="H108">
        <v>500</v>
      </c>
      <c r="I108">
        <v>15</v>
      </c>
      <c r="J108">
        <v>5</v>
      </c>
      <c r="K108">
        <v>6.12</v>
      </c>
      <c r="L108">
        <v>0.1</v>
      </c>
      <c r="M108" t="s">
        <v>103</v>
      </c>
    </row>
    <row r="109" spans="1:13">
      <c r="A109" t="s">
        <v>139</v>
      </c>
      <c r="B109" s="2" t="str">
        <f>Hyperlink("https://www.diodes.com/assets/Datasheets/ds30093.pdf")</f>
        <v>https://www.diodes.com/assets/Datasheets/ds30093.pdf</v>
      </c>
      <c r="C109" t="str">
        <f>Hyperlink("https://www.diodes.com/part/view/BZT52C15S","BZT52C15S")</f>
        <v>BZT52C15S</v>
      </c>
      <c r="D109" t="s">
        <v>102</v>
      </c>
      <c r="E109" t="s">
        <v>57</v>
      </c>
      <c r="F109" t="s">
        <v>16</v>
      </c>
      <c r="G109" t="s">
        <v>17</v>
      </c>
      <c r="H109">
        <v>200</v>
      </c>
      <c r="I109">
        <v>15</v>
      </c>
      <c r="J109">
        <v>5</v>
      </c>
      <c r="K109">
        <v>6.12</v>
      </c>
      <c r="L109">
        <v>0.1</v>
      </c>
      <c r="M109" t="s">
        <v>108</v>
      </c>
    </row>
    <row r="110" spans="1:13">
      <c r="A110" t="s">
        <v>140</v>
      </c>
      <c r="B110" s="2" t="str">
        <f>Hyperlink("https://www.diodes.com/assets/Datasheets/ds30093.pdf")</f>
        <v>https://www.diodes.com/assets/Datasheets/ds30093.pdf</v>
      </c>
      <c r="C110" t="str">
        <f>Hyperlink("https://www.diodes.com/part/view/BZT52C15SQ","BZT52C15SQ")</f>
        <v>BZT52C15SQ</v>
      </c>
      <c r="D110" t="s">
        <v>102</v>
      </c>
      <c r="E110" t="s">
        <v>57</v>
      </c>
      <c r="F110" t="s">
        <v>106</v>
      </c>
      <c r="G110" t="s">
        <v>17</v>
      </c>
      <c r="H110">
        <v>200</v>
      </c>
      <c r="I110">
        <v>15</v>
      </c>
      <c r="J110">
        <v>5</v>
      </c>
      <c r="K110">
        <v>6.12</v>
      </c>
      <c r="L110">
        <v>0.1</v>
      </c>
      <c r="M110" t="s">
        <v>108</v>
      </c>
    </row>
    <row r="111" spans="1:13">
      <c r="A111" t="s">
        <v>141</v>
      </c>
      <c r="B111" s="2" t="str">
        <f>Hyperlink("https://www.diodes.com/assets/Datasheets/ds30502.pdf")</f>
        <v>https://www.diodes.com/assets/Datasheets/ds30502.pdf</v>
      </c>
      <c r="C111" t="str">
        <f>Hyperlink("https://www.diodes.com/part/view/BZT52C15T","BZT52C15T")</f>
        <v>BZT52C15T</v>
      </c>
      <c r="D111" t="s">
        <v>102</v>
      </c>
      <c r="E111" t="s">
        <v>57</v>
      </c>
      <c r="F111" t="s">
        <v>16</v>
      </c>
      <c r="G111" t="s">
        <v>17</v>
      </c>
      <c r="H111">
        <v>300</v>
      </c>
      <c r="I111">
        <v>15</v>
      </c>
      <c r="J111">
        <v>5</v>
      </c>
      <c r="K111">
        <v>6.12</v>
      </c>
      <c r="L111">
        <v>0.1</v>
      </c>
      <c r="M111" t="s">
        <v>111</v>
      </c>
    </row>
    <row r="112" spans="1:13">
      <c r="A112" t="s">
        <v>142</v>
      </c>
      <c r="B112" s="2" t="str">
        <f>Hyperlink("https://www.diodes.com/assets/Datasheets/ds30502.pdf")</f>
        <v>https://www.diodes.com/assets/Datasheets/ds30502.pdf</v>
      </c>
      <c r="C112" t="str">
        <f>Hyperlink("https://www.diodes.com/part/view/BZT52C15TQ","BZT52C15TQ")</f>
        <v>BZT52C15TQ</v>
      </c>
      <c r="D112" t="s">
        <v>102</v>
      </c>
      <c r="E112" t="s">
        <v>57</v>
      </c>
      <c r="F112" t="s">
        <v>106</v>
      </c>
      <c r="G112" t="s">
        <v>17</v>
      </c>
      <c r="H112">
        <v>300</v>
      </c>
      <c r="I112">
        <v>15</v>
      </c>
      <c r="J112">
        <v>5</v>
      </c>
      <c r="K112">
        <v>6.12</v>
      </c>
      <c r="L112">
        <v>0.1</v>
      </c>
      <c r="M112" t="s">
        <v>111</v>
      </c>
    </row>
    <row r="113" spans="1:13">
      <c r="A113" t="s">
        <v>143</v>
      </c>
      <c r="B113" s="2" t="str">
        <f>Hyperlink("https://www.diodes.com/assets/Datasheets/ds18004.pdf")</f>
        <v>https://www.diodes.com/assets/Datasheets/ds18004.pdf</v>
      </c>
      <c r="C113" t="str">
        <f>Hyperlink("https://www.diodes.com/part/view/BZT52C16","BZT52C16")</f>
        <v>BZT52C16</v>
      </c>
      <c r="D113" t="s">
        <v>102</v>
      </c>
      <c r="E113" t="s">
        <v>57</v>
      </c>
      <c r="F113" t="s">
        <v>16</v>
      </c>
      <c r="G113" t="s">
        <v>17</v>
      </c>
      <c r="H113">
        <v>500</v>
      </c>
      <c r="I113">
        <v>16</v>
      </c>
      <c r="J113">
        <v>5</v>
      </c>
      <c r="K113">
        <v>5.56</v>
      </c>
      <c r="L113">
        <v>0.1</v>
      </c>
      <c r="M113" t="s">
        <v>103</v>
      </c>
    </row>
    <row r="114" spans="1:13">
      <c r="A114" t="s">
        <v>144</v>
      </c>
      <c r="B114" s="2" t="str">
        <f>Hyperlink("https://www.diodes.com/assets/Datasheets/BZT52C2V4LP-BZT52C39LP.pdf")</f>
        <v>https://www.diodes.com/assets/Datasheets/BZT52C2V4LP-BZT52C39LP.pdf</v>
      </c>
      <c r="C114" t="str">
        <f>Hyperlink("https://www.diodes.com/part/view/BZT52C16LP","BZT52C16LP")</f>
        <v>BZT52C16LP</v>
      </c>
      <c r="D114" t="s">
        <v>102</v>
      </c>
      <c r="E114" t="s">
        <v>15</v>
      </c>
      <c r="F114" t="s">
        <v>16</v>
      </c>
      <c r="G114" t="s">
        <v>17</v>
      </c>
      <c r="H114">
        <v>250</v>
      </c>
      <c r="I114">
        <v>16</v>
      </c>
      <c r="J114">
        <v>5</v>
      </c>
      <c r="K114">
        <v>5.56</v>
      </c>
      <c r="L114">
        <v>0.1</v>
      </c>
      <c r="M114" t="s">
        <v>100</v>
      </c>
    </row>
    <row r="115" spans="1:13">
      <c r="A115" t="s">
        <v>145</v>
      </c>
      <c r="B115" s="2" t="str">
        <f>Hyperlink("https://www.diodes.com/assets/Datasheets/BZT52C6V8LPQ-BZT52C16LPQ.pdf")</f>
        <v>https://www.diodes.com/assets/Datasheets/BZT52C6V8LPQ-BZT52C16LPQ.pdf</v>
      </c>
      <c r="C115" t="str">
        <f>Hyperlink("https://www.diodes.com/part/view/BZT52C16LPQ","BZT52C16LPQ")</f>
        <v>BZT52C16LPQ</v>
      </c>
      <c r="D115" t="s">
        <v>102</v>
      </c>
      <c r="E115" t="s">
        <v>57</v>
      </c>
      <c r="F115" t="s">
        <v>106</v>
      </c>
      <c r="G115" t="s">
        <v>17</v>
      </c>
      <c r="H115">
        <v>250</v>
      </c>
      <c r="I115">
        <v>16.2</v>
      </c>
      <c r="J115">
        <v>5</v>
      </c>
      <c r="K115">
        <v>0.0556</v>
      </c>
      <c r="L115">
        <v>0.1</v>
      </c>
      <c r="M115" t="s">
        <v>100</v>
      </c>
    </row>
    <row r="116" spans="1:13">
      <c r="A116" t="s">
        <v>146</v>
      </c>
      <c r="B116" s="2" t="str">
        <f>Hyperlink("https://www.diodes.com/assets/Datasheets/ds18004.pdf")</f>
        <v>https://www.diodes.com/assets/Datasheets/ds18004.pdf</v>
      </c>
      <c r="C116" t="str">
        <f>Hyperlink("https://www.diodes.com/part/view/BZT52C16Q","BZT52C16Q")</f>
        <v>BZT52C16Q</v>
      </c>
      <c r="D116" t="s">
        <v>102</v>
      </c>
      <c r="E116" t="s">
        <v>57</v>
      </c>
      <c r="F116" t="s">
        <v>106</v>
      </c>
      <c r="G116" t="s">
        <v>17</v>
      </c>
      <c r="H116">
        <v>500</v>
      </c>
      <c r="I116">
        <v>16</v>
      </c>
      <c r="J116">
        <v>5</v>
      </c>
      <c r="K116">
        <v>5.56</v>
      </c>
      <c r="L116">
        <v>0.1</v>
      </c>
      <c r="M116" t="s">
        <v>103</v>
      </c>
    </row>
    <row r="117" spans="1:13">
      <c r="A117" t="s">
        <v>147</v>
      </c>
      <c r="B117" s="2" t="str">
        <f>Hyperlink("https://www.diodes.com/assets/Datasheets/ds30093.pdf")</f>
        <v>https://www.diodes.com/assets/Datasheets/ds30093.pdf</v>
      </c>
      <c r="C117" t="str">
        <f>Hyperlink("https://www.diodes.com/part/view/BZT52C16S","BZT52C16S")</f>
        <v>BZT52C16S</v>
      </c>
      <c r="D117" t="s">
        <v>102</v>
      </c>
      <c r="E117" t="s">
        <v>57</v>
      </c>
      <c r="F117" t="s">
        <v>16</v>
      </c>
      <c r="G117" t="s">
        <v>17</v>
      </c>
      <c r="H117">
        <v>200</v>
      </c>
      <c r="I117">
        <v>16</v>
      </c>
      <c r="J117">
        <v>5</v>
      </c>
      <c r="K117">
        <v>5.56</v>
      </c>
      <c r="L117">
        <v>0.1</v>
      </c>
      <c r="M117" t="s">
        <v>108</v>
      </c>
    </row>
    <row r="118" spans="1:13">
      <c r="A118" t="s">
        <v>148</v>
      </c>
      <c r="B118" s="2" t="str">
        <f>Hyperlink("https://www.diodes.com/assets/Datasheets/ds30093.pdf")</f>
        <v>https://www.diodes.com/assets/Datasheets/ds30093.pdf</v>
      </c>
      <c r="C118" t="str">
        <f>Hyperlink("https://www.diodes.com/part/view/BZT52C16SQ","BZT52C16SQ")</f>
        <v>BZT52C16SQ</v>
      </c>
      <c r="D118" t="s">
        <v>102</v>
      </c>
      <c r="E118" t="s">
        <v>57</v>
      </c>
      <c r="F118" t="s">
        <v>106</v>
      </c>
      <c r="G118" t="s">
        <v>17</v>
      </c>
      <c r="H118">
        <v>200</v>
      </c>
      <c r="I118">
        <v>16</v>
      </c>
      <c r="J118">
        <v>5</v>
      </c>
      <c r="K118">
        <v>5.56</v>
      </c>
      <c r="L118">
        <v>0.1</v>
      </c>
      <c r="M118" t="s">
        <v>108</v>
      </c>
    </row>
    <row r="119" spans="1:13">
      <c r="A119" t="s">
        <v>149</v>
      </c>
      <c r="B119" s="2" t="str">
        <f>Hyperlink("https://www.diodes.com/assets/Datasheets/ds30502.pdf")</f>
        <v>https://www.diodes.com/assets/Datasheets/ds30502.pdf</v>
      </c>
      <c r="C119" t="str">
        <f>Hyperlink("https://www.diodes.com/part/view/BZT52C16T","BZT52C16T")</f>
        <v>BZT52C16T</v>
      </c>
      <c r="D119" t="s">
        <v>102</v>
      </c>
      <c r="E119" t="s">
        <v>57</v>
      </c>
      <c r="F119" t="s">
        <v>16</v>
      </c>
      <c r="G119" t="s">
        <v>17</v>
      </c>
      <c r="H119">
        <v>300</v>
      </c>
      <c r="I119">
        <v>16</v>
      </c>
      <c r="J119">
        <v>5</v>
      </c>
      <c r="K119">
        <v>5.56</v>
      </c>
      <c r="L119">
        <v>0.1</v>
      </c>
      <c r="M119" t="s">
        <v>111</v>
      </c>
    </row>
    <row r="120" spans="1:13">
      <c r="A120" t="s">
        <v>150</v>
      </c>
      <c r="B120" s="2" t="str">
        <f>Hyperlink("https://www.diodes.com/assets/Datasheets/ds30502.pdf")</f>
        <v>https://www.diodes.com/assets/Datasheets/ds30502.pdf</v>
      </c>
      <c r="C120" t="str">
        <f>Hyperlink("https://www.diodes.com/part/view/BZT52C16TQ","BZT52C16TQ")</f>
        <v>BZT52C16TQ</v>
      </c>
      <c r="D120" t="s">
        <v>102</v>
      </c>
      <c r="E120" t="s">
        <v>57</v>
      </c>
      <c r="F120" t="s">
        <v>106</v>
      </c>
      <c r="G120" t="s">
        <v>17</v>
      </c>
      <c r="H120">
        <v>300</v>
      </c>
      <c r="I120">
        <v>16</v>
      </c>
      <c r="J120">
        <v>5</v>
      </c>
      <c r="K120">
        <v>5.56</v>
      </c>
      <c r="L120">
        <v>0.1</v>
      </c>
      <c r="M120" t="s">
        <v>111</v>
      </c>
    </row>
    <row r="121" spans="1:13">
      <c r="A121" t="s">
        <v>151</v>
      </c>
      <c r="B121" s="2" t="str">
        <f>Hyperlink("https://www.diodes.com/assets/Datasheets/ds18004.pdf")</f>
        <v>https://www.diodes.com/assets/Datasheets/ds18004.pdf</v>
      </c>
      <c r="C121" t="str">
        <f>Hyperlink("https://www.diodes.com/part/view/BZT52C18","BZT52C18")</f>
        <v>BZT52C18</v>
      </c>
      <c r="D121" t="s">
        <v>102</v>
      </c>
      <c r="E121" t="s">
        <v>57</v>
      </c>
      <c r="F121" t="s">
        <v>16</v>
      </c>
      <c r="G121" t="s">
        <v>17</v>
      </c>
      <c r="H121">
        <v>500</v>
      </c>
      <c r="I121">
        <v>18</v>
      </c>
      <c r="J121">
        <v>5</v>
      </c>
      <c r="K121">
        <v>6.41</v>
      </c>
      <c r="L121">
        <v>0.1</v>
      </c>
      <c r="M121" t="s">
        <v>103</v>
      </c>
    </row>
    <row r="122" spans="1:13">
      <c r="A122" t="s">
        <v>152</v>
      </c>
      <c r="B122" s="2" t="str">
        <f>Hyperlink("https://www.diodes.com/assets/Datasheets/BZT52C2V4LP-BZT52C39LP.pdf")</f>
        <v>https://www.diodes.com/assets/Datasheets/BZT52C2V4LP-BZT52C39LP.pdf</v>
      </c>
      <c r="C122" t="str">
        <f>Hyperlink("https://www.diodes.com/part/view/BZT52C18LP","BZT52C18LP")</f>
        <v>BZT52C18LP</v>
      </c>
      <c r="D122" t="s">
        <v>102</v>
      </c>
      <c r="E122" t="s">
        <v>15</v>
      </c>
      <c r="F122" t="s">
        <v>16</v>
      </c>
      <c r="G122" t="s">
        <v>17</v>
      </c>
      <c r="H122">
        <v>250</v>
      </c>
      <c r="I122">
        <v>18</v>
      </c>
      <c r="J122">
        <v>5</v>
      </c>
      <c r="K122">
        <v>6.41</v>
      </c>
      <c r="L122">
        <v>0.1</v>
      </c>
      <c r="M122" t="s">
        <v>100</v>
      </c>
    </row>
    <row r="123" spans="1:13">
      <c r="A123" t="s">
        <v>153</v>
      </c>
      <c r="B123" s="2" t="str">
        <f>Hyperlink("https://www.diodes.com/assets/Datasheets/ds18004.pdf")</f>
        <v>https://www.diodes.com/assets/Datasheets/ds18004.pdf</v>
      </c>
      <c r="C123" t="str">
        <f>Hyperlink("https://www.diodes.com/part/view/BZT52C18Q","BZT52C18Q")</f>
        <v>BZT52C18Q</v>
      </c>
      <c r="D123" t="s">
        <v>102</v>
      </c>
      <c r="E123" t="s">
        <v>57</v>
      </c>
      <c r="F123" t="s">
        <v>106</v>
      </c>
      <c r="G123" t="s">
        <v>17</v>
      </c>
      <c r="H123">
        <v>500</v>
      </c>
      <c r="I123">
        <v>18</v>
      </c>
      <c r="J123">
        <v>5</v>
      </c>
      <c r="K123">
        <v>6.41</v>
      </c>
      <c r="L123">
        <v>0.1</v>
      </c>
      <c r="M123" t="s">
        <v>103</v>
      </c>
    </row>
    <row r="124" spans="1:13">
      <c r="A124" t="s">
        <v>154</v>
      </c>
      <c r="B124" s="2" t="str">
        <f>Hyperlink("https://www.diodes.com/assets/Datasheets/ds30093.pdf")</f>
        <v>https://www.diodes.com/assets/Datasheets/ds30093.pdf</v>
      </c>
      <c r="C124" t="str">
        <f>Hyperlink("https://www.diodes.com/part/view/BZT52C18S","BZT52C18S")</f>
        <v>BZT52C18S</v>
      </c>
      <c r="D124" t="s">
        <v>102</v>
      </c>
      <c r="E124" t="s">
        <v>57</v>
      </c>
      <c r="F124" t="s">
        <v>16</v>
      </c>
      <c r="G124" t="s">
        <v>17</v>
      </c>
      <c r="H124">
        <v>200</v>
      </c>
      <c r="I124">
        <v>18</v>
      </c>
      <c r="J124">
        <v>5</v>
      </c>
      <c r="K124">
        <v>6.41</v>
      </c>
      <c r="L124">
        <v>0.1</v>
      </c>
      <c r="M124" t="s">
        <v>108</v>
      </c>
    </row>
    <row r="125" spans="1:13">
      <c r="A125" t="s">
        <v>155</v>
      </c>
      <c r="B125" s="2" t="str">
        <f>Hyperlink("https://www.diodes.com/assets/Datasheets/ds30093.pdf")</f>
        <v>https://www.diodes.com/assets/Datasheets/ds30093.pdf</v>
      </c>
      <c r="C125" t="str">
        <f>Hyperlink("https://www.diodes.com/part/view/BZT52C18SQ","BZT52C18SQ")</f>
        <v>BZT52C18SQ</v>
      </c>
      <c r="D125" t="s">
        <v>102</v>
      </c>
      <c r="E125" t="s">
        <v>57</v>
      </c>
      <c r="F125" t="s">
        <v>106</v>
      </c>
      <c r="G125" t="s">
        <v>17</v>
      </c>
      <c r="H125">
        <v>200</v>
      </c>
      <c r="I125">
        <v>18</v>
      </c>
      <c r="J125">
        <v>5</v>
      </c>
      <c r="K125">
        <v>6.41</v>
      </c>
      <c r="L125">
        <v>0.1</v>
      </c>
      <c r="M125" t="s">
        <v>108</v>
      </c>
    </row>
    <row r="126" spans="1:13">
      <c r="A126" t="s">
        <v>156</v>
      </c>
      <c r="B126" s="2" t="str">
        <f>Hyperlink("https://www.diodes.com/assets/Datasheets/ds30502.pdf")</f>
        <v>https://www.diodes.com/assets/Datasheets/ds30502.pdf</v>
      </c>
      <c r="C126" t="str">
        <f>Hyperlink("https://www.diodes.com/part/view/BZT52C18T","BZT52C18T")</f>
        <v>BZT52C18T</v>
      </c>
      <c r="D126" t="s">
        <v>102</v>
      </c>
      <c r="E126" t="s">
        <v>57</v>
      </c>
      <c r="F126" t="s">
        <v>16</v>
      </c>
      <c r="G126" t="s">
        <v>17</v>
      </c>
      <c r="H126">
        <v>300</v>
      </c>
      <c r="I126">
        <v>18</v>
      </c>
      <c r="J126">
        <v>5</v>
      </c>
      <c r="K126">
        <v>6.41</v>
      </c>
      <c r="L126">
        <v>0.1</v>
      </c>
      <c r="M126" t="s">
        <v>111</v>
      </c>
    </row>
    <row r="127" spans="1:13">
      <c r="A127" t="s">
        <v>157</v>
      </c>
      <c r="B127" s="2" t="str">
        <f>Hyperlink("https://www.diodes.com/assets/Datasheets/ds30502.pdf")</f>
        <v>https://www.diodes.com/assets/Datasheets/ds30502.pdf</v>
      </c>
      <c r="C127" t="str">
        <f>Hyperlink("https://www.diodes.com/part/view/BZT52C18TQ","BZT52C18TQ")</f>
        <v>BZT52C18TQ</v>
      </c>
      <c r="D127" t="s">
        <v>102</v>
      </c>
      <c r="E127" t="s">
        <v>57</v>
      </c>
      <c r="F127" t="s">
        <v>106</v>
      </c>
      <c r="G127" t="s">
        <v>17</v>
      </c>
      <c r="H127">
        <v>300</v>
      </c>
      <c r="I127">
        <v>18</v>
      </c>
      <c r="J127">
        <v>5</v>
      </c>
      <c r="K127">
        <v>6.41</v>
      </c>
      <c r="L127">
        <v>0.1</v>
      </c>
      <c r="M127" t="s">
        <v>111</v>
      </c>
    </row>
    <row r="128" spans="1:13">
      <c r="A128" t="s">
        <v>158</v>
      </c>
      <c r="B128" s="2" t="str">
        <f>Hyperlink("https://www.diodes.com/assets/Datasheets/ds18004.pdf")</f>
        <v>https://www.diodes.com/assets/Datasheets/ds18004.pdf</v>
      </c>
      <c r="C128" t="str">
        <f>Hyperlink("https://www.diodes.com/part/view/BZT52C20","BZT52C20")</f>
        <v>BZT52C20</v>
      </c>
      <c r="D128" t="s">
        <v>102</v>
      </c>
      <c r="E128" t="s">
        <v>57</v>
      </c>
      <c r="F128" t="s">
        <v>16</v>
      </c>
      <c r="G128" t="s">
        <v>17</v>
      </c>
      <c r="H128">
        <v>500</v>
      </c>
      <c r="I128">
        <v>20</v>
      </c>
      <c r="J128">
        <v>5</v>
      </c>
      <c r="K128">
        <v>6</v>
      </c>
      <c r="L128">
        <v>0.1</v>
      </c>
      <c r="M128" t="s">
        <v>103</v>
      </c>
    </row>
    <row r="129" spans="1:13">
      <c r="A129" t="s">
        <v>159</v>
      </c>
      <c r="B129" s="2" t="str">
        <f>Hyperlink("https://www.diodes.com/assets/Datasheets/BZT52C2V4LP-BZT52C39LP.pdf")</f>
        <v>https://www.diodes.com/assets/Datasheets/BZT52C2V4LP-BZT52C39LP.pdf</v>
      </c>
      <c r="C129" t="str">
        <f>Hyperlink("https://www.diodes.com/part/view/BZT52C20LP","BZT52C20LP")</f>
        <v>BZT52C20LP</v>
      </c>
      <c r="D129" t="s">
        <v>102</v>
      </c>
      <c r="E129" t="s">
        <v>15</v>
      </c>
      <c r="F129" t="s">
        <v>16</v>
      </c>
      <c r="G129" t="s">
        <v>17</v>
      </c>
      <c r="H129">
        <v>250</v>
      </c>
      <c r="I129">
        <v>20</v>
      </c>
      <c r="J129">
        <v>5</v>
      </c>
      <c r="K129">
        <v>6</v>
      </c>
      <c r="L129">
        <v>0.1</v>
      </c>
      <c r="M129" t="s">
        <v>100</v>
      </c>
    </row>
    <row r="130" spans="1:13">
      <c r="A130" t="s">
        <v>160</v>
      </c>
      <c r="B130" s="2" t="str">
        <f>Hyperlink("https://www.diodes.com/assets/Datasheets/ds18004.pdf")</f>
        <v>https://www.diodes.com/assets/Datasheets/ds18004.pdf</v>
      </c>
      <c r="C130" t="str">
        <f>Hyperlink("https://www.diodes.com/part/view/BZT52C20Q","BZT52C20Q")</f>
        <v>BZT52C20Q</v>
      </c>
      <c r="D130" t="s">
        <v>102</v>
      </c>
      <c r="E130" t="s">
        <v>57</v>
      </c>
      <c r="F130" t="s">
        <v>106</v>
      </c>
      <c r="G130" t="s">
        <v>17</v>
      </c>
      <c r="H130">
        <v>500</v>
      </c>
      <c r="I130">
        <v>20</v>
      </c>
      <c r="J130">
        <v>5</v>
      </c>
      <c r="K130">
        <v>6</v>
      </c>
      <c r="L130">
        <v>0.1</v>
      </c>
      <c r="M130" t="s">
        <v>103</v>
      </c>
    </row>
    <row r="131" spans="1:13">
      <c r="A131" t="s">
        <v>161</v>
      </c>
      <c r="B131" s="2" t="str">
        <f>Hyperlink("https://www.diodes.com/assets/Datasheets/ds30093.pdf")</f>
        <v>https://www.diodes.com/assets/Datasheets/ds30093.pdf</v>
      </c>
      <c r="C131" t="str">
        <f>Hyperlink("https://www.diodes.com/part/view/BZT52C20S","BZT52C20S")</f>
        <v>BZT52C20S</v>
      </c>
      <c r="D131" t="s">
        <v>102</v>
      </c>
      <c r="E131" t="s">
        <v>57</v>
      </c>
      <c r="F131" t="s">
        <v>16</v>
      </c>
      <c r="G131" t="s">
        <v>17</v>
      </c>
      <c r="H131">
        <v>200</v>
      </c>
      <c r="I131">
        <v>20</v>
      </c>
      <c r="J131">
        <v>5</v>
      </c>
      <c r="K131">
        <v>6</v>
      </c>
      <c r="L131">
        <v>0.1</v>
      </c>
      <c r="M131" t="s">
        <v>108</v>
      </c>
    </row>
    <row r="132" spans="1:13">
      <c r="A132" t="s">
        <v>162</v>
      </c>
      <c r="B132" s="2" t="str">
        <f>Hyperlink("https://www.diodes.com/assets/Datasheets/ds30093.pdf")</f>
        <v>https://www.diodes.com/assets/Datasheets/ds30093.pdf</v>
      </c>
      <c r="C132" t="str">
        <f>Hyperlink("https://www.diodes.com/part/view/BZT52C20SQ","BZT52C20SQ")</f>
        <v>BZT52C20SQ</v>
      </c>
      <c r="D132" t="s">
        <v>102</v>
      </c>
      <c r="E132" t="s">
        <v>57</v>
      </c>
      <c r="F132" t="s">
        <v>106</v>
      </c>
      <c r="G132" t="s">
        <v>17</v>
      </c>
      <c r="H132">
        <v>200</v>
      </c>
      <c r="I132">
        <v>20</v>
      </c>
      <c r="J132">
        <v>5</v>
      </c>
      <c r="K132">
        <v>6</v>
      </c>
      <c r="L132">
        <v>0.1</v>
      </c>
      <c r="M132" t="s">
        <v>108</v>
      </c>
    </row>
    <row r="133" spans="1:13">
      <c r="A133" t="s">
        <v>163</v>
      </c>
      <c r="B133" s="2" t="str">
        <f>Hyperlink("https://www.diodes.com/assets/Datasheets/ds30502.pdf")</f>
        <v>https://www.diodes.com/assets/Datasheets/ds30502.pdf</v>
      </c>
      <c r="C133" t="str">
        <f>Hyperlink("https://www.diodes.com/part/view/BZT52C20T","BZT52C20T")</f>
        <v>BZT52C20T</v>
      </c>
      <c r="D133" t="s">
        <v>102</v>
      </c>
      <c r="E133" t="s">
        <v>57</v>
      </c>
      <c r="F133" t="s">
        <v>16</v>
      </c>
      <c r="G133" t="s">
        <v>17</v>
      </c>
      <c r="H133">
        <v>300</v>
      </c>
      <c r="I133">
        <v>20</v>
      </c>
      <c r="J133">
        <v>5</v>
      </c>
      <c r="K133">
        <v>6</v>
      </c>
      <c r="L133">
        <v>0.1</v>
      </c>
      <c r="M133" t="s">
        <v>111</v>
      </c>
    </row>
    <row r="134" spans="1:13">
      <c r="A134" t="s">
        <v>164</v>
      </c>
      <c r="B134" s="2" t="str">
        <f>Hyperlink("https://www.diodes.com/assets/Datasheets/ds30502.pdf")</f>
        <v>https://www.diodes.com/assets/Datasheets/ds30502.pdf</v>
      </c>
      <c r="C134" t="str">
        <f>Hyperlink("https://www.diodes.com/part/view/BZT52C20TQ","BZT52C20TQ")</f>
        <v>BZT52C20TQ</v>
      </c>
      <c r="D134" t="s">
        <v>102</v>
      </c>
      <c r="E134" t="s">
        <v>57</v>
      </c>
      <c r="F134" t="s">
        <v>106</v>
      </c>
      <c r="G134" t="s">
        <v>17</v>
      </c>
      <c r="H134">
        <v>300</v>
      </c>
      <c r="I134">
        <v>20</v>
      </c>
      <c r="J134">
        <v>5</v>
      </c>
      <c r="K134">
        <v>6</v>
      </c>
      <c r="L134">
        <v>0.1</v>
      </c>
      <c r="M134" t="s">
        <v>111</v>
      </c>
    </row>
    <row r="135" spans="1:13">
      <c r="A135" t="s">
        <v>165</v>
      </c>
      <c r="B135" s="2" t="str">
        <f>Hyperlink("https://www.diodes.com/assets/Datasheets/ds18004.pdf")</f>
        <v>https://www.diodes.com/assets/Datasheets/ds18004.pdf</v>
      </c>
      <c r="C135" t="str">
        <f>Hyperlink("https://www.diodes.com/part/view/BZT52C22","BZT52C22")</f>
        <v>BZT52C22</v>
      </c>
      <c r="D135" t="s">
        <v>102</v>
      </c>
      <c r="E135" t="s">
        <v>57</v>
      </c>
      <c r="F135" t="s">
        <v>16</v>
      </c>
      <c r="G135" t="s">
        <v>17</v>
      </c>
      <c r="H135">
        <v>500</v>
      </c>
      <c r="I135">
        <v>22</v>
      </c>
      <c r="J135">
        <v>5</v>
      </c>
      <c r="K135">
        <v>5.67</v>
      </c>
      <c r="L135">
        <v>0.1</v>
      </c>
      <c r="M135" t="s">
        <v>103</v>
      </c>
    </row>
    <row r="136" spans="1:13">
      <c r="A136" t="s">
        <v>166</v>
      </c>
      <c r="B136" s="2" t="str">
        <f>Hyperlink("https://www.diodes.com/assets/Datasheets/BZT52C2V4LP-BZT52C39LP.pdf")</f>
        <v>https://www.diodes.com/assets/Datasheets/BZT52C2V4LP-BZT52C39LP.pdf</v>
      </c>
      <c r="C136" t="str">
        <f>Hyperlink("https://www.diodes.com/part/view/BZT52C22LP","BZT52C22LP")</f>
        <v>BZT52C22LP</v>
      </c>
      <c r="D136" t="s">
        <v>102</v>
      </c>
      <c r="E136" t="s">
        <v>15</v>
      </c>
      <c r="F136" t="s">
        <v>16</v>
      </c>
      <c r="G136" t="s">
        <v>17</v>
      </c>
      <c r="H136">
        <v>250</v>
      </c>
      <c r="I136">
        <v>22</v>
      </c>
      <c r="J136">
        <v>5</v>
      </c>
      <c r="K136">
        <v>5.67</v>
      </c>
      <c r="L136">
        <v>0.1</v>
      </c>
      <c r="M136" t="s">
        <v>100</v>
      </c>
    </row>
    <row r="137" spans="1:13">
      <c r="A137" t="s">
        <v>167</v>
      </c>
      <c r="B137" s="2" t="str">
        <f>Hyperlink("https://www.diodes.com/assets/Datasheets/ds18004.pdf")</f>
        <v>https://www.diodes.com/assets/Datasheets/ds18004.pdf</v>
      </c>
      <c r="C137" t="str">
        <f>Hyperlink("https://www.diodes.com/part/view/BZT52C22Q","BZT52C22Q")</f>
        <v>BZT52C22Q</v>
      </c>
      <c r="D137" t="s">
        <v>102</v>
      </c>
      <c r="E137" t="s">
        <v>57</v>
      </c>
      <c r="F137" t="s">
        <v>106</v>
      </c>
      <c r="G137" t="s">
        <v>17</v>
      </c>
      <c r="H137">
        <v>500</v>
      </c>
      <c r="I137">
        <v>22</v>
      </c>
      <c r="J137">
        <v>5</v>
      </c>
      <c r="K137">
        <v>5.67</v>
      </c>
      <c r="L137">
        <v>0.1</v>
      </c>
      <c r="M137" t="s">
        <v>103</v>
      </c>
    </row>
    <row r="138" spans="1:13">
      <c r="A138" t="s">
        <v>168</v>
      </c>
      <c r="B138" s="2" t="str">
        <f>Hyperlink("https://www.diodes.com/assets/Datasheets/ds30093.pdf")</f>
        <v>https://www.diodes.com/assets/Datasheets/ds30093.pdf</v>
      </c>
      <c r="C138" t="str">
        <f>Hyperlink("https://www.diodes.com/part/view/BZT52C22S","BZT52C22S")</f>
        <v>BZT52C22S</v>
      </c>
      <c r="D138" t="s">
        <v>102</v>
      </c>
      <c r="E138" t="s">
        <v>57</v>
      </c>
      <c r="F138" t="s">
        <v>16</v>
      </c>
      <c r="G138" t="s">
        <v>17</v>
      </c>
      <c r="H138">
        <v>200</v>
      </c>
      <c r="I138">
        <v>22</v>
      </c>
      <c r="J138">
        <v>5</v>
      </c>
      <c r="K138">
        <v>5.67</v>
      </c>
      <c r="L138">
        <v>0.1</v>
      </c>
      <c r="M138" t="s">
        <v>108</v>
      </c>
    </row>
    <row r="139" spans="1:13">
      <c r="A139" t="s">
        <v>169</v>
      </c>
      <c r="B139" s="2" t="str">
        <f>Hyperlink("https://www.diodes.com/assets/Datasheets/ds30502.pdf")</f>
        <v>https://www.diodes.com/assets/Datasheets/ds30502.pdf</v>
      </c>
      <c r="C139" t="str">
        <f>Hyperlink("https://www.diodes.com/part/view/BZT52C22T","BZT52C22T")</f>
        <v>BZT52C22T</v>
      </c>
      <c r="D139" t="s">
        <v>102</v>
      </c>
      <c r="E139" t="s">
        <v>57</v>
      </c>
      <c r="F139" t="s">
        <v>16</v>
      </c>
      <c r="G139" t="s">
        <v>17</v>
      </c>
      <c r="H139">
        <v>300</v>
      </c>
      <c r="I139">
        <v>22</v>
      </c>
      <c r="J139">
        <v>5</v>
      </c>
      <c r="K139">
        <v>5.67</v>
      </c>
      <c r="L139">
        <v>0.1</v>
      </c>
      <c r="M139" t="s">
        <v>111</v>
      </c>
    </row>
    <row r="140" spans="1:13">
      <c r="A140" t="s">
        <v>170</v>
      </c>
      <c r="B140" s="2" t="str">
        <f>Hyperlink("https://www.diodes.com/assets/Datasheets/ds30502.pdf")</f>
        <v>https://www.diodes.com/assets/Datasheets/ds30502.pdf</v>
      </c>
      <c r="C140" t="str">
        <f>Hyperlink("https://www.diodes.com/part/view/BZT52C22TQ","BZT52C22TQ")</f>
        <v>BZT52C22TQ</v>
      </c>
      <c r="D140" t="s">
        <v>102</v>
      </c>
      <c r="E140" t="s">
        <v>57</v>
      </c>
      <c r="F140" t="s">
        <v>106</v>
      </c>
      <c r="G140" t="s">
        <v>17</v>
      </c>
      <c r="H140">
        <v>300</v>
      </c>
      <c r="I140">
        <v>22</v>
      </c>
      <c r="J140">
        <v>5</v>
      </c>
      <c r="K140">
        <v>5.67</v>
      </c>
      <c r="L140">
        <v>0.1</v>
      </c>
      <c r="M140" t="s">
        <v>111</v>
      </c>
    </row>
    <row r="141" spans="1:13">
      <c r="A141" t="s">
        <v>171</v>
      </c>
      <c r="B141" s="2" t="str">
        <f>Hyperlink("https://www.diodes.com/assets/Datasheets/ds18004.pdf")</f>
        <v>https://www.diodes.com/assets/Datasheets/ds18004.pdf</v>
      </c>
      <c r="C141" t="str">
        <f>Hyperlink("https://www.diodes.com/part/view/BZT52C24","BZT52C24")</f>
        <v>BZT52C24</v>
      </c>
      <c r="D141" t="s">
        <v>102</v>
      </c>
      <c r="E141" t="s">
        <v>57</v>
      </c>
      <c r="F141" t="s">
        <v>16</v>
      </c>
      <c r="G141" t="s">
        <v>17</v>
      </c>
      <c r="H141">
        <v>500</v>
      </c>
      <c r="I141">
        <v>24</v>
      </c>
      <c r="J141">
        <v>5</v>
      </c>
      <c r="K141">
        <v>5.79</v>
      </c>
      <c r="L141">
        <v>0.1</v>
      </c>
      <c r="M141" t="s">
        <v>103</v>
      </c>
    </row>
    <row r="142" spans="1:13">
      <c r="A142" t="s">
        <v>172</v>
      </c>
      <c r="B142" s="2" t="str">
        <f>Hyperlink("https://www.diodes.com/assets/Datasheets/BZT52C2V4LP-BZT52C39LP.pdf")</f>
        <v>https://www.diodes.com/assets/Datasheets/BZT52C2V4LP-BZT52C39LP.pdf</v>
      </c>
      <c r="C142" t="str">
        <f>Hyperlink("https://www.diodes.com/part/view/BZT52C24LP","BZT52C24LP")</f>
        <v>BZT52C24LP</v>
      </c>
      <c r="D142" t="s">
        <v>102</v>
      </c>
      <c r="E142" t="s">
        <v>15</v>
      </c>
      <c r="F142" t="s">
        <v>16</v>
      </c>
      <c r="G142" t="s">
        <v>17</v>
      </c>
      <c r="H142">
        <v>250</v>
      </c>
      <c r="I142">
        <v>24</v>
      </c>
      <c r="J142">
        <v>5</v>
      </c>
      <c r="K142">
        <v>5.79</v>
      </c>
      <c r="L142">
        <v>0.1</v>
      </c>
      <c r="M142" t="s">
        <v>100</v>
      </c>
    </row>
    <row r="143" spans="1:13">
      <c r="A143" t="s">
        <v>173</v>
      </c>
      <c r="B143" s="2" t="str">
        <f>Hyperlink("https://www.diodes.com/assets/Datasheets/ds18004.pdf")</f>
        <v>https://www.diodes.com/assets/Datasheets/ds18004.pdf</v>
      </c>
      <c r="C143" t="str">
        <f>Hyperlink("https://www.diodes.com/part/view/BZT52C24Q","BZT52C24Q")</f>
        <v>BZT52C24Q</v>
      </c>
      <c r="D143" t="s">
        <v>102</v>
      </c>
      <c r="E143" t="s">
        <v>57</v>
      </c>
      <c r="F143" t="s">
        <v>106</v>
      </c>
      <c r="G143" t="s">
        <v>17</v>
      </c>
      <c r="H143">
        <v>500</v>
      </c>
      <c r="I143">
        <v>24</v>
      </c>
      <c r="J143">
        <v>5</v>
      </c>
      <c r="K143">
        <v>5.79</v>
      </c>
      <c r="L143">
        <v>0.1</v>
      </c>
      <c r="M143" t="s">
        <v>103</v>
      </c>
    </row>
    <row r="144" spans="1:13">
      <c r="A144" t="s">
        <v>174</v>
      </c>
      <c r="B144" s="2" t="str">
        <f>Hyperlink("https://www.diodes.com/assets/Datasheets/ds30093.pdf")</f>
        <v>https://www.diodes.com/assets/Datasheets/ds30093.pdf</v>
      </c>
      <c r="C144" t="str">
        <f>Hyperlink("https://www.diodes.com/part/view/BZT52C24S","BZT52C24S")</f>
        <v>BZT52C24S</v>
      </c>
      <c r="D144" t="s">
        <v>102</v>
      </c>
      <c r="E144" t="s">
        <v>57</v>
      </c>
      <c r="F144" t="s">
        <v>16</v>
      </c>
      <c r="G144" t="s">
        <v>17</v>
      </c>
      <c r="H144">
        <v>200</v>
      </c>
      <c r="I144">
        <v>24</v>
      </c>
      <c r="J144">
        <v>5</v>
      </c>
      <c r="K144">
        <v>5.79</v>
      </c>
      <c r="L144">
        <v>0.1</v>
      </c>
      <c r="M144" t="s">
        <v>108</v>
      </c>
    </row>
    <row r="145" spans="1:13">
      <c r="A145" t="s">
        <v>175</v>
      </c>
      <c r="B145" s="2" t="str">
        <f>Hyperlink("https://www.diodes.com/assets/Datasheets/ds30093.pdf")</f>
        <v>https://www.diodes.com/assets/Datasheets/ds30093.pdf</v>
      </c>
      <c r="C145" t="str">
        <f>Hyperlink("https://www.diodes.com/part/view/BZT52C24SQ","BZT52C24SQ")</f>
        <v>BZT52C24SQ</v>
      </c>
      <c r="D145" t="s">
        <v>102</v>
      </c>
      <c r="E145" t="s">
        <v>57</v>
      </c>
      <c r="F145" t="s">
        <v>106</v>
      </c>
      <c r="G145" t="s">
        <v>17</v>
      </c>
      <c r="H145">
        <v>200</v>
      </c>
      <c r="I145">
        <v>24</v>
      </c>
      <c r="J145">
        <v>5</v>
      </c>
      <c r="K145">
        <v>5.79</v>
      </c>
      <c r="L145">
        <v>0.1</v>
      </c>
      <c r="M145" t="s">
        <v>108</v>
      </c>
    </row>
    <row r="146" spans="1:13">
      <c r="A146" t="s">
        <v>176</v>
      </c>
      <c r="B146" s="2" t="str">
        <f>Hyperlink("https://www.diodes.com/assets/Datasheets/ds30502.pdf")</f>
        <v>https://www.diodes.com/assets/Datasheets/ds30502.pdf</v>
      </c>
      <c r="C146" t="str">
        <f>Hyperlink("https://www.diodes.com/part/view/BZT52C24T","BZT52C24T")</f>
        <v>BZT52C24T</v>
      </c>
      <c r="D146" t="s">
        <v>102</v>
      </c>
      <c r="E146" t="s">
        <v>57</v>
      </c>
      <c r="F146" t="s">
        <v>16</v>
      </c>
      <c r="G146" t="s">
        <v>17</v>
      </c>
      <c r="H146">
        <v>300</v>
      </c>
      <c r="I146">
        <v>24</v>
      </c>
      <c r="J146">
        <v>5</v>
      </c>
      <c r="K146">
        <v>5.79</v>
      </c>
      <c r="L146">
        <v>0.1</v>
      </c>
      <c r="M146" t="s">
        <v>111</v>
      </c>
    </row>
    <row r="147" spans="1:13">
      <c r="A147" t="s">
        <v>177</v>
      </c>
      <c r="B147" s="2" t="str">
        <f>Hyperlink("https://www.diodes.com/assets/Datasheets/ds30502.pdf")</f>
        <v>https://www.diodes.com/assets/Datasheets/ds30502.pdf</v>
      </c>
      <c r="C147" t="str">
        <f>Hyperlink("https://www.diodes.com/part/view/BZT52C24TQ","BZT52C24TQ")</f>
        <v>BZT52C24TQ</v>
      </c>
      <c r="D147" t="s">
        <v>102</v>
      </c>
      <c r="E147" t="s">
        <v>57</v>
      </c>
      <c r="F147" t="s">
        <v>106</v>
      </c>
      <c r="G147" t="s">
        <v>17</v>
      </c>
      <c r="H147">
        <v>300</v>
      </c>
      <c r="I147">
        <v>24</v>
      </c>
      <c r="J147">
        <v>5</v>
      </c>
      <c r="K147">
        <v>5.79</v>
      </c>
      <c r="L147">
        <v>0.1</v>
      </c>
      <c r="M147" t="s">
        <v>111</v>
      </c>
    </row>
    <row r="148" spans="1:13">
      <c r="A148" t="s">
        <v>178</v>
      </c>
      <c r="B148" s="2" t="str">
        <f>Hyperlink("https://www.diodes.com/assets/Datasheets/ds18004.pdf")</f>
        <v>https://www.diodes.com/assets/Datasheets/ds18004.pdf</v>
      </c>
      <c r="C148" t="str">
        <f>Hyperlink("https://www.diodes.com/part/view/BZT52C27","BZT52C27")</f>
        <v>BZT52C27</v>
      </c>
      <c r="D148" t="s">
        <v>102</v>
      </c>
      <c r="E148" t="s">
        <v>57</v>
      </c>
      <c r="F148" t="s">
        <v>16</v>
      </c>
      <c r="G148" t="s">
        <v>17</v>
      </c>
      <c r="H148">
        <v>500</v>
      </c>
      <c r="I148">
        <v>27</v>
      </c>
      <c r="J148">
        <v>2</v>
      </c>
      <c r="K148">
        <v>7.04</v>
      </c>
      <c r="L148">
        <v>0.1</v>
      </c>
      <c r="M148" t="s">
        <v>103</v>
      </c>
    </row>
    <row r="149" spans="1:13">
      <c r="A149" t="s">
        <v>179</v>
      </c>
      <c r="B149" s="2" t="str">
        <f>Hyperlink("https://www.diodes.com/assets/Datasheets/ds18004.pdf")</f>
        <v>https://www.diodes.com/assets/Datasheets/ds18004.pdf</v>
      </c>
      <c r="C149" t="str">
        <f>Hyperlink("https://www.diodes.com/part/view/BZT52C27Q","BZT52C27Q")</f>
        <v>BZT52C27Q</v>
      </c>
      <c r="D149" t="s">
        <v>102</v>
      </c>
      <c r="E149" t="s">
        <v>57</v>
      </c>
      <c r="F149" t="s">
        <v>106</v>
      </c>
      <c r="G149" t="s">
        <v>17</v>
      </c>
      <c r="H149">
        <v>500</v>
      </c>
      <c r="I149">
        <v>27</v>
      </c>
      <c r="J149">
        <v>2</v>
      </c>
      <c r="K149">
        <v>7.04</v>
      </c>
      <c r="L149">
        <v>0.1</v>
      </c>
      <c r="M149" t="s">
        <v>103</v>
      </c>
    </row>
    <row r="150" spans="1:13">
      <c r="A150" t="s">
        <v>180</v>
      </c>
      <c r="B150" s="2" t="str">
        <f>Hyperlink("https://www.diodes.com/assets/Datasheets/ds30093.pdf")</f>
        <v>https://www.diodes.com/assets/Datasheets/ds30093.pdf</v>
      </c>
      <c r="C150" t="str">
        <f>Hyperlink("https://www.diodes.com/part/view/BZT52C27S","BZT52C27S")</f>
        <v>BZT52C27S</v>
      </c>
      <c r="D150" t="s">
        <v>102</v>
      </c>
      <c r="E150" t="s">
        <v>57</v>
      </c>
      <c r="F150" t="s">
        <v>16</v>
      </c>
      <c r="G150" t="s">
        <v>17</v>
      </c>
      <c r="H150">
        <v>200</v>
      </c>
      <c r="I150">
        <v>27</v>
      </c>
      <c r="J150">
        <v>2</v>
      </c>
      <c r="K150">
        <v>7.04</v>
      </c>
      <c r="L150">
        <v>0.1</v>
      </c>
      <c r="M150" t="s">
        <v>108</v>
      </c>
    </row>
    <row r="151" spans="1:13">
      <c r="A151" t="s">
        <v>181</v>
      </c>
      <c r="B151" s="2" t="str">
        <f>Hyperlink("https://www.diodes.com/assets/Datasheets/ds18004.pdf")</f>
        <v>https://www.diodes.com/assets/Datasheets/ds18004.pdf</v>
      </c>
      <c r="C151" t="str">
        <f>Hyperlink("https://www.diodes.com/part/view/BZT52C2V0","BZT52C2V0")</f>
        <v>BZT52C2V0</v>
      </c>
      <c r="D151" t="s">
        <v>102</v>
      </c>
      <c r="E151" t="s">
        <v>57</v>
      </c>
      <c r="F151" t="s">
        <v>16</v>
      </c>
      <c r="G151" t="s">
        <v>17</v>
      </c>
      <c r="H151">
        <v>500</v>
      </c>
      <c r="I151">
        <v>2</v>
      </c>
      <c r="J151">
        <v>5</v>
      </c>
      <c r="K151">
        <v>4.5</v>
      </c>
      <c r="L151">
        <v>150</v>
      </c>
      <c r="M151" t="s">
        <v>103</v>
      </c>
    </row>
    <row r="152" spans="1:13">
      <c r="A152" t="s">
        <v>182</v>
      </c>
      <c r="B152" s="2" t="str">
        <f>Hyperlink("https://www.diodes.com/assets/Datasheets/ds18004.pdf")</f>
        <v>https://www.diodes.com/assets/Datasheets/ds18004.pdf</v>
      </c>
      <c r="C152" t="str">
        <f>Hyperlink("https://www.diodes.com/part/view/BZT52C2V0Q","BZT52C2V0Q")</f>
        <v>BZT52C2V0Q</v>
      </c>
      <c r="D152" t="s">
        <v>102</v>
      </c>
      <c r="E152" t="s">
        <v>57</v>
      </c>
      <c r="F152" t="s">
        <v>106</v>
      </c>
      <c r="G152" t="s">
        <v>17</v>
      </c>
      <c r="H152">
        <v>500</v>
      </c>
      <c r="I152">
        <v>2</v>
      </c>
      <c r="J152">
        <v>5</v>
      </c>
      <c r="K152">
        <v>4.5</v>
      </c>
      <c r="L152">
        <v>150</v>
      </c>
      <c r="M152" t="s">
        <v>103</v>
      </c>
    </row>
    <row r="153" spans="1:13">
      <c r="A153" t="s">
        <v>183</v>
      </c>
      <c r="B153" s="2" t="str">
        <f>Hyperlink("https://www.diodes.com/assets/Datasheets/ds30093.pdf")</f>
        <v>https://www.diodes.com/assets/Datasheets/ds30093.pdf</v>
      </c>
      <c r="C153" t="str">
        <f>Hyperlink("https://www.diodes.com/part/view/BZT52C2V0S","BZT52C2V0S")</f>
        <v>BZT52C2V0S</v>
      </c>
      <c r="D153" t="s">
        <v>102</v>
      </c>
      <c r="E153" t="s">
        <v>57</v>
      </c>
      <c r="F153" t="s">
        <v>16</v>
      </c>
      <c r="G153" t="s">
        <v>17</v>
      </c>
      <c r="H153">
        <v>200</v>
      </c>
      <c r="I153">
        <v>2</v>
      </c>
      <c r="J153">
        <v>5</v>
      </c>
      <c r="K153">
        <v>4.5</v>
      </c>
      <c r="L153">
        <v>150</v>
      </c>
      <c r="M153" t="s">
        <v>108</v>
      </c>
    </row>
    <row r="154" spans="1:13">
      <c r="A154" t="s">
        <v>184</v>
      </c>
      <c r="B154" s="2" t="str">
        <f>Hyperlink("https://www.diodes.com/assets/Datasheets/ds30502.pdf")</f>
        <v>https://www.diodes.com/assets/Datasheets/ds30502.pdf</v>
      </c>
      <c r="C154" t="str">
        <f>Hyperlink("https://www.diodes.com/part/view/BZT52C2V0T","BZT52C2V0T")</f>
        <v>BZT52C2V0T</v>
      </c>
      <c r="D154" t="s">
        <v>102</v>
      </c>
      <c r="E154" t="s">
        <v>57</v>
      </c>
      <c r="F154" t="s">
        <v>16</v>
      </c>
      <c r="G154" t="s">
        <v>17</v>
      </c>
      <c r="H154">
        <v>300</v>
      </c>
      <c r="I154">
        <v>2</v>
      </c>
      <c r="J154">
        <v>5</v>
      </c>
      <c r="K154">
        <v>4.5</v>
      </c>
      <c r="L154">
        <v>150</v>
      </c>
      <c r="M154" t="s">
        <v>111</v>
      </c>
    </row>
    <row r="155" spans="1:13">
      <c r="A155" t="s">
        <v>185</v>
      </c>
      <c r="B155" s="2" t="str">
        <f>Hyperlink("https://www.diodes.com/assets/Datasheets/ds30502.pdf")</f>
        <v>https://www.diodes.com/assets/Datasheets/ds30502.pdf</v>
      </c>
      <c r="C155" t="str">
        <f>Hyperlink("https://www.diodes.com/part/view/BZT52C2V0TQ","BZT52C2V0TQ")</f>
        <v>BZT52C2V0TQ</v>
      </c>
      <c r="D155" t="s">
        <v>102</v>
      </c>
      <c r="E155" t="s">
        <v>57</v>
      </c>
      <c r="F155" t="s">
        <v>106</v>
      </c>
      <c r="G155" t="s">
        <v>17</v>
      </c>
      <c r="H155">
        <v>300</v>
      </c>
      <c r="I155">
        <v>2</v>
      </c>
      <c r="J155">
        <v>5</v>
      </c>
      <c r="K155">
        <v>4.5</v>
      </c>
      <c r="L155">
        <v>150</v>
      </c>
      <c r="M155" t="s">
        <v>111</v>
      </c>
    </row>
    <row r="156" spans="1:13">
      <c r="A156" t="s">
        <v>186</v>
      </c>
      <c r="B156" s="2" t="str">
        <f>Hyperlink("https://www.diodes.com/assets/Datasheets/ds18004.pdf")</f>
        <v>https://www.diodes.com/assets/Datasheets/ds18004.pdf</v>
      </c>
      <c r="C156" t="str">
        <f>Hyperlink("https://www.diodes.com/part/view/BZT52C2V4","BZT52C2V4")</f>
        <v>BZT52C2V4</v>
      </c>
      <c r="D156" t="s">
        <v>102</v>
      </c>
      <c r="E156" t="s">
        <v>57</v>
      </c>
      <c r="F156" t="s">
        <v>16</v>
      </c>
      <c r="G156" t="s">
        <v>17</v>
      </c>
      <c r="H156">
        <v>500</v>
      </c>
      <c r="I156">
        <v>2.4</v>
      </c>
      <c r="J156">
        <v>5</v>
      </c>
      <c r="K156">
        <v>8.33</v>
      </c>
      <c r="L156">
        <v>50</v>
      </c>
      <c r="M156" t="s">
        <v>103</v>
      </c>
    </row>
    <row r="157" spans="1:13">
      <c r="A157" t="s">
        <v>187</v>
      </c>
      <c r="B157" s="2" t="str">
        <f>Hyperlink("https://www.diodes.com/assets/Datasheets/BZT52C2V4LP-BZT52C39LP.pdf")</f>
        <v>https://www.diodes.com/assets/Datasheets/BZT52C2V4LP-BZT52C39LP.pdf</v>
      </c>
      <c r="C157" t="str">
        <f>Hyperlink("https://www.diodes.com/part/view/BZT52C2V4LP","BZT52C2V4LP")</f>
        <v>BZT52C2V4LP</v>
      </c>
      <c r="D157" t="s">
        <v>102</v>
      </c>
      <c r="E157" t="s">
        <v>15</v>
      </c>
      <c r="F157" t="s">
        <v>16</v>
      </c>
      <c r="G157" t="s">
        <v>17</v>
      </c>
      <c r="H157">
        <v>250</v>
      </c>
      <c r="I157">
        <v>2.4</v>
      </c>
      <c r="J157">
        <v>5</v>
      </c>
      <c r="K157">
        <v>8.33</v>
      </c>
      <c r="L157">
        <v>50</v>
      </c>
      <c r="M157" t="s">
        <v>100</v>
      </c>
    </row>
    <row r="158" spans="1:13">
      <c r="A158" t="s">
        <v>188</v>
      </c>
      <c r="B158" s="2" t="str">
        <f>Hyperlink("https://www.diodes.com/assets/Datasheets/ds18004.pdf")</f>
        <v>https://www.diodes.com/assets/Datasheets/ds18004.pdf</v>
      </c>
      <c r="C158" t="str">
        <f>Hyperlink("https://www.diodes.com/part/view/BZT52C2V4Q","BZT52C2V4Q")</f>
        <v>BZT52C2V4Q</v>
      </c>
      <c r="D158" t="s">
        <v>102</v>
      </c>
      <c r="E158" t="s">
        <v>57</v>
      </c>
      <c r="F158" t="s">
        <v>106</v>
      </c>
      <c r="G158" t="s">
        <v>17</v>
      </c>
      <c r="H158">
        <v>500</v>
      </c>
      <c r="I158">
        <v>2.4</v>
      </c>
      <c r="J158">
        <v>5</v>
      </c>
      <c r="K158">
        <v>8.33</v>
      </c>
      <c r="L158">
        <v>50</v>
      </c>
      <c r="M158" t="s">
        <v>103</v>
      </c>
    </row>
    <row r="159" spans="1:13">
      <c r="A159" t="s">
        <v>189</v>
      </c>
      <c r="B159" s="2" t="str">
        <f>Hyperlink("https://www.diodes.com/assets/Datasheets/ds30093.pdf")</f>
        <v>https://www.diodes.com/assets/Datasheets/ds30093.pdf</v>
      </c>
      <c r="C159" t="str">
        <f>Hyperlink("https://www.diodes.com/part/view/BZT52C2V4S","BZT52C2V4S")</f>
        <v>BZT52C2V4S</v>
      </c>
      <c r="D159" t="s">
        <v>102</v>
      </c>
      <c r="E159" t="s">
        <v>57</v>
      </c>
      <c r="F159" t="s">
        <v>16</v>
      </c>
      <c r="G159" t="s">
        <v>17</v>
      </c>
      <c r="H159">
        <v>200</v>
      </c>
      <c r="I159">
        <v>2.4</v>
      </c>
      <c r="J159">
        <v>5</v>
      </c>
      <c r="K159">
        <v>8.33</v>
      </c>
      <c r="L159">
        <v>50</v>
      </c>
      <c r="M159" t="s">
        <v>108</v>
      </c>
    </row>
    <row r="160" spans="1:13">
      <c r="A160" t="s">
        <v>190</v>
      </c>
      <c r="B160" s="2" t="str">
        <f>Hyperlink("https://www.diodes.com/assets/Datasheets/ds30502.pdf")</f>
        <v>https://www.diodes.com/assets/Datasheets/ds30502.pdf</v>
      </c>
      <c r="C160" t="str">
        <f>Hyperlink("https://www.diodes.com/part/view/BZT52C2V4T","BZT52C2V4T")</f>
        <v>BZT52C2V4T</v>
      </c>
      <c r="D160" t="s">
        <v>102</v>
      </c>
      <c r="E160" t="s">
        <v>57</v>
      </c>
      <c r="F160" t="s">
        <v>16</v>
      </c>
      <c r="G160" t="s">
        <v>17</v>
      </c>
      <c r="H160">
        <v>300</v>
      </c>
      <c r="I160">
        <v>2.4</v>
      </c>
      <c r="J160">
        <v>5</v>
      </c>
      <c r="K160">
        <v>8.33</v>
      </c>
      <c r="L160">
        <v>50</v>
      </c>
      <c r="M160" t="s">
        <v>111</v>
      </c>
    </row>
    <row r="161" spans="1:13">
      <c r="A161" t="s">
        <v>191</v>
      </c>
      <c r="B161" s="2" t="str">
        <f>Hyperlink("https://www.diodes.com/assets/Datasheets/ds30502.pdf")</f>
        <v>https://www.diodes.com/assets/Datasheets/ds30502.pdf</v>
      </c>
      <c r="C161" t="str">
        <f>Hyperlink("https://www.diodes.com/part/view/BZT52C2V4TQ","BZT52C2V4TQ")</f>
        <v>BZT52C2V4TQ</v>
      </c>
      <c r="D161" t="s">
        <v>102</v>
      </c>
      <c r="E161" t="s">
        <v>57</v>
      </c>
      <c r="F161" t="s">
        <v>106</v>
      </c>
      <c r="G161" t="s">
        <v>17</v>
      </c>
      <c r="H161">
        <v>300</v>
      </c>
      <c r="I161">
        <v>2.4</v>
      </c>
      <c r="J161">
        <v>5</v>
      </c>
      <c r="K161">
        <v>8.33</v>
      </c>
      <c r="L161">
        <v>50</v>
      </c>
      <c r="M161" t="s">
        <v>111</v>
      </c>
    </row>
    <row r="162" spans="1:13">
      <c r="A162" t="s">
        <v>192</v>
      </c>
      <c r="B162" s="2" t="str">
        <f>Hyperlink("https://www.diodes.com/assets/Datasheets/ds18004.pdf")</f>
        <v>https://www.diodes.com/assets/Datasheets/ds18004.pdf</v>
      </c>
      <c r="C162" t="str">
        <f>Hyperlink("https://www.diodes.com/part/view/BZT52C2V7","BZT52C2V7")</f>
        <v>BZT52C2V7</v>
      </c>
      <c r="D162" t="s">
        <v>102</v>
      </c>
      <c r="E162" t="s">
        <v>57</v>
      </c>
      <c r="F162" t="s">
        <v>16</v>
      </c>
      <c r="G162" t="s">
        <v>17</v>
      </c>
      <c r="H162">
        <v>500</v>
      </c>
      <c r="I162">
        <v>2.7</v>
      </c>
      <c r="J162">
        <v>5</v>
      </c>
      <c r="K162">
        <v>7.41</v>
      </c>
      <c r="L162">
        <v>20</v>
      </c>
      <c r="M162" t="s">
        <v>103</v>
      </c>
    </row>
    <row r="163" spans="1:13">
      <c r="A163" t="s">
        <v>193</v>
      </c>
      <c r="B163" s="2" t="str">
        <f>Hyperlink("https://www.diodes.com/assets/Datasheets/BZT52C2V4LP-BZT52C39LP.pdf")</f>
        <v>https://www.diodes.com/assets/Datasheets/BZT52C2V4LP-BZT52C39LP.pdf</v>
      </c>
      <c r="C163" t="str">
        <f>Hyperlink("https://www.diodes.com/part/view/BZT52C2V7LP","BZT52C2V7LP")</f>
        <v>BZT52C2V7LP</v>
      </c>
      <c r="D163" t="s">
        <v>102</v>
      </c>
      <c r="E163" t="s">
        <v>15</v>
      </c>
      <c r="F163" t="s">
        <v>16</v>
      </c>
      <c r="G163" t="s">
        <v>17</v>
      </c>
      <c r="H163">
        <v>250</v>
      </c>
      <c r="I163">
        <v>2.7</v>
      </c>
      <c r="J163">
        <v>5</v>
      </c>
      <c r="K163">
        <v>7.41</v>
      </c>
      <c r="L163">
        <v>20</v>
      </c>
      <c r="M163" t="s">
        <v>100</v>
      </c>
    </row>
    <row r="164" spans="1:13">
      <c r="A164" t="s">
        <v>194</v>
      </c>
      <c r="B164" s="2" t="str">
        <f>Hyperlink("https://www.diodes.com/assets/Datasheets/ds18004.pdf")</f>
        <v>https://www.diodes.com/assets/Datasheets/ds18004.pdf</v>
      </c>
      <c r="C164" t="str">
        <f>Hyperlink("https://www.diodes.com/part/view/BZT52C2V7Q","BZT52C2V7Q")</f>
        <v>BZT52C2V7Q</v>
      </c>
      <c r="D164" t="s">
        <v>102</v>
      </c>
      <c r="E164" t="s">
        <v>57</v>
      </c>
      <c r="F164" t="s">
        <v>106</v>
      </c>
      <c r="G164" t="s">
        <v>17</v>
      </c>
      <c r="H164">
        <v>500</v>
      </c>
      <c r="I164">
        <v>2.7</v>
      </c>
      <c r="J164">
        <v>5</v>
      </c>
      <c r="K164">
        <v>7.41</v>
      </c>
      <c r="L164">
        <v>20</v>
      </c>
      <c r="M164" t="s">
        <v>103</v>
      </c>
    </row>
    <row r="165" spans="1:13">
      <c r="A165" t="s">
        <v>195</v>
      </c>
      <c r="B165" s="2" t="str">
        <f>Hyperlink("https://www.diodes.com/assets/Datasheets/ds30093.pdf")</f>
        <v>https://www.diodes.com/assets/Datasheets/ds30093.pdf</v>
      </c>
      <c r="C165" t="str">
        <f>Hyperlink("https://www.diodes.com/part/view/BZT52C2V7S","BZT52C2V7S")</f>
        <v>BZT52C2V7S</v>
      </c>
      <c r="D165" t="s">
        <v>102</v>
      </c>
      <c r="E165" t="s">
        <v>57</v>
      </c>
      <c r="F165" t="s">
        <v>16</v>
      </c>
      <c r="G165" t="s">
        <v>17</v>
      </c>
      <c r="H165">
        <v>200</v>
      </c>
      <c r="I165">
        <v>2.7</v>
      </c>
      <c r="J165">
        <v>5</v>
      </c>
      <c r="K165">
        <v>7.41</v>
      </c>
      <c r="L165">
        <v>20</v>
      </c>
      <c r="M165" t="s">
        <v>108</v>
      </c>
    </row>
    <row r="166" spans="1:13">
      <c r="A166" t="s">
        <v>196</v>
      </c>
      <c r="B166" s="2" t="str">
        <f>Hyperlink("https://www.diodes.com/assets/Datasheets/ds30502.pdf")</f>
        <v>https://www.diodes.com/assets/Datasheets/ds30502.pdf</v>
      </c>
      <c r="C166" t="str">
        <f>Hyperlink("https://www.diodes.com/part/view/BZT52C2V7T","BZT52C2V7T")</f>
        <v>BZT52C2V7T</v>
      </c>
      <c r="D166" t="s">
        <v>102</v>
      </c>
      <c r="E166" t="s">
        <v>57</v>
      </c>
      <c r="F166" t="s">
        <v>16</v>
      </c>
      <c r="G166" t="s">
        <v>17</v>
      </c>
      <c r="H166">
        <v>300</v>
      </c>
      <c r="I166">
        <v>2.7</v>
      </c>
      <c r="J166">
        <v>5</v>
      </c>
      <c r="K166">
        <v>7.41</v>
      </c>
      <c r="L166">
        <v>20</v>
      </c>
      <c r="M166" t="s">
        <v>111</v>
      </c>
    </row>
    <row r="167" spans="1:13">
      <c r="A167" t="s">
        <v>197</v>
      </c>
      <c r="B167" s="2" t="str">
        <f>Hyperlink("https://www.diodes.com/assets/Datasheets/ds30502.pdf")</f>
        <v>https://www.diodes.com/assets/Datasheets/ds30502.pdf</v>
      </c>
      <c r="C167" t="str">
        <f>Hyperlink("https://www.diodes.com/part/view/BZT52C2V7TQ","BZT52C2V7TQ")</f>
        <v>BZT52C2V7TQ</v>
      </c>
      <c r="D167" t="s">
        <v>102</v>
      </c>
      <c r="E167" t="s">
        <v>57</v>
      </c>
      <c r="F167" t="s">
        <v>106</v>
      </c>
      <c r="G167" t="s">
        <v>17</v>
      </c>
      <c r="H167">
        <v>300</v>
      </c>
      <c r="I167">
        <v>2.7</v>
      </c>
      <c r="J167">
        <v>5</v>
      </c>
      <c r="K167">
        <v>7.41</v>
      </c>
      <c r="L167">
        <v>20</v>
      </c>
      <c r="M167" t="s">
        <v>111</v>
      </c>
    </row>
    <row r="168" spans="1:13">
      <c r="A168" t="s">
        <v>198</v>
      </c>
      <c r="B168" s="2" t="str">
        <f>Hyperlink("https://www.diodes.com/assets/Datasheets/ds18004.pdf")</f>
        <v>https://www.diodes.com/assets/Datasheets/ds18004.pdf</v>
      </c>
      <c r="C168" t="str">
        <f>Hyperlink("https://www.diodes.com/part/view/BZT52C30","BZT52C30")</f>
        <v>BZT52C30</v>
      </c>
      <c r="D168" t="s">
        <v>102</v>
      </c>
      <c r="E168" t="s">
        <v>57</v>
      </c>
      <c r="F168" t="s">
        <v>16</v>
      </c>
      <c r="G168" t="s">
        <v>17</v>
      </c>
      <c r="H168">
        <v>500</v>
      </c>
      <c r="I168">
        <v>30</v>
      </c>
      <c r="J168">
        <v>2</v>
      </c>
      <c r="K168">
        <v>6.67</v>
      </c>
      <c r="L168">
        <v>0.1</v>
      </c>
      <c r="M168" t="s">
        <v>103</v>
      </c>
    </row>
    <row r="169" spans="1:13">
      <c r="A169" t="s">
        <v>199</v>
      </c>
      <c r="B169" s="2" t="str">
        <f>Hyperlink("https://www.diodes.com/assets/Datasheets/ds18004.pdf")</f>
        <v>https://www.diodes.com/assets/Datasheets/ds18004.pdf</v>
      </c>
      <c r="C169" t="str">
        <f>Hyperlink("https://www.diodes.com/part/view/BZT52C30Q","BZT52C30Q")</f>
        <v>BZT52C30Q</v>
      </c>
      <c r="D169" t="s">
        <v>102</v>
      </c>
      <c r="E169" t="s">
        <v>57</v>
      </c>
      <c r="F169" t="s">
        <v>106</v>
      </c>
      <c r="G169" t="s">
        <v>17</v>
      </c>
      <c r="H169">
        <v>500</v>
      </c>
      <c r="I169">
        <v>30</v>
      </c>
      <c r="J169">
        <v>2</v>
      </c>
      <c r="K169">
        <v>6.67</v>
      </c>
      <c r="L169">
        <v>0.1</v>
      </c>
      <c r="M169" t="s">
        <v>103</v>
      </c>
    </row>
    <row r="170" spans="1:13">
      <c r="A170" t="s">
        <v>200</v>
      </c>
      <c r="B170" s="2" t="str">
        <f>Hyperlink("https://www.diodes.com/assets/Datasheets/ds30093.pdf")</f>
        <v>https://www.diodes.com/assets/Datasheets/ds30093.pdf</v>
      </c>
      <c r="C170" t="str">
        <f>Hyperlink("https://www.diodes.com/part/view/BZT52C30S","BZT52C30S")</f>
        <v>BZT52C30S</v>
      </c>
      <c r="D170" t="s">
        <v>102</v>
      </c>
      <c r="E170" t="s">
        <v>57</v>
      </c>
      <c r="F170" t="s">
        <v>16</v>
      </c>
      <c r="G170" t="s">
        <v>17</v>
      </c>
      <c r="H170">
        <v>200</v>
      </c>
      <c r="I170">
        <v>30</v>
      </c>
      <c r="J170">
        <v>2</v>
      </c>
      <c r="K170">
        <v>6.67</v>
      </c>
      <c r="L170">
        <v>0.1</v>
      </c>
      <c r="M170" t="s">
        <v>108</v>
      </c>
    </row>
    <row r="171" spans="1:13">
      <c r="A171" t="s">
        <v>201</v>
      </c>
      <c r="B171" s="2" t="str">
        <f>Hyperlink("https://www.diodes.com/assets/Datasheets/ds18004.pdf")</f>
        <v>https://www.diodes.com/assets/Datasheets/ds18004.pdf</v>
      </c>
      <c r="C171" t="str">
        <f>Hyperlink("https://www.diodes.com/part/view/BZT52C33","BZT52C33")</f>
        <v>BZT52C33</v>
      </c>
      <c r="D171" t="s">
        <v>102</v>
      </c>
      <c r="E171" t="s">
        <v>57</v>
      </c>
      <c r="F171" t="s">
        <v>16</v>
      </c>
      <c r="G171" t="s">
        <v>17</v>
      </c>
      <c r="H171">
        <v>500</v>
      </c>
      <c r="I171">
        <v>33</v>
      </c>
      <c r="J171">
        <v>2</v>
      </c>
      <c r="K171">
        <v>6.06</v>
      </c>
      <c r="L171">
        <v>0.1</v>
      </c>
      <c r="M171" t="s">
        <v>103</v>
      </c>
    </row>
    <row r="172" spans="1:13">
      <c r="A172" t="s">
        <v>202</v>
      </c>
      <c r="B172" s="2" t="str">
        <f>Hyperlink("https://www.diodes.com/assets/Datasheets/ds18004.pdf")</f>
        <v>https://www.diodes.com/assets/Datasheets/ds18004.pdf</v>
      </c>
      <c r="C172" t="str">
        <f>Hyperlink("https://www.diodes.com/part/view/BZT52C33Q","BZT52C33Q")</f>
        <v>BZT52C33Q</v>
      </c>
      <c r="D172" t="s">
        <v>102</v>
      </c>
      <c r="E172" t="s">
        <v>57</v>
      </c>
      <c r="F172" t="s">
        <v>106</v>
      </c>
      <c r="G172" t="s">
        <v>17</v>
      </c>
      <c r="H172">
        <v>500</v>
      </c>
      <c r="I172">
        <v>33</v>
      </c>
      <c r="J172">
        <v>2</v>
      </c>
      <c r="K172">
        <v>6.06</v>
      </c>
      <c r="L172">
        <v>0.1</v>
      </c>
      <c r="M172" t="s">
        <v>103</v>
      </c>
    </row>
    <row r="173" spans="1:13">
      <c r="A173" t="s">
        <v>203</v>
      </c>
      <c r="B173" s="2" t="str">
        <f>Hyperlink("https://www.diodes.com/assets/Datasheets/ds30093.pdf")</f>
        <v>https://www.diodes.com/assets/Datasheets/ds30093.pdf</v>
      </c>
      <c r="C173" t="str">
        <f>Hyperlink("https://www.diodes.com/part/view/BZT52C33S","BZT52C33S")</f>
        <v>BZT52C33S</v>
      </c>
      <c r="D173" t="s">
        <v>102</v>
      </c>
      <c r="E173" t="s">
        <v>57</v>
      </c>
      <c r="F173" t="s">
        <v>16</v>
      </c>
      <c r="G173" t="s">
        <v>17</v>
      </c>
      <c r="H173">
        <v>200</v>
      </c>
      <c r="I173">
        <v>33</v>
      </c>
      <c r="J173">
        <v>2</v>
      </c>
      <c r="K173">
        <v>6.06</v>
      </c>
      <c r="L173">
        <v>0.1</v>
      </c>
      <c r="M173" t="s">
        <v>108</v>
      </c>
    </row>
    <row r="174" spans="1:13">
      <c r="A174" t="s">
        <v>204</v>
      </c>
      <c r="B174" s="2" t="str">
        <f>Hyperlink("https://www.diodes.com/assets/Datasheets/ds18004.pdf")</f>
        <v>https://www.diodes.com/assets/Datasheets/ds18004.pdf</v>
      </c>
      <c r="C174" t="str">
        <f>Hyperlink("https://www.diodes.com/part/view/BZT52C36","BZT52C36")</f>
        <v>BZT52C36</v>
      </c>
      <c r="D174" t="s">
        <v>102</v>
      </c>
      <c r="E174" t="s">
        <v>57</v>
      </c>
      <c r="F174" t="s">
        <v>16</v>
      </c>
      <c r="G174" t="s">
        <v>17</v>
      </c>
      <c r="H174">
        <v>500</v>
      </c>
      <c r="I174">
        <v>36</v>
      </c>
      <c r="J174">
        <v>2</v>
      </c>
      <c r="K174">
        <v>5.56</v>
      </c>
      <c r="L174">
        <v>0.1</v>
      </c>
      <c r="M174" t="s">
        <v>103</v>
      </c>
    </row>
    <row r="175" spans="1:13">
      <c r="A175" t="s">
        <v>205</v>
      </c>
      <c r="B175" s="2" t="str">
        <f>Hyperlink("https://www.diodes.com/assets/Datasheets/BZT52C2V4LP-BZT52C39LP.pdf")</f>
        <v>https://www.diodes.com/assets/Datasheets/BZT52C2V4LP-BZT52C39LP.pdf</v>
      </c>
      <c r="C175" t="str">
        <f>Hyperlink("https://www.diodes.com/part/view/BZT52C36LP","BZT52C36LP")</f>
        <v>BZT52C36LP</v>
      </c>
      <c r="D175" t="s">
        <v>102</v>
      </c>
      <c r="E175" t="s">
        <v>15</v>
      </c>
      <c r="F175" t="s">
        <v>16</v>
      </c>
      <c r="G175" t="s">
        <v>17</v>
      </c>
      <c r="H175">
        <v>250</v>
      </c>
      <c r="I175">
        <v>36</v>
      </c>
      <c r="J175">
        <v>2</v>
      </c>
      <c r="K175">
        <v>5.56</v>
      </c>
      <c r="L175">
        <v>0.1</v>
      </c>
      <c r="M175" t="s">
        <v>100</v>
      </c>
    </row>
    <row r="176" spans="1:13">
      <c r="A176" t="s">
        <v>206</v>
      </c>
      <c r="B176" s="2" t="str">
        <f>Hyperlink("https://www.diodes.com/assets/Datasheets/ds18004.pdf")</f>
        <v>https://www.diodes.com/assets/Datasheets/ds18004.pdf</v>
      </c>
      <c r="C176" t="str">
        <f>Hyperlink("https://www.diodes.com/part/view/BZT52C36Q","BZT52C36Q")</f>
        <v>BZT52C36Q</v>
      </c>
      <c r="D176" t="s">
        <v>102</v>
      </c>
      <c r="E176" t="s">
        <v>57</v>
      </c>
      <c r="F176" t="s">
        <v>106</v>
      </c>
      <c r="G176" t="s">
        <v>17</v>
      </c>
      <c r="H176">
        <v>500</v>
      </c>
      <c r="I176">
        <v>36</v>
      </c>
      <c r="J176">
        <v>2</v>
      </c>
      <c r="K176">
        <v>5.56</v>
      </c>
      <c r="L176">
        <v>0.1</v>
      </c>
      <c r="M176" t="s">
        <v>103</v>
      </c>
    </row>
    <row r="177" spans="1:13">
      <c r="A177" t="s">
        <v>207</v>
      </c>
      <c r="B177" s="2" t="str">
        <f>Hyperlink("https://www.diodes.com/assets/Datasheets/ds30093.pdf")</f>
        <v>https://www.diodes.com/assets/Datasheets/ds30093.pdf</v>
      </c>
      <c r="C177" t="str">
        <f>Hyperlink("https://www.diodes.com/part/view/BZT52C36S","BZT52C36S")</f>
        <v>BZT52C36S</v>
      </c>
      <c r="D177" t="s">
        <v>102</v>
      </c>
      <c r="E177" t="s">
        <v>57</v>
      </c>
      <c r="F177" t="s">
        <v>16</v>
      </c>
      <c r="G177" t="s">
        <v>17</v>
      </c>
      <c r="H177">
        <v>200</v>
      </c>
      <c r="I177">
        <v>36</v>
      </c>
      <c r="J177">
        <v>2</v>
      </c>
      <c r="K177">
        <v>5.56</v>
      </c>
      <c r="L177">
        <v>0.1</v>
      </c>
      <c r="M177" t="s">
        <v>108</v>
      </c>
    </row>
    <row r="178" spans="1:13">
      <c r="A178" t="s">
        <v>208</v>
      </c>
      <c r="B178" s="2" t="str">
        <f>Hyperlink("https://www.diodes.com/assets/Datasheets/ds30093.pdf")</f>
        <v>https://www.diodes.com/assets/Datasheets/ds30093.pdf</v>
      </c>
      <c r="C178" t="str">
        <f>Hyperlink("https://www.diodes.com/part/view/BZT52C36SQ","BZT52C36SQ")</f>
        <v>BZT52C36SQ</v>
      </c>
      <c r="D178" t="s">
        <v>102</v>
      </c>
      <c r="E178" t="s">
        <v>57</v>
      </c>
      <c r="F178" t="s">
        <v>106</v>
      </c>
      <c r="G178" t="s">
        <v>17</v>
      </c>
      <c r="H178">
        <v>200</v>
      </c>
      <c r="I178">
        <v>36</v>
      </c>
      <c r="J178">
        <v>2</v>
      </c>
      <c r="K178">
        <v>5.56</v>
      </c>
      <c r="L178">
        <v>0.1</v>
      </c>
      <c r="M178" t="s">
        <v>108</v>
      </c>
    </row>
    <row r="179" spans="1:13">
      <c r="A179" t="s">
        <v>209</v>
      </c>
      <c r="B179" s="2" t="str">
        <f>Hyperlink("https://www.diodes.com/assets/Datasheets/ds30502.pdf")</f>
        <v>https://www.diodes.com/assets/Datasheets/ds30502.pdf</v>
      </c>
      <c r="C179" t="str">
        <f>Hyperlink("https://www.diodes.com/part/view/BZT52C36T","BZT52C36T")</f>
        <v>BZT52C36T</v>
      </c>
      <c r="D179" t="s">
        <v>102</v>
      </c>
      <c r="E179" t="s">
        <v>57</v>
      </c>
      <c r="F179" t="s">
        <v>16</v>
      </c>
      <c r="G179" t="s">
        <v>17</v>
      </c>
      <c r="H179">
        <v>300</v>
      </c>
      <c r="I179">
        <v>36</v>
      </c>
      <c r="J179">
        <v>2</v>
      </c>
      <c r="K179">
        <v>5.56</v>
      </c>
      <c r="L179">
        <v>0.1</v>
      </c>
      <c r="M179" t="s">
        <v>111</v>
      </c>
    </row>
    <row r="180" spans="1:13">
      <c r="A180" t="s">
        <v>210</v>
      </c>
      <c r="B180" s="2" t="str">
        <f>Hyperlink("https://www.diodes.com/assets/Datasheets/ds30502.pdf")</f>
        <v>https://www.diodes.com/assets/Datasheets/ds30502.pdf</v>
      </c>
      <c r="C180" t="str">
        <f>Hyperlink("https://www.diodes.com/part/view/BZT52C36TQ","BZT52C36TQ")</f>
        <v>BZT52C36TQ</v>
      </c>
      <c r="D180" t="s">
        <v>102</v>
      </c>
      <c r="E180" t="s">
        <v>57</v>
      </c>
      <c r="F180" t="s">
        <v>106</v>
      </c>
      <c r="G180" t="s">
        <v>17</v>
      </c>
      <c r="H180">
        <v>300</v>
      </c>
      <c r="I180">
        <v>36</v>
      </c>
      <c r="J180">
        <v>2</v>
      </c>
      <c r="K180">
        <v>5.56</v>
      </c>
      <c r="L180">
        <v>0.1</v>
      </c>
      <c r="M180" t="s">
        <v>111</v>
      </c>
    </row>
    <row r="181" spans="1:13">
      <c r="A181" t="s">
        <v>211</v>
      </c>
      <c r="B181" s="2" t="str">
        <f>Hyperlink("https://www.diodes.com/assets/Datasheets/ds18004.pdf")</f>
        <v>https://www.diodes.com/assets/Datasheets/ds18004.pdf</v>
      </c>
      <c r="C181" t="str">
        <f>Hyperlink("https://www.diodes.com/part/view/BZT52C39","BZT52C39")</f>
        <v>BZT52C39</v>
      </c>
      <c r="D181" t="s">
        <v>102</v>
      </c>
      <c r="E181" t="s">
        <v>57</v>
      </c>
      <c r="F181" t="s">
        <v>16</v>
      </c>
      <c r="G181" t="s">
        <v>17</v>
      </c>
      <c r="H181">
        <v>500</v>
      </c>
      <c r="I181">
        <v>39</v>
      </c>
      <c r="J181">
        <v>2</v>
      </c>
      <c r="K181">
        <v>5.13</v>
      </c>
      <c r="L181">
        <v>0.1</v>
      </c>
      <c r="M181" t="s">
        <v>103</v>
      </c>
    </row>
    <row r="182" spans="1:13">
      <c r="A182" t="s">
        <v>212</v>
      </c>
      <c r="B182" s="2" t="str">
        <f>Hyperlink("https://www.diodes.com/assets/Datasheets/BZT52C2V4LP-BZT52C39LP.pdf")</f>
        <v>https://www.diodes.com/assets/Datasheets/BZT52C2V4LP-BZT52C39LP.pdf</v>
      </c>
      <c r="C182" t="str">
        <f>Hyperlink("https://www.diodes.com/part/view/BZT52C39LP","BZT52C39LP")</f>
        <v>BZT52C39LP</v>
      </c>
      <c r="D182" t="s">
        <v>102</v>
      </c>
      <c r="E182" t="s">
        <v>15</v>
      </c>
      <c r="F182" t="s">
        <v>16</v>
      </c>
      <c r="G182" t="s">
        <v>17</v>
      </c>
      <c r="H182">
        <v>250</v>
      </c>
      <c r="I182">
        <v>39</v>
      </c>
      <c r="J182">
        <v>2</v>
      </c>
      <c r="K182">
        <v>5.13</v>
      </c>
      <c r="L182">
        <v>0.1</v>
      </c>
      <c r="M182" t="s">
        <v>100</v>
      </c>
    </row>
    <row r="183" spans="1:13">
      <c r="A183" t="s">
        <v>213</v>
      </c>
      <c r="B183" s="2" t="str">
        <f>Hyperlink("https://www.diodes.com/assets/Datasheets/ds18004.pdf")</f>
        <v>https://www.diodes.com/assets/Datasheets/ds18004.pdf</v>
      </c>
      <c r="C183" t="str">
        <f>Hyperlink("https://www.diodes.com/part/view/BZT52C39Q","BZT52C39Q")</f>
        <v>BZT52C39Q</v>
      </c>
      <c r="D183" t="s">
        <v>102</v>
      </c>
      <c r="E183" t="s">
        <v>57</v>
      </c>
      <c r="F183" t="s">
        <v>106</v>
      </c>
      <c r="G183" t="s">
        <v>17</v>
      </c>
      <c r="H183">
        <v>500</v>
      </c>
      <c r="I183">
        <v>39</v>
      </c>
      <c r="J183">
        <v>2</v>
      </c>
      <c r="K183">
        <v>5.13</v>
      </c>
      <c r="L183">
        <v>0.1</v>
      </c>
      <c r="M183" t="s">
        <v>103</v>
      </c>
    </row>
    <row r="184" spans="1:13">
      <c r="A184" t="s">
        <v>214</v>
      </c>
      <c r="B184" s="2" t="str">
        <f>Hyperlink("https://www.diodes.com/assets/Datasheets/ds30093.pdf")</f>
        <v>https://www.diodes.com/assets/Datasheets/ds30093.pdf</v>
      </c>
      <c r="C184" t="str">
        <f>Hyperlink("https://www.diodes.com/part/view/BZT52C39S","BZT52C39S")</f>
        <v>BZT52C39S</v>
      </c>
      <c r="D184" t="s">
        <v>102</v>
      </c>
      <c r="E184" t="s">
        <v>57</v>
      </c>
      <c r="F184" t="s">
        <v>16</v>
      </c>
      <c r="G184" t="s">
        <v>17</v>
      </c>
      <c r="H184">
        <v>200</v>
      </c>
      <c r="I184">
        <v>39</v>
      </c>
      <c r="J184">
        <v>2</v>
      </c>
      <c r="K184">
        <v>5.13</v>
      </c>
      <c r="L184">
        <v>0.1</v>
      </c>
      <c r="M184" t="s">
        <v>108</v>
      </c>
    </row>
    <row r="185" spans="1:13">
      <c r="A185" t="s">
        <v>215</v>
      </c>
      <c r="B185" s="2" t="str">
        <f>Hyperlink("https://www.diodes.com/assets/Datasheets/ds18004.pdf")</f>
        <v>https://www.diodes.com/assets/Datasheets/ds18004.pdf</v>
      </c>
      <c r="C185" t="str">
        <f>Hyperlink("https://www.diodes.com/part/view/BZT52C3V0","BZT52C3V0")</f>
        <v>BZT52C3V0</v>
      </c>
      <c r="D185" t="s">
        <v>102</v>
      </c>
      <c r="E185" t="s">
        <v>57</v>
      </c>
      <c r="F185" t="s">
        <v>16</v>
      </c>
      <c r="G185" t="s">
        <v>17</v>
      </c>
      <c r="H185">
        <v>500</v>
      </c>
      <c r="I185">
        <v>3</v>
      </c>
      <c r="J185">
        <v>5</v>
      </c>
      <c r="K185">
        <v>6.67</v>
      </c>
      <c r="L185">
        <v>10</v>
      </c>
      <c r="M185" t="s">
        <v>103</v>
      </c>
    </row>
    <row r="186" spans="1:13">
      <c r="A186" t="s">
        <v>216</v>
      </c>
      <c r="B186" s="2" t="str">
        <f>Hyperlink("https://www.diodes.com/assets/Datasheets/BZT52C2V4LP-BZT52C39LP.pdf")</f>
        <v>https://www.diodes.com/assets/Datasheets/BZT52C2V4LP-BZT52C39LP.pdf</v>
      </c>
      <c r="C186" t="str">
        <f>Hyperlink("https://www.diodes.com/part/view/BZT52C3V0LP","BZT52C3V0LP")</f>
        <v>BZT52C3V0LP</v>
      </c>
      <c r="D186" t="s">
        <v>102</v>
      </c>
      <c r="E186" t="s">
        <v>15</v>
      </c>
      <c r="F186" t="s">
        <v>16</v>
      </c>
      <c r="G186" t="s">
        <v>17</v>
      </c>
      <c r="H186">
        <v>250</v>
      </c>
      <c r="I186">
        <v>3</v>
      </c>
      <c r="J186">
        <v>5</v>
      </c>
      <c r="K186">
        <v>6.67</v>
      </c>
      <c r="L186">
        <v>10</v>
      </c>
      <c r="M186" t="s">
        <v>100</v>
      </c>
    </row>
    <row r="187" spans="1:13">
      <c r="A187" t="s">
        <v>217</v>
      </c>
      <c r="B187" s="2" t="str">
        <f>Hyperlink("https://www.diodes.com/assets/Datasheets/ds18004.pdf")</f>
        <v>https://www.diodes.com/assets/Datasheets/ds18004.pdf</v>
      </c>
      <c r="C187" t="str">
        <f>Hyperlink("https://www.diodes.com/part/view/BZT52C3V0Q","BZT52C3V0Q")</f>
        <v>BZT52C3V0Q</v>
      </c>
      <c r="D187" t="s">
        <v>102</v>
      </c>
      <c r="E187" t="s">
        <v>57</v>
      </c>
      <c r="F187" t="s">
        <v>106</v>
      </c>
      <c r="G187" t="s">
        <v>17</v>
      </c>
      <c r="H187">
        <v>500</v>
      </c>
      <c r="I187">
        <v>3</v>
      </c>
      <c r="J187">
        <v>5</v>
      </c>
      <c r="K187">
        <v>6.67</v>
      </c>
      <c r="L187">
        <v>10</v>
      </c>
      <c r="M187" t="s">
        <v>103</v>
      </c>
    </row>
    <row r="188" spans="1:13">
      <c r="A188" t="s">
        <v>218</v>
      </c>
      <c r="B188" s="2" t="str">
        <f>Hyperlink("https://www.diodes.com/assets/Datasheets/ds30093.pdf")</f>
        <v>https://www.diodes.com/assets/Datasheets/ds30093.pdf</v>
      </c>
      <c r="C188" t="str">
        <f>Hyperlink("https://www.diodes.com/part/view/BZT52C3V0S","BZT52C3V0S")</f>
        <v>BZT52C3V0S</v>
      </c>
      <c r="D188" t="s">
        <v>102</v>
      </c>
      <c r="E188" t="s">
        <v>57</v>
      </c>
      <c r="F188" t="s">
        <v>16</v>
      </c>
      <c r="G188" t="s">
        <v>17</v>
      </c>
      <c r="H188">
        <v>200</v>
      </c>
      <c r="I188">
        <v>3</v>
      </c>
      <c r="J188">
        <v>5</v>
      </c>
      <c r="K188">
        <v>6.67</v>
      </c>
      <c r="L188">
        <v>10</v>
      </c>
      <c r="M188" t="s">
        <v>108</v>
      </c>
    </row>
    <row r="189" spans="1:13">
      <c r="A189" t="s">
        <v>219</v>
      </c>
      <c r="B189" s="2" t="str">
        <f>Hyperlink("https://www.diodes.com/assets/Datasheets/ds30093.pdf")</f>
        <v>https://www.diodes.com/assets/Datasheets/ds30093.pdf</v>
      </c>
      <c r="C189" t="str">
        <f>Hyperlink("https://www.diodes.com/part/view/BZT52C3V0SQ","BZT52C3V0SQ")</f>
        <v>BZT52C3V0SQ</v>
      </c>
      <c r="D189" t="s">
        <v>102</v>
      </c>
      <c r="E189" t="s">
        <v>57</v>
      </c>
      <c r="F189" t="s">
        <v>106</v>
      </c>
      <c r="G189" t="s">
        <v>17</v>
      </c>
      <c r="H189">
        <v>200</v>
      </c>
      <c r="I189">
        <v>3</v>
      </c>
      <c r="J189">
        <v>5</v>
      </c>
      <c r="K189">
        <v>6.67</v>
      </c>
      <c r="L189">
        <v>10</v>
      </c>
      <c r="M189" t="s">
        <v>108</v>
      </c>
    </row>
    <row r="190" spans="1:13">
      <c r="A190" t="s">
        <v>220</v>
      </c>
      <c r="B190" s="2" t="str">
        <f>Hyperlink("https://www.diodes.com/assets/Datasheets/ds30502.pdf")</f>
        <v>https://www.diodes.com/assets/Datasheets/ds30502.pdf</v>
      </c>
      <c r="C190" t="str">
        <f>Hyperlink("https://www.diodes.com/part/view/BZT52C3V0T","BZT52C3V0T")</f>
        <v>BZT52C3V0T</v>
      </c>
      <c r="D190" t="s">
        <v>102</v>
      </c>
      <c r="E190" t="s">
        <v>57</v>
      </c>
      <c r="F190" t="s">
        <v>16</v>
      </c>
      <c r="G190" t="s">
        <v>17</v>
      </c>
      <c r="H190">
        <v>300</v>
      </c>
      <c r="I190">
        <v>3</v>
      </c>
      <c r="J190">
        <v>5</v>
      </c>
      <c r="K190">
        <v>6.67</v>
      </c>
      <c r="L190">
        <v>10</v>
      </c>
      <c r="M190" t="s">
        <v>111</v>
      </c>
    </row>
    <row r="191" spans="1:13">
      <c r="A191" t="s">
        <v>221</v>
      </c>
      <c r="B191" s="2" t="str">
        <f>Hyperlink("https://www.diodes.com/assets/Datasheets/ds30502.pdf")</f>
        <v>https://www.diodes.com/assets/Datasheets/ds30502.pdf</v>
      </c>
      <c r="C191" t="str">
        <f>Hyperlink("https://www.diodes.com/part/view/BZT52C3V0TQ","BZT52C3V0TQ")</f>
        <v>BZT52C3V0TQ</v>
      </c>
      <c r="D191" t="s">
        <v>102</v>
      </c>
      <c r="E191" t="s">
        <v>57</v>
      </c>
      <c r="F191" t="s">
        <v>106</v>
      </c>
      <c r="G191" t="s">
        <v>17</v>
      </c>
      <c r="H191">
        <v>300</v>
      </c>
      <c r="I191">
        <v>3</v>
      </c>
      <c r="J191">
        <v>5</v>
      </c>
      <c r="K191">
        <v>6.67</v>
      </c>
      <c r="L191">
        <v>10</v>
      </c>
      <c r="M191" t="s">
        <v>111</v>
      </c>
    </row>
    <row r="192" spans="1:13">
      <c r="A192" t="s">
        <v>222</v>
      </c>
      <c r="B192" s="2" t="str">
        <f>Hyperlink("https://www.diodes.com/assets/Datasheets/ds18004.pdf")</f>
        <v>https://www.diodes.com/assets/Datasheets/ds18004.pdf</v>
      </c>
      <c r="C192" t="str">
        <f>Hyperlink("https://www.diodes.com/part/view/BZT52C3V3","BZT52C3V3")</f>
        <v>BZT52C3V3</v>
      </c>
      <c r="D192" t="s">
        <v>102</v>
      </c>
      <c r="E192" t="s">
        <v>57</v>
      </c>
      <c r="F192" t="s">
        <v>16</v>
      </c>
      <c r="G192" t="s">
        <v>17</v>
      </c>
      <c r="H192">
        <v>500</v>
      </c>
      <c r="I192">
        <v>3.3</v>
      </c>
      <c r="J192">
        <v>5</v>
      </c>
      <c r="K192">
        <v>6.06</v>
      </c>
      <c r="L192">
        <v>5</v>
      </c>
      <c r="M192" t="s">
        <v>103</v>
      </c>
    </row>
    <row r="193" spans="1:13">
      <c r="A193" t="s">
        <v>223</v>
      </c>
      <c r="B193" s="2" t="str">
        <f>Hyperlink("https://www.diodes.com/assets/Datasheets/BZT52C2V4LP-BZT52C39LP.pdf")</f>
        <v>https://www.diodes.com/assets/Datasheets/BZT52C2V4LP-BZT52C39LP.pdf</v>
      </c>
      <c r="C193" t="str">
        <f>Hyperlink("https://www.diodes.com/part/view/BZT52C3V3LP","BZT52C3V3LP")</f>
        <v>BZT52C3V3LP</v>
      </c>
      <c r="D193" t="s">
        <v>102</v>
      </c>
      <c r="E193" t="s">
        <v>15</v>
      </c>
      <c r="F193" t="s">
        <v>16</v>
      </c>
      <c r="G193" t="s">
        <v>17</v>
      </c>
      <c r="H193">
        <v>250</v>
      </c>
      <c r="I193">
        <v>3.3</v>
      </c>
      <c r="J193">
        <v>5</v>
      </c>
      <c r="K193">
        <v>6.06</v>
      </c>
      <c r="L193">
        <v>5</v>
      </c>
      <c r="M193" t="s">
        <v>100</v>
      </c>
    </row>
    <row r="194" spans="1:13">
      <c r="A194" t="s">
        <v>224</v>
      </c>
      <c r="B194" s="2" t="str">
        <f>Hyperlink("https://www.diodes.com/assets/Datasheets/ds18004.pdf")</f>
        <v>https://www.diodes.com/assets/Datasheets/ds18004.pdf</v>
      </c>
      <c r="C194" t="str">
        <f>Hyperlink("https://www.diodes.com/part/view/BZT52C3V3Q","BZT52C3V3Q")</f>
        <v>BZT52C3V3Q</v>
      </c>
      <c r="D194" t="s">
        <v>102</v>
      </c>
      <c r="E194" t="s">
        <v>57</v>
      </c>
      <c r="F194" t="s">
        <v>106</v>
      </c>
      <c r="G194" t="s">
        <v>17</v>
      </c>
      <c r="H194">
        <v>500</v>
      </c>
      <c r="I194">
        <v>3.3</v>
      </c>
      <c r="J194">
        <v>5</v>
      </c>
      <c r="K194">
        <v>6.06</v>
      </c>
      <c r="L194">
        <v>5</v>
      </c>
      <c r="M194" t="s">
        <v>103</v>
      </c>
    </row>
    <row r="195" spans="1:13">
      <c r="A195" t="s">
        <v>225</v>
      </c>
      <c r="B195" s="2" t="str">
        <f>Hyperlink("https://www.diodes.com/assets/Datasheets/ds30093.pdf")</f>
        <v>https://www.diodes.com/assets/Datasheets/ds30093.pdf</v>
      </c>
      <c r="C195" t="str">
        <f>Hyperlink("https://www.diodes.com/part/view/BZT52C3V3S","BZT52C3V3S")</f>
        <v>BZT52C3V3S</v>
      </c>
      <c r="D195" t="s">
        <v>102</v>
      </c>
      <c r="E195" t="s">
        <v>57</v>
      </c>
      <c r="F195" t="s">
        <v>16</v>
      </c>
      <c r="G195" t="s">
        <v>17</v>
      </c>
      <c r="H195">
        <v>200</v>
      </c>
      <c r="I195">
        <v>3.3</v>
      </c>
      <c r="J195">
        <v>5</v>
      </c>
      <c r="K195">
        <v>6.06</v>
      </c>
      <c r="L195">
        <v>5</v>
      </c>
      <c r="M195" t="s">
        <v>108</v>
      </c>
    </row>
    <row r="196" spans="1:13">
      <c r="A196" t="s">
        <v>226</v>
      </c>
      <c r="B196" s="2" t="str">
        <f>Hyperlink("https://www.diodes.com/assets/Datasheets/ds30093.pdf")</f>
        <v>https://www.diodes.com/assets/Datasheets/ds30093.pdf</v>
      </c>
      <c r="C196" t="str">
        <f>Hyperlink("https://www.diodes.com/part/view/BZT52C3V3SQ","BZT52C3V3SQ")</f>
        <v>BZT52C3V3SQ</v>
      </c>
      <c r="D196" t="s">
        <v>102</v>
      </c>
      <c r="E196" t="s">
        <v>57</v>
      </c>
      <c r="F196" t="s">
        <v>106</v>
      </c>
      <c r="G196" t="s">
        <v>17</v>
      </c>
      <c r="H196">
        <v>200</v>
      </c>
      <c r="I196">
        <v>3.3</v>
      </c>
      <c r="J196">
        <v>5</v>
      </c>
      <c r="K196">
        <v>6.06</v>
      </c>
      <c r="L196">
        <v>5</v>
      </c>
      <c r="M196" t="s">
        <v>108</v>
      </c>
    </row>
    <row r="197" spans="1:13">
      <c r="A197" t="s">
        <v>227</v>
      </c>
      <c r="B197" s="2" t="str">
        <f>Hyperlink("https://www.diodes.com/assets/Datasheets/ds30502.pdf")</f>
        <v>https://www.diodes.com/assets/Datasheets/ds30502.pdf</v>
      </c>
      <c r="C197" t="str">
        <f>Hyperlink("https://www.diodes.com/part/view/BZT52C3V3T","BZT52C3V3T")</f>
        <v>BZT52C3V3T</v>
      </c>
      <c r="D197" t="s">
        <v>102</v>
      </c>
      <c r="E197" t="s">
        <v>57</v>
      </c>
      <c r="F197" t="s">
        <v>16</v>
      </c>
      <c r="G197" t="s">
        <v>17</v>
      </c>
      <c r="H197">
        <v>300</v>
      </c>
      <c r="I197">
        <v>3.3</v>
      </c>
      <c r="J197">
        <v>5</v>
      </c>
      <c r="K197">
        <v>6.06</v>
      </c>
      <c r="L197">
        <v>5</v>
      </c>
      <c r="M197" t="s">
        <v>111</v>
      </c>
    </row>
    <row r="198" spans="1:13">
      <c r="A198" t="s">
        <v>228</v>
      </c>
      <c r="B198" s="2" t="str">
        <f>Hyperlink("https://www.diodes.com/assets/Datasheets/ds30502.pdf")</f>
        <v>https://www.diodes.com/assets/Datasheets/ds30502.pdf</v>
      </c>
      <c r="C198" t="str">
        <f>Hyperlink("https://www.diodes.com/part/view/BZT52C3V3TQ","BZT52C3V3TQ")</f>
        <v>BZT52C3V3TQ</v>
      </c>
      <c r="D198" t="s">
        <v>102</v>
      </c>
      <c r="E198" t="s">
        <v>57</v>
      </c>
      <c r="F198" t="s">
        <v>106</v>
      </c>
      <c r="G198" t="s">
        <v>17</v>
      </c>
      <c r="H198">
        <v>300</v>
      </c>
      <c r="I198">
        <v>3.3</v>
      </c>
      <c r="J198">
        <v>5</v>
      </c>
      <c r="K198">
        <v>6.06</v>
      </c>
      <c r="L198">
        <v>5</v>
      </c>
      <c r="M198" t="s">
        <v>111</v>
      </c>
    </row>
    <row r="199" spans="1:13">
      <c r="A199" t="s">
        <v>229</v>
      </c>
      <c r="B199" s="2" t="str">
        <f>Hyperlink("https://www.diodes.com/assets/Datasheets/ds18004.pdf")</f>
        <v>https://www.diodes.com/assets/Datasheets/ds18004.pdf</v>
      </c>
      <c r="C199" t="str">
        <f>Hyperlink("https://www.diodes.com/part/view/BZT52C3V6","BZT52C3V6")</f>
        <v>BZT52C3V6</v>
      </c>
      <c r="D199" t="s">
        <v>102</v>
      </c>
      <c r="E199" t="s">
        <v>57</v>
      </c>
      <c r="F199" t="s">
        <v>16</v>
      </c>
      <c r="G199" t="s">
        <v>17</v>
      </c>
      <c r="H199">
        <v>500</v>
      </c>
      <c r="I199">
        <v>3.6</v>
      </c>
      <c r="J199">
        <v>5</v>
      </c>
      <c r="K199">
        <v>5.56</v>
      </c>
      <c r="L199">
        <v>5</v>
      </c>
      <c r="M199" t="s">
        <v>103</v>
      </c>
    </row>
    <row r="200" spans="1:13">
      <c r="A200" t="s">
        <v>230</v>
      </c>
      <c r="B200" s="2" t="str">
        <f>Hyperlink("https://www.diodes.com/assets/Datasheets/BZT52C2V4LP-BZT52C39LP.pdf")</f>
        <v>https://www.diodes.com/assets/Datasheets/BZT52C2V4LP-BZT52C39LP.pdf</v>
      </c>
      <c r="C200" t="str">
        <f>Hyperlink("https://www.diodes.com/part/view/BZT52C3V6LP","BZT52C3V6LP")</f>
        <v>BZT52C3V6LP</v>
      </c>
      <c r="D200" t="s">
        <v>102</v>
      </c>
      <c r="E200" t="s">
        <v>15</v>
      </c>
      <c r="F200" t="s">
        <v>16</v>
      </c>
      <c r="G200" t="s">
        <v>17</v>
      </c>
      <c r="H200">
        <v>250</v>
      </c>
      <c r="I200">
        <v>3.6</v>
      </c>
      <c r="J200">
        <v>5</v>
      </c>
      <c r="K200">
        <v>5.56</v>
      </c>
      <c r="L200">
        <v>5</v>
      </c>
      <c r="M200" t="s">
        <v>100</v>
      </c>
    </row>
    <row r="201" spans="1:13">
      <c r="A201" t="s">
        <v>231</v>
      </c>
      <c r="B201" s="2" t="str">
        <f>Hyperlink("https://www.diodes.com/assets/Datasheets/ds18004.pdf")</f>
        <v>https://www.diodes.com/assets/Datasheets/ds18004.pdf</v>
      </c>
      <c r="C201" t="str">
        <f>Hyperlink("https://www.diodes.com/part/view/BZT52C3V6Q","BZT52C3V6Q")</f>
        <v>BZT52C3V6Q</v>
      </c>
      <c r="D201" t="s">
        <v>102</v>
      </c>
      <c r="E201" t="s">
        <v>57</v>
      </c>
      <c r="F201" t="s">
        <v>106</v>
      </c>
      <c r="G201" t="s">
        <v>17</v>
      </c>
      <c r="H201">
        <v>500</v>
      </c>
      <c r="I201">
        <v>3.6</v>
      </c>
      <c r="J201">
        <v>5</v>
      </c>
      <c r="K201">
        <v>5.56</v>
      </c>
      <c r="L201">
        <v>5</v>
      </c>
      <c r="M201" t="s">
        <v>103</v>
      </c>
    </row>
    <row r="202" spans="1:13">
      <c r="A202" t="s">
        <v>232</v>
      </c>
      <c r="B202" s="2" t="str">
        <f>Hyperlink("https://www.diodes.com/assets/Datasheets/ds30093.pdf")</f>
        <v>https://www.diodes.com/assets/Datasheets/ds30093.pdf</v>
      </c>
      <c r="C202" t="str">
        <f>Hyperlink("https://www.diodes.com/part/view/BZT52C3V6S","BZT52C3V6S")</f>
        <v>BZT52C3V6S</v>
      </c>
      <c r="D202" t="s">
        <v>102</v>
      </c>
      <c r="E202" t="s">
        <v>57</v>
      </c>
      <c r="F202" t="s">
        <v>16</v>
      </c>
      <c r="G202" t="s">
        <v>17</v>
      </c>
      <c r="H202">
        <v>200</v>
      </c>
      <c r="I202">
        <v>3.6</v>
      </c>
      <c r="J202">
        <v>5</v>
      </c>
      <c r="K202">
        <v>5.56</v>
      </c>
      <c r="L202">
        <v>5</v>
      </c>
      <c r="M202" t="s">
        <v>108</v>
      </c>
    </row>
    <row r="203" spans="1:13">
      <c r="A203" t="s">
        <v>233</v>
      </c>
      <c r="B203" s="2" t="str">
        <f>Hyperlink("https://www.diodes.com/assets/Datasheets/ds30093.pdf")</f>
        <v>https://www.diodes.com/assets/Datasheets/ds30093.pdf</v>
      </c>
      <c r="C203" t="str">
        <f>Hyperlink("https://www.diodes.com/part/view/BZT52C3V6SQ","BZT52C3V6SQ")</f>
        <v>BZT52C3V6SQ</v>
      </c>
      <c r="D203" t="s">
        <v>102</v>
      </c>
      <c r="E203" t="s">
        <v>57</v>
      </c>
      <c r="F203" t="s">
        <v>106</v>
      </c>
      <c r="G203" t="s">
        <v>17</v>
      </c>
      <c r="H203">
        <v>200</v>
      </c>
      <c r="I203">
        <v>3.6</v>
      </c>
      <c r="J203">
        <v>5</v>
      </c>
      <c r="K203">
        <v>5.56</v>
      </c>
      <c r="L203">
        <v>5</v>
      </c>
      <c r="M203" t="s">
        <v>108</v>
      </c>
    </row>
    <row r="204" spans="1:13">
      <c r="A204" t="s">
        <v>234</v>
      </c>
      <c r="B204" s="2" t="str">
        <f>Hyperlink("https://www.diodes.com/assets/Datasheets/ds30502.pdf")</f>
        <v>https://www.diodes.com/assets/Datasheets/ds30502.pdf</v>
      </c>
      <c r="C204" t="str">
        <f>Hyperlink("https://www.diodes.com/part/view/BZT52C3V6T","BZT52C3V6T")</f>
        <v>BZT52C3V6T</v>
      </c>
      <c r="D204" t="s">
        <v>102</v>
      </c>
      <c r="E204" t="s">
        <v>57</v>
      </c>
      <c r="F204" t="s">
        <v>16</v>
      </c>
      <c r="G204" t="s">
        <v>17</v>
      </c>
      <c r="H204">
        <v>300</v>
      </c>
      <c r="I204">
        <v>3.6</v>
      </c>
      <c r="J204">
        <v>5</v>
      </c>
      <c r="K204">
        <v>5.56</v>
      </c>
      <c r="L204">
        <v>5</v>
      </c>
      <c r="M204" t="s">
        <v>111</v>
      </c>
    </row>
    <row r="205" spans="1:13">
      <c r="A205" t="s">
        <v>235</v>
      </c>
      <c r="B205" s="2" t="str">
        <f>Hyperlink("https://www.diodes.com/assets/Datasheets/ds30502.pdf")</f>
        <v>https://www.diodes.com/assets/Datasheets/ds30502.pdf</v>
      </c>
      <c r="C205" t="str">
        <f>Hyperlink("https://www.diodes.com/part/view/BZT52C3V6TQ","BZT52C3V6TQ")</f>
        <v>BZT52C3V6TQ</v>
      </c>
      <c r="D205" t="s">
        <v>102</v>
      </c>
      <c r="E205" t="s">
        <v>57</v>
      </c>
      <c r="F205" t="s">
        <v>106</v>
      </c>
      <c r="G205" t="s">
        <v>17</v>
      </c>
      <c r="H205">
        <v>300</v>
      </c>
      <c r="I205">
        <v>3.6</v>
      </c>
      <c r="J205">
        <v>5</v>
      </c>
      <c r="K205">
        <v>5.56</v>
      </c>
      <c r="L205">
        <v>5</v>
      </c>
      <c r="M205" t="s">
        <v>111</v>
      </c>
    </row>
    <row r="206" spans="1:13">
      <c r="A206" t="s">
        <v>236</v>
      </c>
      <c r="B206" s="2" t="str">
        <f>Hyperlink("https://www.diodes.com/assets/Datasheets/ds18004.pdf")</f>
        <v>https://www.diodes.com/assets/Datasheets/ds18004.pdf</v>
      </c>
      <c r="C206" t="str">
        <f>Hyperlink("https://www.diodes.com/part/view/BZT52C3V9","BZT52C3V9")</f>
        <v>BZT52C3V9</v>
      </c>
      <c r="D206" t="s">
        <v>102</v>
      </c>
      <c r="E206" t="s">
        <v>57</v>
      </c>
      <c r="F206" t="s">
        <v>16</v>
      </c>
      <c r="G206" t="s">
        <v>17</v>
      </c>
      <c r="H206">
        <v>500</v>
      </c>
      <c r="I206">
        <v>3.9</v>
      </c>
      <c r="J206">
        <v>5</v>
      </c>
      <c r="K206">
        <v>5.13</v>
      </c>
      <c r="L206">
        <v>3</v>
      </c>
      <c r="M206" t="s">
        <v>103</v>
      </c>
    </row>
    <row r="207" spans="1:13">
      <c r="A207" t="s">
        <v>237</v>
      </c>
      <c r="B207" s="2" t="str">
        <f>Hyperlink("https://www.diodes.com/assets/Datasheets/BZT52C2V4LP-BZT52C39LP.pdf")</f>
        <v>https://www.diodes.com/assets/Datasheets/BZT52C2V4LP-BZT52C39LP.pdf</v>
      </c>
      <c r="C207" t="str">
        <f>Hyperlink("https://www.diodes.com/part/view/BZT52C3V9LP","BZT52C3V9LP")</f>
        <v>BZT52C3V9LP</v>
      </c>
      <c r="D207" t="s">
        <v>102</v>
      </c>
      <c r="E207" t="s">
        <v>15</v>
      </c>
      <c r="F207" t="s">
        <v>16</v>
      </c>
      <c r="G207" t="s">
        <v>17</v>
      </c>
      <c r="H207">
        <v>250</v>
      </c>
      <c r="I207">
        <v>3.9</v>
      </c>
      <c r="J207">
        <v>5</v>
      </c>
      <c r="K207">
        <v>5.13</v>
      </c>
      <c r="L207">
        <v>3</v>
      </c>
      <c r="M207" t="s">
        <v>100</v>
      </c>
    </row>
    <row r="208" spans="1:13">
      <c r="A208" t="s">
        <v>238</v>
      </c>
      <c r="B208" s="2" t="str">
        <f>Hyperlink("https://www.diodes.com/assets/Datasheets/ds18004.pdf")</f>
        <v>https://www.diodes.com/assets/Datasheets/ds18004.pdf</v>
      </c>
      <c r="C208" t="str">
        <f>Hyperlink("https://www.diodes.com/part/view/BZT52C3V9Q","BZT52C3V9Q")</f>
        <v>BZT52C3V9Q</v>
      </c>
      <c r="D208" t="s">
        <v>102</v>
      </c>
      <c r="E208" t="s">
        <v>57</v>
      </c>
      <c r="F208" t="s">
        <v>106</v>
      </c>
      <c r="G208" t="s">
        <v>17</v>
      </c>
      <c r="H208">
        <v>500</v>
      </c>
      <c r="I208">
        <v>3.9</v>
      </c>
      <c r="J208">
        <v>5</v>
      </c>
      <c r="K208">
        <v>5.13</v>
      </c>
      <c r="L208">
        <v>3</v>
      </c>
      <c r="M208" t="s">
        <v>103</v>
      </c>
    </row>
    <row r="209" spans="1:13">
      <c r="A209" t="s">
        <v>239</v>
      </c>
      <c r="B209" s="2" t="str">
        <f>Hyperlink("https://www.diodes.com/assets/Datasheets/ds30093.pdf")</f>
        <v>https://www.diodes.com/assets/Datasheets/ds30093.pdf</v>
      </c>
      <c r="C209" t="str">
        <f>Hyperlink("https://www.diodes.com/part/view/BZT52C3V9S","BZT52C3V9S")</f>
        <v>BZT52C3V9S</v>
      </c>
      <c r="D209" t="s">
        <v>102</v>
      </c>
      <c r="E209" t="s">
        <v>57</v>
      </c>
      <c r="F209" t="s">
        <v>16</v>
      </c>
      <c r="G209" t="s">
        <v>17</v>
      </c>
      <c r="H209">
        <v>200</v>
      </c>
      <c r="I209">
        <v>3.9</v>
      </c>
      <c r="J209">
        <v>5</v>
      </c>
      <c r="K209">
        <v>5.13</v>
      </c>
      <c r="L209">
        <v>3</v>
      </c>
      <c r="M209" t="s">
        <v>108</v>
      </c>
    </row>
    <row r="210" spans="1:13">
      <c r="A210" t="s">
        <v>240</v>
      </c>
      <c r="B210" s="2" t="str">
        <f>Hyperlink("https://www.diodes.com/assets/Datasheets/ds30093.pdf")</f>
        <v>https://www.diodes.com/assets/Datasheets/ds30093.pdf</v>
      </c>
      <c r="C210" t="str">
        <f>Hyperlink("https://www.diodes.com/part/view/BZT52C3V9SQ","BZT52C3V9SQ")</f>
        <v>BZT52C3V9SQ</v>
      </c>
      <c r="D210" t="s">
        <v>102</v>
      </c>
      <c r="E210" t="s">
        <v>57</v>
      </c>
      <c r="F210" t="s">
        <v>106</v>
      </c>
      <c r="G210" t="s">
        <v>17</v>
      </c>
      <c r="H210">
        <v>200</v>
      </c>
      <c r="I210">
        <v>3.9</v>
      </c>
      <c r="J210">
        <v>5</v>
      </c>
      <c r="K210">
        <v>5.13</v>
      </c>
      <c r="L210">
        <v>3</v>
      </c>
      <c r="M210" t="s">
        <v>108</v>
      </c>
    </row>
    <row r="211" spans="1:13">
      <c r="A211" t="s">
        <v>241</v>
      </c>
      <c r="B211" s="2" t="str">
        <f>Hyperlink("https://www.diodes.com/assets/Datasheets/ds30502.pdf")</f>
        <v>https://www.diodes.com/assets/Datasheets/ds30502.pdf</v>
      </c>
      <c r="C211" t="str">
        <f>Hyperlink("https://www.diodes.com/part/view/BZT52C3V9T","BZT52C3V9T")</f>
        <v>BZT52C3V9T</v>
      </c>
      <c r="D211" t="s">
        <v>102</v>
      </c>
      <c r="E211" t="s">
        <v>57</v>
      </c>
      <c r="F211" t="s">
        <v>16</v>
      </c>
      <c r="G211" t="s">
        <v>17</v>
      </c>
      <c r="H211">
        <v>300</v>
      </c>
      <c r="I211">
        <v>3.9</v>
      </c>
      <c r="J211">
        <v>5</v>
      </c>
      <c r="K211">
        <v>5.13</v>
      </c>
      <c r="L211">
        <v>3</v>
      </c>
      <c r="M211" t="s">
        <v>111</v>
      </c>
    </row>
    <row r="212" spans="1:13">
      <c r="A212" t="s">
        <v>242</v>
      </c>
      <c r="B212" s="2" t="str">
        <f>Hyperlink("https://www.diodes.com/assets/Datasheets/ds30502.pdf")</f>
        <v>https://www.diodes.com/assets/Datasheets/ds30502.pdf</v>
      </c>
      <c r="C212" t="str">
        <f>Hyperlink("https://www.diodes.com/part/view/BZT52C3V9TQ","BZT52C3V9TQ")</f>
        <v>BZT52C3V9TQ</v>
      </c>
      <c r="D212" t="s">
        <v>102</v>
      </c>
      <c r="E212" t="s">
        <v>57</v>
      </c>
      <c r="F212" t="s">
        <v>106</v>
      </c>
      <c r="G212" t="s">
        <v>17</v>
      </c>
      <c r="H212">
        <v>300</v>
      </c>
      <c r="I212">
        <v>3.9</v>
      </c>
      <c r="J212">
        <v>5</v>
      </c>
      <c r="K212">
        <v>5.13</v>
      </c>
      <c r="L212">
        <v>3</v>
      </c>
      <c r="M212" t="s">
        <v>111</v>
      </c>
    </row>
    <row r="213" spans="1:13">
      <c r="A213" t="s">
        <v>243</v>
      </c>
      <c r="B213" s="2" t="str">
        <f>Hyperlink("https://www.diodes.com/assets/Datasheets/ds18004.pdf")</f>
        <v>https://www.diodes.com/assets/Datasheets/ds18004.pdf</v>
      </c>
      <c r="C213" t="str">
        <f>Hyperlink("https://www.diodes.com/part/view/BZT52C43","BZT52C43")</f>
        <v>BZT52C43</v>
      </c>
      <c r="D213" t="s">
        <v>102</v>
      </c>
      <c r="E213" t="s">
        <v>57</v>
      </c>
      <c r="F213" t="s">
        <v>16</v>
      </c>
      <c r="G213" t="s">
        <v>17</v>
      </c>
      <c r="H213">
        <v>410</v>
      </c>
      <c r="I213">
        <v>43</v>
      </c>
      <c r="J213">
        <v>5</v>
      </c>
      <c r="K213">
        <v>6.98</v>
      </c>
      <c r="L213">
        <v>0.1</v>
      </c>
      <c r="M213" t="s">
        <v>103</v>
      </c>
    </row>
    <row r="214" spans="1:13">
      <c r="A214" t="s">
        <v>244</v>
      </c>
      <c r="B214" s="2" t="str">
        <f>Hyperlink("https://www.diodes.com/assets/Datasheets/ds18004.pdf")</f>
        <v>https://www.diodes.com/assets/Datasheets/ds18004.pdf</v>
      </c>
      <c r="C214" t="str">
        <f>Hyperlink("https://www.diodes.com/part/view/BZT52C43Q","BZT52C43Q")</f>
        <v>BZT52C43Q</v>
      </c>
      <c r="D214" t="s">
        <v>102</v>
      </c>
      <c r="E214" t="s">
        <v>57</v>
      </c>
      <c r="F214" t="s">
        <v>106</v>
      </c>
      <c r="G214" t="s">
        <v>17</v>
      </c>
      <c r="H214">
        <v>410</v>
      </c>
      <c r="I214">
        <v>43</v>
      </c>
      <c r="J214">
        <v>5</v>
      </c>
      <c r="K214">
        <v>6.98</v>
      </c>
      <c r="L214">
        <v>0.1</v>
      </c>
      <c r="M214" t="s">
        <v>103</v>
      </c>
    </row>
    <row r="215" spans="1:13">
      <c r="A215" t="s">
        <v>245</v>
      </c>
      <c r="B215" s="2" t="str">
        <f>Hyperlink("https://www.diodes.com/assets/Datasheets/ds18004.pdf")</f>
        <v>https://www.diodes.com/assets/Datasheets/ds18004.pdf</v>
      </c>
      <c r="C215" t="str">
        <f>Hyperlink("https://www.diodes.com/part/view/BZT52C47","BZT52C47")</f>
        <v>BZT52C47</v>
      </c>
      <c r="D215" t="s">
        <v>102</v>
      </c>
      <c r="E215" t="s">
        <v>57</v>
      </c>
      <c r="F215" t="s">
        <v>16</v>
      </c>
      <c r="G215" t="s">
        <v>17</v>
      </c>
      <c r="H215">
        <v>410</v>
      </c>
      <c r="I215">
        <v>47</v>
      </c>
      <c r="J215">
        <v>5</v>
      </c>
      <c r="K215">
        <v>6.38</v>
      </c>
      <c r="L215">
        <v>0.1</v>
      </c>
      <c r="M215" t="s">
        <v>103</v>
      </c>
    </row>
    <row r="216" spans="1:13">
      <c r="A216" t="s">
        <v>246</v>
      </c>
      <c r="B216" s="2" t="str">
        <f>Hyperlink("https://www.diodes.com/assets/Datasheets/ds18004.pdf")</f>
        <v>https://www.diodes.com/assets/Datasheets/ds18004.pdf</v>
      </c>
      <c r="C216" t="str">
        <f>Hyperlink("https://www.diodes.com/part/view/BZT52C47Q","BZT52C47Q")</f>
        <v>BZT52C47Q</v>
      </c>
      <c r="D216" t="s">
        <v>102</v>
      </c>
      <c r="E216" t="s">
        <v>57</v>
      </c>
      <c r="F216" t="s">
        <v>106</v>
      </c>
      <c r="G216" t="s">
        <v>17</v>
      </c>
      <c r="H216">
        <v>410</v>
      </c>
      <c r="I216">
        <v>47</v>
      </c>
      <c r="J216">
        <v>5</v>
      </c>
      <c r="K216">
        <v>6.38</v>
      </c>
      <c r="L216">
        <v>0.1</v>
      </c>
      <c r="M216" t="s">
        <v>103</v>
      </c>
    </row>
    <row r="217" spans="1:13">
      <c r="A217" t="s">
        <v>247</v>
      </c>
      <c r="B217" s="2" t="str">
        <f>Hyperlink("https://www.diodes.com/assets/Datasheets/ds18004.pdf")</f>
        <v>https://www.diodes.com/assets/Datasheets/ds18004.pdf</v>
      </c>
      <c r="C217" t="str">
        <f>Hyperlink("https://www.diodes.com/part/view/BZT52C4V3","BZT52C4V3")</f>
        <v>BZT52C4V3</v>
      </c>
      <c r="D217" t="s">
        <v>102</v>
      </c>
      <c r="E217" t="s">
        <v>57</v>
      </c>
      <c r="F217" t="s">
        <v>16</v>
      </c>
      <c r="G217" t="s">
        <v>17</v>
      </c>
      <c r="H217">
        <v>500</v>
      </c>
      <c r="I217">
        <v>4.3</v>
      </c>
      <c r="J217">
        <v>5</v>
      </c>
      <c r="K217">
        <v>6.98</v>
      </c>
      <c r="L217">
        <v>3</v>
      </c>
      <c r="M217" t="s">
        <v>103</v>
      </c>
    </row>
    <row r="218" spans="1:13">
      <c r="A218" t="s">
        <v>248</v>
      </c>
      <c r="B218" s="2" t="str">
        <f>Hyperlink("https://www.diodes.com/assets/Datasheets/BZT52C2V4LP-BZT52C39LP.pdf")</f>
        <v>https://www.diodes.com/assets/Datasheets/BZT52C2V4LP-BZT52C39LP.pdf</v>
      </c>
      <c r="C218" t="str">
        <f>Hyperlink("https://www.diodes.com/part/view/BZT52C4V3LP","BZT52C4V3LP")</f>
        <v>BZT52C4V3LP</v>
      </c>
      <c r="D218" t="s">
        <v>102</v>
      </c>
      <c r="E218" t="s">
        <v>15</v>
      </c>
      <c r="F218" t="s">
        <v>16</v>
      </c>
      <c r="G218" t="s">
        <v>17</v>
      </c>
      <c r="H218">
        <v>250</v>
      </c>
      <c r="I218">
        <v>4.3</v>
      </c>
      <c r="J218">
        <v>5</v>
      </c>
      <c r="K218">
        <v>6.98</v>
      </c>
      <c r="L218">
        <v>3</v>
      </c>
      <c r="M218" t="s">
        <v>100</v>
      </c>
    </row>
    <row r="219" spans="1:13">
      <c r="A219" t="s">
        <v>249</v>
      </c>
      <c r="B219" s="2" t="str">
        <f>Hyperlink("https://www.diodes.com/assets/Datasheets/ds18004.pdf")</f>
        <v>https://www.diodes.com/assets/Datasheets/ds18004.pdf</v>
      </c>
      <c r="C219" t="str">
        <f>Hyperlink("https://www.diodes.com/part/view/BZT52C4V3Q","BZT52C4V3Q")</f>
        <v>BZT52C4V3Q</v>
      </c>
      <c r="D219" t="s">
        <v>102</v>
      </c>
      <c r="E219" t="s">
        <v>57</v>
      </c>
      <c r="F219" t="s">
        <v>106</v>
      </c>
      <c r="G219" t="s">
        <v>17</v>
      </c>
      <c r="H219">
        <v>500</v>
      </c>
      <c r="I219">
        <v>4.3</v>
      </c>
      <c r="J219">
        <v>5</v>
      </c>
      <c r="K219">
        <v>6.98</v>
      </c>
      <c r="L219">
        <v>3</v>
      </c>
      <c r="M219" t="s">
        <v>103</v>
      </c>
    </row>
    <row r="220" spans="1:13">
      <c r="A220" t="s">
        <v>250</v>
      </c>
      <c r="B220" s="2" t="str">
        <f>Hyperlink("https://www.diodes.com/assets/Datasheets/ds30093.pdf")</f>
        <v>https://www.diodes.com/assets/Datasheets/ds30093.pdf</v>
      </c>
      <c r="C220" t="str">
        <f>Hyperlink("https://www.diodes.com/part/view/BZT52C4V3S","BZT52C4V3S")</f>
        <v>BZT52C4V3S</v>
      </c>
      <c r="D220" t="s">
        <v>102</v>
      </c>
      <c r="E220" t="s">
        <v>57</v>
      </c>
      <c r="F220" t="s">
        <v>16</v>
      </c>
      <c r="G220" t="s">
        <v>17</v>
      </c>
      <c r="H220">
        <v>200</v>
      </c>
      <c r="I220">
        <v>4.3</v>
      </c>
      <c r="J220">
        <v>5</v>
      </c>
      <c r="K220">
        <v>6.98</v>
      </c>
      <c r="L220">
        <v>3</v>
      </c>
      <c r="M220" t="s">
        <v>108</v>
      </c>
    </row>
    <row r="221" spans="1:13">
      <c r="A221" t="s">
        <v>251</v>
      </c>
      <c r="B221" s="2" t="str">
        <f>Hyperlink("https://www.diodes.com/assets/Datasheets/ds30093.pdf")</f>
        <v>https://www.diodes.com/assets/Datasheets/ds30093.pdf</v>
      </c>
      <c r="C221" t="str">
        <f>Hyperlink("https://www.diodes.com/part/view/BZT52C4V3SQ","BZT52C4V3SQ")</f>
        <v>BZT52C4V3SQ</v>
      </c>
      <c r="D221" t="s">
        <v>102</v>
      </c>
      <c r="E221" t="s">
        <v>57</v>
      </c>
      <c r="F221" t="s">
        <v>106</v>
      </c>
      <c r="G221" t="s">
        <v>17</v>
      </c>
      <c r="H221">
        <v>200</v>
      </c>
      <c r="I221">
        <v>4.3</v>
      </c>
      <c r="J221">
        <v>5</v>
      </c>
      <c r="K221">
        <v>6.98</v>
      </c>
      <c r="L221">
        <v>3</v>
      </c>
      <c r="M221" t="s">
        <v>108</v>
      </c>
    </row>
    <row r="222" spans="1:13">
      <c r="A222" t="s">
        <v>252</v>
      </c>
      <c r="B222" s="2" t="str">
        <f>Hyperlink("https://www.diodes.com/assets/Datasheets/ds30502.pdf")</f>
        <v>https://www.diodes.com/assets/Datasheets/ds30502.pdf</v>
      </c>
      <c r="C222" t="str">
        <f>Hyperlink("https://www.diodes.com/part/view/BZT52C4V3T","BZT52C4V3T")</f>
        <v>BZT52C4V3T</v>
      </c>
      <c r="D222" t="s">
        <v>102</v>
      </c>
      <c r="E222" t="s">
        <v>57</v>
      </c>
      <c r="F222" t="s">
        <v>16</v>
      </c>
      <c r="G222" t="s">
        <v>17</v>
      </c>
      <c r="H222">
        <v>300</v>
      </c>
      <c r="I222">
        <v>4.3</v>
      </c>
      <c r="J222">
        <v>5</v>
      </c>
      <c r="K222">
        <v>6.98</v>
      </c>
      <c r="L222">
        <v>3</v>
      </c>
      <c r="M222" t="s">
        <v>111</v>
      </c>
    </row>
    <row r="223" spans="1:13">
      <c r="A223" t="s">
        <v>253</v>
      </c>
      <c r="B223" s="2" t="str">
        <f>Hyperlink("https://www.diodes.com/assets/Datasheets/ds30502.pdf")</f>
        <v>https://www.diodes.com/assets/Datasheets/ds30502.pdf</v>
      </c>
      <c r="C223" t="str">
        <f>Hyperlink("https://www.diodes.com/part/view/BZT52C4V3TQ","BZT52C4V3TQ")</f>
        <v>BZT52C4V3TQ</v>
      </c>
      <c r="D223" t="s">
        <v>102</v>
      </c>
      <c r="E223" t="s">
        <v>57</v>
      </c>
      <c r="F223" t="s">
        <v>106</v>
      </c>
      <c r="G223" t="s">
        <v>17</v>
      </c>
      <c r="H223">
        <v>300</v>
      </c>
      <c r="I223">
        <v>4.3</v>
      </c>
      <c r="J223">
        <v>5</v>
      </c>
      <c r="K223">
        <v>6.98</v>
      </c>
      <c r="L223">
        <v>3</v>
      </c>
      <c r="M223" t="s">
        <v>111</v>
      </c>
    </row>
    <row r="224" spans="1:13">
      <c r="A224" t="s">
        <v>254</v>
      </c>
      <c r="B224" s="2" t="str">
        <f>Hyperlink("https://www.diodes.com/assets/Datasheets/ds18004.pdf")</f>
        <v>https://www.diodes.com/assets/Datasheets/ds18004.pdf</v>
      </c>
      <c r="C224" t="str">
        <f>Hyperlink("https://www.diodes.com/part/view/BZT52C4V7","BZT52C4V7")</f>
        <v>BZT52C4V7</v>
      </c>
      <c r="D224" t="s">
        <v>102</v>
      </c>
      <c r="E224" t="s">
        <v>57</v>
      </c>
      <c r="F224" t="s">
        <v>16</v>
      </c>
      <c r="G224" t="s">
        <v>17</v>
      </c>
      <c r="H224">
        <v>500</v>
      </c>
      <c r="I224">
        <v>4.7</v>
      </c>
      <c r="J224">
        <v>5</v>
      </c>
      <c r="K224">
        <v>6.38</v>
      </c>
      <c r="L224">
        <v>3</v>
      </c>
      <c r="M224" t="s">
        <v>103</v>
      </c>
    </row>
    <row r="225" spans="1:13">
      <c r="A225" t="s">
        <v>255</v>
      </c>
      <c r="B225" s="2" t="str">
        <f>Hyperlink("https://www.diodes.com/assets/Datasheets/BZT52C2V4LP-BZT52C39LP.pdf")</f>
        <v>https://www.diodes.com/assets/Datasheets/BZT52C2V4LP-BZT52C39LP.pdf</v>
      </c>
      <c r="C225" t="str">
        <f>Hyperlink("https://www.diodes.com/part/view/BZT52C4V7LP","BZT52C4V7LP")</f>
        <v>BZT52C4V7LP</v>
      </c>
      <c r="D225" t="s">
        <v>102</v>
      </c>
      <c r="E225" t="s">
        <v>15</v>
      </c>
      <c r="F225" t="s">
        <v>16</v>
      </c>
      <c r="G225" t="s">
        <v>17</v>
      </c>
      <c r="H225">
        <v>250</v>
      </c>
      <c r="I225">
        <v>4.7</v>
      </c>
      <c r="J225">
        <v>5</v>
      </c>
      <c r="K225">
        <v>6.38</v>
      </c>
      <c r="L225">
        <v>3</v>
      </c>
      <c r="M225" t="s">
        <v>100</v>
      </c>
    </row>
    <row r="226" spans="1:13">
      <c r="A226" t="s">
        <v>256</v>
      </c>
      <c r="B226" s="2" t="str">
        <f>Hyperlink("https://www.diodes.com/assets/Datasheets/ds18004.pdf")</f>
        <v>https://www.diodes.com/assets/Datasheets/ds18004.pdf</v>
      </c>
      <c r="C226" t="str">
        <f>Hyperlink("https://www.diodes.com/part/view/BZT52C4V7Q","BZT52C4V7Q")</f>
        <v>BZT52C4V7Q</v>
      </c>
      <c r="D226" t="s">
        <v>102</v>
      </c>
      <c r="E226" t="s">
        <v>57</v>
      </c>
      <c r="F226" t="s">
        <v>106</v>
      </c>
      <c r="G226" t="s">
        <v>17</v>
      </c>
      <c r="H226">
        <v>500</v>
      </c>
      <c r="I226">
        <v>4.7</v>
      </c>
      <c r="J226">
        <v>5</v>
      </c>
      <c r="K226">
        <v>6.38</v>
      </c>
      <c r="L226">
        <v>3</v>
      </c>
      <c r="M226" t="s">
        <v>103</v>
      </c>
    </row>
    <row r="227" spans="1:13">
      <c r="A227" t="s">
        <v>257</v>
      </c>
      <c r="B227" s="2" t="str">
        <f>Hyperlink("https://www.diodes.com/assets/Datasheets/ds30093.pdf")</f>
        <v>https://www.diodes.com/assets/Datasheets/ds30093.pdf</v>
      </c>
      <c r="C227" t="str">
        <f>Hyperlink("https://www.diodes.com/part/view/BZT52C4V7S","BZT52C4V7S")</f>
        <v>BZT52C4V7S</v>
      </c>
      <c r="D227" t="s">
        <v>102</v>
      </c>
      <c r="E227" t="s">
        <v>57</v>
      </c>
      <c r="F227" t="s">
        <v>16</v>
      </c>
      <c r="G227" t="s">
        <v>17</v>
      </c>
      <c r="H227">
        <v>200</v>
      </c>
      <c r="I227">
        <v>4.7</v>
      </c>
      <c r="J227">
        <v>5</v>
      </c>
      <c r="K227">
        <v>6.38</v>
      </c>
      <c r="L227">
        <v>3</v>
      </c>
      <c r="M227" t="s">
        <v>108</v>
      </c>
    </row>
    <row r="228" spans="1:13">
      <c r="A228" t="s">
        <v>258</v>
      </c>
      <c r="B228" s="2" t="str">
        <f>Hyperlink("https://www.diodes.com/assets/Datasheets/ds30093.pdf")</f>
        <v>https://www.diodes.com/assets/Datasheets/ds30093.pdf</v>
      </c>
      <c r="C228" t="str">
        <f>Hyperlink("https://www.diodes.com/part/view/BZT52C4V7SQ","BZT52C4V7SQ")</f>
        <v>BZT52C4V7SQ</v>
      </c>
      <c r="D228" t="s">
        <v>102</v>
      </c>
      <c r="E228" t="s">
        <v>57</v>
      </c>
      <c r="F228" t="s">
        <v>106</v>
      </c>
      <c r="G228" t="s">
        <v>17</v>
      </c>
      <c r="H228">
        <v>200</v>
      </c>
      <c r="I228">
        <v>4.7</v>
      </c>
      <c r="J228">
        <v>5</v>
      </c>
      <c r="K228">
        <v>6.38</v>
      </c>
      <c r="L228">
        <v>3</v>
      </c>
      <c r="M228" t="s">
        <v>108</v>
      </c>
    </row>
    <row r="229" spans="1:13">
      <c r="A229" t="s">
        <v>259</v>
      </c>
      <c r="B229" s="2" t="str">
        <f>Hyperlink("https://www.diodes.com/assets/Datasheets/ds30502.pdf")</f>
        <v>https://www.diodes.com/assets/Datasheets/ds30502.pdf</v>
      </c>
      <c r="C229" t="str">
        <f>Hyperlink("https://www.diodes.com/part/view/BZT52C4V7T","BZT52C4V7T")</f>
        <v>BZT52C4V7T</v>
      </c>
      <c r="D229" t="s">
        <v>102</v>
      </c>
      <c r="E229" t="s">
        <v>57</v>
      </c>
      <c r="F229" t="s">
        <v>16</v>
      </c>
      <c r="G229" t="s">
        <v>17</v>
      </c>
      <c r="H229">
        <v>300</v>
      </c>
      <c r="I229">
        <v>4.7</v>
      </c>
      <c r="J229">
        <v>5</v>
      </c>
      <c r="K229">
        <v>6.38</v>
      </c>
      <c r="L229">
        <v>3</v>
      </c>
      <c r="M229" t="s">
        <v>111</v>
      </c>
    </row>
    <row r="230" spans="1:13">
      <c r="A230" t="s">
        <v>260</v>
      </c>
      <c r="B230" s="2" t="str">
        <f>Hyperlink("https://www.diodes.com/assets/Datasheets/ds30502.pdf")</f>
        <v>https://www.diodes.com/assets/Datasheets/ds30502.pdf</v>
      </c>
      <c r="C230" t="str">
        <f>Hyperlink("https://www.diodes.com/part/view/BZT52C4V7TQ","BZT52C4V7TQ")</f>
        <v>BZT52C4V7TQ</v>
      </c>
      <c r="D230" t="s">
        <v>102</v>
      </c>
      <c r="E230" t="s">
        <v>57</v>
      </c>
      <c r="F230" t="s">
        <v>106</v>
      </c>
      <c r="G230" t="s">
        <v>17</v>
      </c>
      <c r="H230">
        <v>300</v>
      </c>
      <c r="I230">
        <v>4.7</v>
      </c>
      <c r="J230">
        <v>5</v>
      </c>
      <c r="K230">
        <v>6.38</v>
      </c>
      <c r="L230">
        <v>3</v>
      </c>
      <c r="M230" t="s">
        <v>111</v>
      </c>
    </row>
    <row r="231" spans="1:13">
      <c r="A231" t="s">
        <v>261</v>
      </c>
      <c r="B231" s="2" t="str">
        <f>Hyperlink("https://www.diodes.com/assets/Datasheets/ds18004.pdf")</f>
        <v>https://www.diodes.com/assets/Datasheets/ds18004.pdf</v>
      </c>
      <c r="C231" t="str">
        <f>Hyperlink("https://www.diodes.com/part/view/BZT52C51","BZT52C51")</f>
        <v>BZT52C51</v>
      </c>
      <c r="D231" t="s">
        <v>102</v>
      </c>
      <c r="E231" t="s">
        <v>57</v>
      </c>
      <c r="F231" t="s">
        <v>16</v>
      </c>
      <c r="G231" t="s">
        <v>17</v>
      </c>
      <c r="H231">
        <v>410</v>
      </c>
      <c r="I231">
        <v>51</v>
      </c>
      <c r="J231">
        <v>5</v>
      </c>
      <c r="K231">
        <v>5.88</v>
      </c>
      <c r="L231">
        <v>0.1</v>
      </c>
      <c r="M231" t="s">
        <v>103</v>
      </c>
    </row>
    <row r="232" spans="1:13">
      <c r="A232" t="s">
        <v>262</v>
      </c>
      <c r="B232" s="2" t="str">
        <f>Hyperlink("https://www.diodes.com/assets/Datasheets/ds18004.pdf")</f>
        <v>https://www.diodes.com/assets/Datasheets/ds18004.pdf</v>
      </c>
      <c r="C232" t="str">
        <f>Hyperlink("https://www.diodes.com/part/view/BZT52C51Q","BZT52C51Q")</f>
        <v>BZT52C51Q</v>
      </c>
      <c r="D232" t="s">
        <v>102</v>
      </c>
      <c r="E232" t="s">
        <v>57</v>
      </c>
      <c r="F232" t="s">
        <v>106</v>
      </c>
      <c r="G232" t="s">
        <v>17</v>
      </c>
      <c r="H232">
        <v>410</v>
      </c>
      <c r="I232">
        <v>51</v>
      </c>
      <c r="J232">
        <v>5</v>
      </c>
      <c r="K232">
        <v>5.88</v>
      </c>
      <c r="L232">
        <v>0.1</v>
      </c>
      <c r="M232" t="s">
        <v>103</v>
      </c>
    </row>
    <row r="233" spans="1:13">
      <c r="A233" t="s">
        <v>263</v>
      </c>
      <c r="B233" s="2" t="str">
        <f>Hyperlink("https://www.diodes.com/assets/Datasheets/ds30566.pdf")</f>
        <v>https://www.diodes.com/assets/Datasheets/ds30566.pdf</v>
      </c>
      <c r="C233" t="str">
        <f>Hyperlink("https://www.diodes.com/part/view/BZT52C51S","BZT52C51S")</f>
        <v>BZT52C51S</v>
      </c>
      <c r="D233" t="s">
        <v>102</v>
      </c>
      <c r="E233" t="s">
        <v>57</v>
      </c>
      <c r="F233" t="s">
        <v>16</v>
      </c>
      <c r="G233" t="s">
        <v>17</v>
      </c>
      <c r="H233">
        <v>200</v>
      </c>
      <c r="I233">
        <v>51</v>
      </c>
      <c r="J233">
        <v>5</v>
      </c>
      <c r="K233">
        <v>5.88</v>
      </c>
      <c r="L233">
        <v>0.1</v>
      </c>
      <c r="M233" t="s">
        <v>108</v>
      </c>
    </row>
    <row r="234" spans="1:13">
      <c r="A234" t="s">
        <v>264</v>
      </c>
      <c r="B234" s="2" t="str">
        <f>Hyperlink("https://www.diodes.com/assets/Datasheets/ds18004.pdf")</f>
        <v>https://www.diodes.com/assets/Datasheets/ds18004.pdf</v>
      </c>
      <c r="C234" t="str">
        <f>Hyperlink("https://www.diodes.com/part/view/BZT52C5V1","BZT52C5V1")</f>
        <v>BZT52C5V1</v>
      </c>
      <c r="D234" t="s">
        <v>102</v>
      </c>
      <c r="E234" t="s">
        <v>57</v>
      </c>
      <c r="F234" t="s">
        <v>16</v>
      </c>
      <c r="G234" t="s">
        <v>17</v>
      </c>
      <c r="H234">
        <v>500</v>
      </c>
      <c r="I234">
        <v>5.1</v>
      </c>
      <c r="J234">
        <v>5</v>
      </c>
      <c r="K234">
        <v>5.88</v>
      </c>
      <c r="L234">
        <v>2</v>
      </c>
      <c r="M234" t="s">
        <v>103</v>
      </c>
    </row>
    <row r="235" spans="1:13">
      <c r="A235" t="s">
        <v>265</v>
      </c>
      <c r="B235" s="2" t="str">
        <f>Hyperlink("https://www.diodes.com/assets/Datasheets/BZT52C2V4LP-BZT52C39LP.pdf")</f>
        <v>https://www.diodes.com/assets/Datasheets/BZT52C2V4LP-BZT52C39LP.pdf</v>
      </c>
      <c r="C235" t="str">
        <f>Hyperlink("https://www.diodes.com/part/view/BZT52C5V1LP","BZT52C5V1LP")</f>
        <v>BZT52C5V1LP</v>
      </c>
      <c r="D235" t="s">
        <v>102</v>
      </c>
      <c r="E235" t="s">
        <v>15</v>
      </c>
      <c r="F235" t="s">
        <v>16</v>
      </c>
      <c r="G235" t="s">
        <v>17</v>
      </c>
      <c r="H235">
        <v>250</v>
      </c>
      <c r="I235">
        <v>5.1</v>
      </c>
      <c r="J235">
        <v>5</v>
      </c>
      <c r="K235">
        <v>5.88</v>
      </c>
      <c r="L235">
        <v>2</v>
      </c>
      <c r="M235" t="s">
        <v>100</v>
      </c>
    </row>
    <row r="236" spans="1:13">
      <c r="A236" t="s">
        <v>266</v>
      </c>
      <c r="B236" s="2" t="str">
        <f>Hyperlink("https://www.diodes.com/assets/Datasheets/ds18004.pdf")</f>
        <v>https://www.diodes.com/assets/Datasheets/ds18004.pdf</v>
      </c>
      <c r="C236" t="str">
        <f>Hyperlink("https://www.diodes.com/part/view/BZT52C5V1Q","BZT52C5V1Q")</f>
        <v>BZT52C5V1Q</v>
      </c>
      <c r="D236" t="s">
        <v>102</v>
      </c>
      <c r="E236" t="s">
        <v>57</v>
      </c>
      <c r="F236" t="s">
        <v>106</v>
      </c>
      <c r="G236" t="s">
        <v>17</v>
      </c>
      <c r="H236">
        <v>500</v>
      </c>
      <c r="I236">
        <v>5.1</v>
      </c>
      <c r="J236">
        <v>5</v>
      </c>
      <c r="K236">
        <v>5.88</v>
      </c>
      <c r="L236">
        <v>2</v>
      </c>
      <c r="M236" t="s">
        <v>103</v>
      </c>
    </row>
    <row r="237" spans="1:13">
      <c r="A237" t="s">
        <v>267</v>
      </c>
      <c r="B237" s="2" t="str">
        <f>Hyperlink("https://www.diodes.com/assets/Datasheets/ds30093.pdf")</f>
        <v>https://www.diodes.com/assets/Datasheets/ds30093.pdf</v>
      </c>
      <c r="C237" t="str">
        <f>Hyperlink("https://www.diodes.com/part/view/BZT52C5V1S","BZT52C5V1S")</f>
        <v>BZT52C5V1S</v>
      </c>
      <c r="D237" t="s">
        <v>102</v>
      </c>
      <c r="E237" t="s">
        <v>57</v>
      </c>
      <c r="F237" t="s">
        <v>16</v>
      </c>
      <c r="G237" t="s">
        <v>17</v>
      </c>
      <c r="H237">
        <v>200</v>
      </c>
      <c r="I237">
        <v>5.1</v>
      </c>
      <c r="J237">
        <v>5</v>
      </c>
      <c r="K237">
        <v>5.88</v>
      </c>
      <c r="L237">
        <v>2</v>
      </c>
      <c r="M237" t="s">
        <v>108</v>
      </c>
    </row>
    <row r="238" spans="1:13">
      <c r="A238" t="s">
        <v>268</v>
      </c>
      <c r="B238" s="2" t="str">
        <f>Hyperlink("https://www.diodes.com/assets/Datasheets/ds30093.pdf")</f>
        <v>https://www.diodes.com/assets/Datasheets/ds30093.pdf</v>
      </c>
      <c r="C238" t="str">
        <f>Hyperlink("https://www.diodes.com/part/view/BZT52C5V1SQ","BZT52C5V1SQ")</f>
        <v>BZT52C5V1SQ</v>
      </c>
      <c r="D238" t="s">
        <v>102</v>
      </c>
      <c r="E238" t="s">
        <v>57</v>
      </c>
      <c r="F238" t="s">
        <v>106</v>
      </c>
      <c r="G238" t="s">
        <v>17</v>
      </c>
      <c r="H238">
        <v>200</v>
      </c>
      <c r="I238">
        <v>5.1</v>
      </c>
      <c r="J238">
        <v>5</v>
      </c>
      <c r="K238">
        <v>5.88</v>
      </c>
      <c r="L238">
        <v>2</v>
      </c>
      <c r="M238" t="s">
        <v>108</v>
      </c>
    </row>
    <row r="239" spans="1:13">
      <c r="A239" t="s">
        <v>269</v>
      </c>
      <c r="B239" s="2" t="str">
        <f>Hyperlink("https://www.diodes.com/assets/Datasheets/ds30502.pdf")</f>
        <v>https://www.diodes.com/assets/Datasheets/ds30502.pdf</v>
      </c>
      <c r="C239" t="str">
        <f>Hyperlink("https://www.diodes.com/part/view/BZT52C5V1T","BZT52C5V1T")</f>
        <v>BZT52C5V1T</v>
      </c>
      <c r="D239" t="s">
        <v>102</v>
      </c>
      <c r="E239" t="s">
        <v>57</v>
      </c>
      <c r="F239" t="s">
        <v>16</v>
      </c>
      <c r="G239" t="s">
        <v>17</v>
      </c>
      <c r="H239">
        <v>300</v>
      </c>
      <c r="I239">
        <v>5.1</v>
      </c>
      <c r="J239">
        <v>5</v>
      </c>
      <c r="K239">
        <v>5.88</v>
      </c>
      <c r="L239">
        <v>2</v>
      </c>
      <c r="M239" t="s">
        <v>111</v>
      </c>
    </row>
    <row r="240" spans="1:13">
      <c r="A240" t="s">
        <v>270</v>
      </c>
      <c r="B240" s="2" t="str">
        <f>Hyperlink("https://www.diodes.com/assets/Datasheets/ds30502.pdf")</f>
        <v>https://www.diodes.com/assets/Datasheets/ds30502.pdf</v>
      </c>
      <c r="C240" t="str">
        <f>Hyperlink("https://www.diodes.com/part/view/BZT52C5V1TQ","BZT52C5V1TQ")</f>
        <v>BZT52C5V1TQ</v>
      </c>
      <c r="D240" t="s">
        <v>102</v>
      </c>
      <c r="E240" t="s">
        <v>57</v>
      </c>
      <c r="F240" t="s">
        <v>106</v>
      </c>
      <c r="G240" t="s">
        <v>17</v>
      </c>
      <c r="H240">
        <v>300</v>
      </c>
      <c r="I240">
        <v>5.1</v>
      </c>
      <c r="J240">
        <v>5</v>
      </c>
      <c r="K240">
        <v>5.88</v>
      </c>
      <c r="L240">
        <v>2</v>
      </c>
      <c r="M240" t="s">
        <v>111</v>
      </c>
    </row>
    <row r="241" spans="1:13">
      <c r="A241" t="s">
        <v>271</v>
      </c>
      <c r="B241" s="2" t="str">
        <f>Hyperlink("https://www.diodes.com/assets/Datasheets/ds18004.pdf")</f>
        <v>https://www.diodes.com/assets/Datasheets/ds18004.pdf</v>
      </c>
      <c r="C241" t="str">
        <f>Hyperlink("https://www.diodes.com/part/view/BZT52C5V6","BZT52C5V6")</f>
        <v>BZT52C5V6</v>
      </c>
      <c r="D241" t="s">
        <v>102</v>
      </c>
      <c r="E241" t="s">
        <v>57</v>
      </c>
      <c r="F241" t="s">
        <v>16</v>
      </c>
      <c r="G241" t="s">
        <v>17</v>
      </c>
      <c r="H241">
        <v>500</v>
      </c>
      <c r="I241">
        <v>5.6</v>
      </c>
      <c r="J241">
        <v>5</v>
      </c>
      <c r="K241">
        <v>7.14</v>
      </c>
      <c r="L241">
        <v>1</v>
      </c>
      <c r="M241" t="s">
        <v>103</v>
      </c>
    </row>
    <row r="242" spans="1:13">
      <c r="A242" t="s">
        <v>272</v>
      </c>
      <c r="B242" s="2" t="str">
        <f>Hyperlink("https://www.diodes.com/assets/Datasheets/BZT52C2V4LP-BZT52C39LP.pdf")</f>
        <v>https://www.diodes.com/assets/Datasheets/BZT52C2V4LP-BZT52C39LP.pdf</v>
      </c>
      <c r="C242" t="str">
        <f>Hyperlink("https://www.diodes.com/part/view/BZT52C5V6LP","BZT52C5V6LP")</f>
        <v>BZT52C5V6LP</v>
      </c>
      <c r="D242" t="s">
        <v>102</v>
      </c>
      <c r="E242" t="s">
        <v>15</v>
      </c>
      <c r="F242" t="s">
        <v>16</v>
      </c>
      <c r="G242" t="s">
        <v>17</v>
      </c>
      <c r="H242">
        <v>250</v>
      </c>
      <c r="I242">
        <v>5.6</v>
      </c>
      <c r="J242">
        <v>5</v>
      </c>
      <c r="K242">
        <v>7.14</v>
      </c>
      <c r="L242">
        <v>1</v>
      </c>
      <c r="M242" t="s">
        <v>100</v>
      </c>
    </row>
    <row r="243" spans="1:13">
      <c r="A243" t="s">
        <v>273</v>
      </c>
      <c r="B243" s="2" t="str">
        <f>Hyperlink("https://www.diodes.com/assets/Datasheets/ds18004.pdf")</f>
        <v>https://www.diodes.com/assets/Datasheets/ds18004.pdf</v>
      </c>
      <c r="C243" t="str">
        <f>Hyperlink("https://www.diodes.com/part/view/BZT52C5V6Q","BZT52C5V6Q")</f>
        <v>BZT52C5V6Q</v>
      </c>
      <c r="D243" t="s">
        <v>102</v>
      </c>
      <c r="E243" t="s">
        <v>57</v>
      </c>
      <c r="F243" t="s">
        <v>106</v>
      </c>
      <c r="G243" t="s">
        <v>17</v>
      </c>
      <c r="H243">
        <v>500</v>
      </c>
      <c r="I243">
        <v>5.6</v>
      </c>
      <c r="J243">
        <v>5</v>
      </c>
      <c r="K243">
        <v>7.14</v>
      </c>
      <c r="L243">
        <v>1</v>
      </c>
      <c r="M243" t="s">
        <v>103</v>
      </c>
    </row>
    <row r="244" spans="1:13">
      <c r="A244" t="s">
        <v>274</v>
      </c>
      <c r="B244" s="2" t="str">
        <f>Hyperlink("https://www.diodes.com/assets/Datasheets/ds30093.pdf")</f>
        <v>https://www.diodes.com/assets/Datasheets/ds30093.pdf</v>
      </c>
      <c r="C244" t="str">
        <f>Hyperlink("https://www.diodes.com/part/view/BZT52C5V6S","BZT52C5V6S")</f>
        <v>BZT52C5V6S</v>
      </c>
      <c r="D244" t="s">
        <v>102</v>
      </c>
      <c r="E244" t="s">
        <v>57</v>
      </c>
      <c r="F244" t="s">
        <v>16</v>
      </c>
      <c r="G244" t="s">
        <v>17</v>
      </c>
      <c r="H244">
        <v>200</v>
      </c>
      <c r="I244">
        <v>5.6</v>
      </c>
      <c r="J244">
        <v>5</v>
      </c>
      <c r="K244">
        <v>7.14</v>
      </c>
      <c r="L244">
        <v>1</v>
      </c>
      <c r="M244" t="s">
        <v>108</v>
      </c>
    </row>
    <row r="245" spans="1:13">
      <c r="A245" t="s">
        <v>275</v>
      </c>
      <c r="B245" s="2" t="str">
        <f>Hyperlink("https://www.diodes.com/assets/Datasheets/ds30093.pdf")</f>
        <v>https://www.diodes.com/assets/Datasheets/ds30093.pdf</v>
      </c>
      <c r="C245" t="str">
        <f>Hyperlink("https://www.diodes.com/part/view/BZT52C5V6SQ","BZT52C5V6SQ")</f>
        <v>BZT52C5V6SQ</v>
      </c>
      <c r="D245" t="s">
        <v>102</v>
      </c>
      <c r="E245" t="s">
        <v>57</v>
      </c>
      <c r="F245" t="s">
        <v>106</v>
      </c>
      <c r="G245" t="s">
        <v>17</v>
      </c>
      <c r="H245">
        <v>200</v>
      </c>
      <c r="I245">
        <v>5.6</v>
      </c>
      <c r="J245">
        <v>5</v>
      </c>
      <c r="K245">
        <v>7.14</v>
      </c>
      <c r="L245">
        <v>1</v>
      </c>
      <c r="M245" t="s">
        <v>108</v>
      </c>
    </row>
    <row r="246" spans="1:13">
      <c r="A246" t="s">
        <v>276</v>
      </c>
      <c r="B246" s="2" t="str">
        <f>Hyperlink("https://www.diodes.com/assets/Datasheets/ds30502.pdf")</f>
        <v>https://www.diodes.com/assets/Datasheets/ds30502.pdf</v>
      </c>
      <c r="C246" t="str">
        <f>Hyperlink("https://www.diodes.com/part/view/BZT52C5V6T","BZT52C5V6T")</f>
        <v>BZT52C5V6T</v>
      </c>
      <c r="D246" t="s">
        <v>102</v>
      </c>
      <c r="E246" t="s">
        <v>57</v>
      </c>
      <c r="F246" t="s">
        <v>16</v>
      </c>
      <c r="G246" t="s">
        <v>17</v>
      </c>
      <c r="H246">
        <v>300</v>
      </c>
      <c r="I246">
        <v>5.6</v>
      </c>
      <c r="J246">
        <v>5</v>
      </c>
      <c r="K246">
        <v>7.14</v>
      </c>
      <c r="L246">
        <v>1</v>
      </c>
      <c r="M246" t="s">
        <v>111</v>
      </c>
    </row>
    <row r="247" spans="1:13">
      <c r="A247" t="s">
        <v>277</v>
      </c>
      <c r="B247" s="2" t="str">
        <f>Hyperlink("https://www.diodes.com/assets/Datasheets/ds30502.pdf")</f>
        <v>https://www.diodes.com/assets/Datasheets/ds30502.pdf</v>
      </c>
      <c r="C247" t="str">
        <f>Hyperlink("https://www.diodes.com/part/view/BZT52C5V6TQ","BZT52C5V6TQ")</f>
        <v>BZT52C5V6TQ</v>
      </c>
      <c r="D247" t="s">
        <v>102</v>
      </c>
      <c r="E247" t="s">
        <v>57</v>
      </c>
      <c r="F247" t="s">
        <v>106</v>
      </c>
      <c r="G247" t="s">
        <v>17</v>
      </c>
      <c r="H247">
        <v>300</v>
      </c>
      <c r="I247">
        <v>5.6</v>
      </c>
      <c r="J247">
        <v>5</v>
      </c>
      <c r="K247">
        <v>7.14</v>
      </c>
      <c r="L247">
        <v>1</v>
      </c>
      <c r="M247" t="s">
        <v>111</v>
      </c>
    </row>
    <row r="248" spans="1:13">
      <c r="A248" t="s">
        <v>278</v>
      </c>
      <c r="B248" s="2" t="str">
        <f>Hyperlink("https://www.diodes.com/assets/Datasheets/ds18004.pdf")</f>
        <v>https://www.diodes.com/assets/Datasheets/ds18004.pdf</v>
      </c>
      <c r="C248" t="str">
        <f>Hyperlink("https://www.diodes.com/part/view/BZT52C6V2","BZT52C6V2")</f>
        <v>BZT52C6V2</v>
      </c>
      <c r="D248" t="s">
        <v>102</v>
      </c>
      <c r="E248" t="s">
        <v>57</v>
      </c>
      <c r="F248" t="s">
        <v>16</v>
      </c>
      <c r="G248" t="s">
        <v>17</v>
      </c>
      <c r="H248">
        <v>500</v>
      </c>
      <c r="I248">
        <v>6.2</v>
      </c>
      <c r="J248">
        <v>5</v>
      </c>
      <c r="K248">
        <v>6.45</v>
      </c>
      <c r="L248">
        <v>3</v>
      </c>
      <c r="M248" t="s">
        <v>103</v>
      </c>
    </row>
    <row r="249" spans="1:13">
      <c r="A249" t="s">
        <v>279</v>
      </c>
      <c r="B249" s="2" t="str">
        <f>Hyperlink("https://www.diodes.com/assets/Datasheets/BZT52C2V4LP-BZT52C39LP.pdf")</f>
        <v>https://www.diodes.com/assets/Datasheets/BZT52C2V4LP-BZT52C39LP.pdf</v>
      </c>
      <c r="C249" t="str">
        <f>Hyperlink("https://www.diodes.com/part/view/BZT52C6V2LP","BZT52C6V2LP")</f>
        <v>BZT52C6V2LP</v>
      </c>
      <c r="D249" t="s">
        <v>102</v>
      </c>
      <c r="E249" t="s">
        <v>15</v>
      </c>
      <c r="F249" t="s">
        <v>16</v>
      </c>
      <c r="G249" t="s">
        <v>17</v>
      </c>
      <c r="H249">
        <v>250</v>
      </c>
      <c r="I249">
        <v>6.2</v>
      </c>
      <c r="J249">
        <v>5</v>
      </c>
      <c r="K249">
        <v>6.45</v>
      </c>
      <c r="L249">
        <v>3</v>
      </c>
      <c r="M249" t="s">
        <v>100</v>
      </c>
    </row>
    <row r="250" spans="1:13">
      <c r="A250" t="s">
        <v>280</v>
      </c>
      <c r="B250" s="2" t="str">
        <f>Hyperlink("https://www.diodes.com/assets/Datasheets/ds18004.pdf")</f>
        <v>https://www.diodes.com/assets/Datasheets/ds18004.pdf</v>
      </c>
      <c r="C250" t="str">
        <f>Hyperlink("https://www.diodes.com/part/view/BZT52C6V2Q","BZT52C6V2Q")</f>
        <v>BZT52C6V2Q</v>
      </c>
      <c r="D250" t="s">
        <v>102</v>
      </c>
      <c r="E250" t="s">
        <v>57</v>
      </c>
      <c r="F250" t="s">
        <v>106</v>
      </c>
      <c r="G250" t="s">
        <v>17</v>
      </c>
      <c r="H250">
        <v>500</v>
      </c>
      <c r="I250">
        <v>6.2</v>
      </c>
      <c r="J250">
        <v>5</v>
      </c>
      <c r="K250">
        <v>6.45</v>
      </c>
      <c r="L250">
        <v>3</v>
      </c>
      <c r="M250" t="s">
        <v>103</v>
      </c>
    </row>
    <row r="251" spans="1:13">
      <c r="A251" t="s">
        <v>281</v>
      </c>
      <c r="B251" s="2" t="str">
        <f>Hyperlink("https://www.diodes.com/assets/Datasheets/ds30093.pdf")</f>
        <v>https://www.diodes.com/assets/Datasheets/ds30093.pdf</v>
      </c>
      <c r="C251" t="str">
        <f>Hyperlink("https://www.diodes.com/part/view/BZT52C6V2S","BZT52C6V2S")</f>
        <v>BZT52C6V2S</v>
      </c>
      <c r="D251" t="s">
        <v>102</v>
      </c>
      <c r="E251" t="s">
        <v>57</v>
      </c>
      <c r="F251" t="s">
        <v>16</v>
      </c>
      <c r="G251" t="s">
        <v>17</v>
      </c>
      <c r="H251">
        <v>200</v>
      </c>
      <c r="I251">
        <v>6.2</v>
      </c>
      <c r="J251">
        <v>5</v>
      </c>
      <c r="K251">
        <v>6.45</v>
      </c>
      <c r="L251">
        <v>2</v>
      </c>
      <c r="M251" t="s">
        <v>108</v>
      </c>
    </row>
    <row r="252" spans="1:13">
      <c r="A252" t="s">
        <v>282</v>
      </c>
      <c r="B252" s="2" t="str">
        <f>Hyperlink("https://www.diodes.com/assets/Datasheets/ds30093.pdf")</f>
        <v>https://www.diodes.com/assets/Datasheets/ds30093.pdf</v>
      </c>
      <c r="C252" t="str">
        <f>Hyperlink("https://www.diodes.com/part/view/BZT52C6V2SQ","BZT52C6V2SQ")</f>
        <v>BZT52C6V2SQ</v>
      </c>
      <c r="D252" t="s">
        <v>102</v>
      </c>
      <c r="E252" t="s">
        <v>57</v>
      </c>
      <c r="F252" t="s">
        <v>106</v>
      </c>
      <c r="G252" t="s">
        <v>17</v>
      </c>
      <c r="H252">
        <v>200</v>
      </c>
      <c r="I252">
        <v>6.2</v>
      </c>
      <c r="J252">
        <v>5</v>
      </c>
      <c r="K252">
        <v>6.45</v>
      </c>
      <c r="L252">
        <v>2</v>
      </c>
      <c r="M252" t="s">
        <v>108</v>
      </c>
    </row>
    <row r="253" spans="1:13">
      <c r="A253" t="s">
        <v>283</v>
      </c>
      <c r="B253" s="2" t="str">
        <f>Hyperlink("https://www.diodes.com/assets/Datasheets/ds30502.pdf")</f>
        <v>https://www.diodes.com/assets/Datasheets/ds30502.pdf</v>
      </c>
      <c r="C253" t="str">
        <f>Hyperlink("https://www.diodes.com/part/view/BZT52C6V2T","BZT52C6V2T")</f>
        <v>BZT52C6V2T</v>
      </c>
      <c r="D253" t="s">
        <v>102</v>
      </c>
      <c r="E253" t="s">
        <v>57</v>
      </c>
      <c r="F253" t="s">
        <v>16</v>
      </c>
      <c r="G253" t="s">
        <v>17</v>
      </c>
      <c r="H253">
        <v>300</v>
      </c>
      <c r="I253">
        <v>6.2</v>
      </c>
      <c r="J253">
        <v>5</v>
      </c>
      <c r="K253">
        <v>6.45</v>
      </c>
      <c r="L253">
        <v>3</v>
      </c>
      <c r="M253" t="s">
        <v>111</v>
      </c>
    </row>
    <row r="254" spans="1:13">
      <c r="A254" t="s">
        <v>284</v>
      </c>
      <c r="B254" s="2" t="str">
        <f>Hyperlink("https://www.diodes.com/assets/Datasheets/ds30502.pdf")</f>
        <v>https://www.diodes.com/assets/Datasheets/ds30502.pdf</v>
      </c>
      <c r="C254" t="str">
        <f>Hyperlink("https://www.diodes.com/part/view/BZT52C6V2TQ","BZT52C6V2TQ")</f>
        <v>BZT52C6V2TQ</v>
      </c>
      <c r="D254" t="s">
        <v>102</v>
      </c>
      <c r="E254" t="s">
        <v>57</v>
      </c>
      <c r="F254" t="s">
        <v>106</v>
      </c>
      <c r="G254" t="s">
        <v>17</v>
      </c>
      <c r="H254">
        <v>300</v>
      </c>
      <c r="I254">
        <v>6.2</v>
      </c>
      <c r="J254">
        <v>5</v>
      </c>
      <c r="K254">
        <v>6.45</v>
      </c>
      <c r="L254">
        <v>3</v>
      </c>
      <c r="M254" t="s">
        <v>111</v>
      </c>
    </row>
    <row r="255" spans="1:13">
      <c r="A255" t="s">
        <v>285</v>
      </c>
      <c r="B255" s="2" t="str">
        <f>Hyperlink("https://www.diodes.com/assets/Datasheets/ds18004.pdf")</f>
        <v>https://www.diodes.com/assets/Datasheets/ds18004.pdf</v>
      </c>
      <c r="C255" t="str">
        <f>Hyperlink("https://www.diodes.com/part/view/BZT52C6V8","BZT52C6V8")</f>
        <v>BZT52C6V8</v>
      </c>
      <c r="D255" t="s">
        <v>102</v>
      </c>
      <c r="E255" t="s">
        <v>57</v>
      </c>
      <c r="F255" t="s">
        <v>16</v>
      </c>
      <c r="G255" t="s">
        <v>17</v>
      </c>
      <c r="H255">
        <v>500</v>
      </c>
      <c r="I255">
        <v>6.8</v>
      </c>
      <c r="J255">
        <v>5</v>
      </c>
      <c r="K255">
        <v>5.88</v>
      </c>
      <c r="L255">
        <v>2</v>
      </c>
      <c r="M255" t="s">
        <v>103</v>
      </c>
    </row>
    <row r="256" spans="1:13">
      <c r="A256" t="s">
        <v>286</v>
      </c>
      <c r="B256" s="2" t="str">
        <f>Hyperlink("https://www.diodes.com/assets/Datasheets/BZT52C2V4LP-BZT52C39LP.pdf")</f>
        <v>https://www.diodes.com/assets/Datasheets/BZT52C2V4LP-BZT52C39LP.pdf</v>
      </c>
      <c r="C256" t="str">
        <f>Hyperlink("https://www.diodes.com/part/view/BZT52C6V8LP","BZT52C6V8LP")</f>
        <v>BZT52C6V8LP</v>
      </c>
      <c r="D256" t="s">
        <v>102</v>
      </c>
      <c r="E256" t="s">
        <v>15</v>
      </c>
      <c r="F256" t="s">
        <v>16</v>
      </c>
      <c r="G256" t="s">
        <v>17</v>
      </c>
      <c r="H256">
        <v>250</v>
      </c>
      <c r="I256">
        <v>6.8</v>
      </c>
      <c r="J256">
        <v>5</v>
      </c>
      <c r="K256">
        <v>5.88</v>
      </c>
      <c r="L256">
        <v>2</v>
      </c>
      <c r="M256" t="s">
        <v>100</v>
      </c>
    </row>
    <row r="257" spans="1:13">
      <c r="A257" t="s">
        <v>287</v>
      </c>
      <c r="B257" s="2" t="str">
        <f>Hyperlink("https://www.diodes.com/assets/Datasheets/BZT52C6V8LPQ-BZT52C16LPQ.pdf")</f>
        <v>https://www.diodes.com/assets/Datasheets/BZT52C6V8LPQ-BZT52C16LPQ.pdf</v>
      </c>
      <c r="C257" t="str">
        <f>Hyperlink("https://www.diodes.com/part/view/BZT52C6V8LPQ","BZT52C6V8LPQ")</f>
        <v>BZT52C6V8LPQ</v>
      </c>
      <c r="D257" t="s">
        <v>102</v>
      </c>
      <c r="E257" t="s">
        <v>57</v>
      </c>
      <c r="F257" t="s">
        <v>106</v>
      </c>
      <c r="G257" t="s">
        <v>17</v>
      </c>
      <c r="H257">
        <v>250</v>
      </c>
      <c r="I257">
        <v>6.8</v>
      </c>
      <c r="J257">
        <v>5</v>
      </c>
      <c r="K257">
        <v>5.88</v>
      </c>
      <c r="L257">
        <v>2</v>
      </c>
      <c r="M257" t="s">
        <v>100</v>
      </c>
    </row>
    <row r="258" spans="1:13">
      <c r="A258" t="s">
        <v>288</v>
      </c>
      <c r="B258" s="2" t="str">
        <f>Hyperlink("https://www.diodes.com/assets/Datasheets/ds30093.pdf")</f>
        <v>https://www.diodes.com/assets/Datasheets/ds30093.pdf</v>
      </c>
      <c r="C258" t="str">
        <f>Hyperlink("https://www.diodes.com/part/view/BZT52C6V8S","BZT52C6V8S")</f>
        <v>BZT52C6V8S</v>
      </c>
      <c r="D258" t="s">
        <v>102</v>
      </c>
      <c r="E258" t="s">
        <v>57</v>
      </c>
      <c r="F258" t="s">
        <v>16</v>
      </c>
      <c r="G258" t="s">
        <v>17</v>
      </c>
      <c r="H258">
        <v>200</v>
      </c>
      <c r="I258">
        <v>6.8</v>
      </c>
      <c r="J258">
        <v>5</v>
      </c>
      <c r="K258">
        <v>5.88</v>
      </c>
      <c r="L258">
        <v>2</v>
      </c>
      <c r="M258" t="s">
        <v>108</v>
      </c>
    </row>
    <row r="259" spans="1:13">
      <c r="A259" t="s">
        <v>289</v>
      </c>
      <c r="B259" s="2" t="str">
        <f>Hyperlink("https://www.diodes.com/assets/Datasheets/ds30093.pdf")</f>
        <v>https://www.diodes.com/assets/Datasheets/ds30093.pdf</v>
      </c>
      <c r="C259" t="str">
        <f>Hyperlink("https://www.diodes.com/part/view/BZT52C6V8SQ","BZT52C6V8SQ")</f>
        <v>BZT52C6V8SQ</v>
      </c>
      <c r="D259" t="s">
        <v>102</v>
      </c>
      <c r="E259" t="s">
        <v>57</v>
      </c>
      <c r="F259" t="s">
        <v>106</v>
      </c>
      <c r="G259" t="s">
        <v>17</v>
      </c>
      <c r="H259">
        <v>200</v>
      </c>
      <c r="I259">
        <v>6.8</v>
      </c>
      <c r="J259">
        <v>5</v>
      </c>
      <c r="K259">
        <v>5.88</v>
      </c>
      <c r="L259">
        <v>2</v>
      </c>
      <c r="M259" t="s">
        <v>108</v>
      </c>
    </row>
    <row r="260" spans="1:13">
      <c r="A260" t="s">
        <v>290</v>
      </c>
      <c r="B260" s="2" t="str">
        <f>Hyperlink("https://www.diodes.com/assets/Datasheets/ds30502.pdf")</f>
        <v>https://www.diodes.com/assets/Datasheets/ds30502.pdf</v>
      </c>
      <c r="C260" t="str">
        <f>Hyperlink("https://www.diodes.com/part/view/BZT52C6V8T","BZT52C6V8T")</f>
        <v>BZT52C6V8T</v>
      </c>
      <c r="D260" t="s">
        <v>102</v>
      </c>
      <c r="E260" t="s">
        <v>57</v>
      </c>
      <c r="F260" t="s">
        <v>16</v>
      </c>
      <c r="G260" t="s">
        <v>17</v>
      </c>
      <c r="H260">
        <v>300</v>
      </c>
      <c r="I260">
        <v>6.8</v>
      </c>
      <c r="J260">
        <v>5</v>
      </c>
      <c r="K260">
        <v>5.88</v>
      </c>
      <c r="L260">
        <v>2</v>
      </c>
      <c r="M260" t="s">
        <v>111</v>
      </c>
    </row>
    <row r="261" spans="1:13">
      <c r="A261" t="s">
        <v>291</v>
      </c>
      <c r="B261" s="2" t="str">
        <f>Hyperlink("https://www.diodes.com/assets/Datasheets/ds30502.pdf")</f>
        <v>https://www.diodes.com/assets/Datasheets/ds30502.pdf</v>
      </c>
      <c r="C261" t="str">
        <f>Hyperlink("https://www.diodes.com/part/view/BZT52C6V8TQ","BZT52C6V8TQ")</f>
        <v>BZT52C6V8TQ</v>
      </c>
      <c r="D261" t="s">
        <v>102</v>
      </c>
      <c r="E261" t="s">
        <v>57</v>
      </c>
      <c r="F261" t="s">
        <v>106</v>
      </c>
      <c r="G261" t="s">
        <v>17</v>
      </c>
      <c r="H261">
        <v>300</v>
      </c>
      <c r="I261">
        <v>6.8</v>
      </c>
      <c r="J261">
        <v>5</v>
      </c>
      <c r="K261">
        <v>5.88</v>
      </c>
      <c r="L261">
        <v>2</v>
      </c>
      <c r="M261" t="s">
        <v>111</v>
      </c>
    </row>
    <row r="262" spans="1:13">
      <c r="A262" t="s">
        <v>292</v>
      </c>
      <c r="B262" s="2" t="str">
        <f>Hyperlink("https://www.diodes.com/assets/Datasheets/ds18004.pdf")</f>
        <v>https://www.diodes.com/assets/Datasheets/ds18004.pdf</v>
      </c>
      <c r="C262" t="str">
        <f>Hyperlink("https://www.diodes.com/part/view/BZT52C7V5","BZT52C7V5")</f>
        <v>BZT52C7V5</v>
      </c>
      <c r="D262" t="s">
        <v>102</v>
      </c>
      <c r="E262" t="s">
        <v>57</v>
      </c>
      <c r="F262" t="s">
        <v>16</v>
      </c>
      <c r="G262" t="s">
        <v>17</v>
      </c>
      <c r="H262">
        <v>500</v>
      </c>
      <c r="I262">
        <v>7.5</v>
      </c>
      <c r="J262">
        <v>5</v>
      </c>
      <c r="K262">
        <v>6.04</v>
      </c>
      <c r="L262">
        <v>1</v>
      </c>
      <c r="M262" t="s">
        <v>103</v>
      </c>
    </row>
    <row r="263" spans="1:13">
      <c r="A263" t="s">
        <v>293</v>
      </c>
      <c r="B263" s="2" t="str">
        <f>Hyperlink("https://www.diodes.com/assets/Datasheets/BZT52C2V4LP-BZT52C39LP.pdf")</f>
        <v>https://www.diodes.com/assets/Datasheets/BZT52C2V4LP-BZT52C39LP.pdf</v>
      </c>
      <c r="C263" t="str">
        <f>Hyperlink("https://www.diodes.com/part/view/BZT52C7V5LP","BZT52C7V5LP")</f>
        <v>BZT52C7V5LP</v>
      </c>
      <c r="D263" t="s">
        <v>102</v>
      </c>
      <c r="E263" t="s">
        <v>15</v>
      </c>
      <c r="F263" t="s">
        <v>16</v>
      </c>
      <c r="G263" t="s">
        <v>17</v>
      </c>
      <c r="H263">
        <v>250</v>
      </c>
      <c r="I263">
        <v>7.5</v>
      </c>
      <c r="J263">
        <v>5</v>
      </c>
      <c r="K263">
        <v>6.04</v>
      </c>
      <c r="L263">
        <v>1</v>
      </c>
      <c r="M263" t="s">
        <v>100</v>
      </c>
    </row>
    <row r="264" spans="1:13">
      <c r="A264" t="s">
        <v>294</v>
      </c>
      <c r="B264" s="2" t="str">
        <f>Hyperlink("https://www.diodes.com/assets/Datasheets/ds18004.pdf")</f>
        <v>https://www.diodes.com/assets/Datasheets/ds18004.pdf</v>
      </c>
      <c r="C264" t="str">
        <f>Hyperlink("https://www.diodes.com/part/view/BZT52C7V5Q","BZT52C7V5Q")</f>
        <v>BZT52C7V5Q</v>
      </c>
      <c r="D264" t="s">
        <v>102</v>
      </c>
      <c r="E264" t="s">
        <v>57</v>
      </c>
      <c r="F264" t="s">
        <v>106</v>
      </c>
      <c r="G264" t="s">
        <v>17</v>
      </c>
      <c r="H264">
        <v>500</v>
      </c>
      <c r="I264">
        <v>7.5</v>
      </c>
      <c r="J264">
        <v>5</v>
      </c>
      <c r="K264">
        <v>6.04</v>
      </c>
      <c r="L264">
        <v>1</v>
      </c>
      <c r="M264" t="s">
        <v>103</v>
      </c>
    </row>
    <row r="265" spans="1:13">
      <c r="A265" t="s">
        <v>295</v>
      </c>
      <c r="B265" s="2" t="str">
        <f>Hyperlink("https://www.diodes.com/assets/Datasheets/ds30093.pdf")</f>
        <v>https://www.diodes.com/assets/Datasheets/ds30093.pdf</v>
      </c>
      <c r="C265" t="str">
        <f>Hyperlink("https://www.diodes.com/part/view/BZT52C7V5S","BZT52C7V5S")</f>
        <v>BZT52C7V5S</v>
      </c>
      <c r="D265" t="s">
        <v>102</v>
      </c>
      <c r="E265" t="s">
        <v>57</v>
      </c>
      <c r="F265" t="s">
        <v>16</v>
      </c>
      <c r="G265" t="s">
        <v>17</v>
      </c>
      <c r="H265">
        <v>200</v>
      </c>
      <c r="I265">
        <v>7.45</v>
      </c>
      <c r="J265">
        <v>5</v>
      </c>
      <c r="K265">
        <v>6.04</v>
      </c>
      <c r="L265">
        <v>1</v>
      </c>
      <c r="M265" t="s">
        <v>108</v>
      </c>
    </row>
    <row r="266" spans="1:13">
      <c r="A266" t="s">
        <v>296</v>
      </c>
      <c r="B266" s="2" t="str">
        <f>Hyperlink("https://www.diodes.com/assets/Datasheets/ds30093.pdf")</f>
        <v>https://www.diodes.com/assets/Datasheets/ds30093.pdf</v>
      </c>
      <c r="C266" t="str">
        <f>Hyperlink("https://www.diodes.com/part/view/BZT52C7V5SQ","BZT52C7V5SQ")</f>
        <v>BZT52C7V5SQ</v>
      </c>
      <c r="D266" t="s">
        <v>102</v>
      </c>
      <c r="E266" t="s">
        <v>57</v>
      </c>
      <c r="F266" t="s">
        <v>106</v>
      </c>
      <c r="G266" t="s">
        <v>17</v>
      </c>
      <c r="H266">
        <v>200</v>
      </c>
      <c r="I266">
        <v>7.45</v>
      </c>
      <c r="J266">
        <v>5</v>
      </c>
      <c r="K266">
        <v>6.04</v>
      </c>
      <c r="L266">
        <v>1</v>
      </c>
      <c r="M266" t="s">
        <v>108</v>
      </c>
    </row>
    <row r="267" spans="1:13">
      <c r="A267" t="s">
        <v>297</v>
      </c>
      <c r="B267" s="2" t="str">
        <f>Hyperlink("https://www.diodes.com/assets/Datasheets/ds30502.pdf")</f>
        <v>https://www.diodes.com/assets/Datasheets/ds30502.pdf</v>
      </c>
      <c r="C267" t="str">
        <f>Hyperlink("https://www.diodes.com/part/view/BZT52C7V5T","BZT52C7V5T")</f>
        <v>BZT52C7V5T</v>
      </c>
      <c r="D267" t="s">
        <v>102</v>
      </c>
      <c r="E267" t="s">
        <v>57</v>
      </c>
      <c r="F267" t="s">
        <v>16</v>
      </c>
      <c r="G267" t="s">
        <v>17</v>
      </c>
      <c r="H267">
        <v>300</v>
      </c>
      <c r="I267">
        <v>7.5</v>
      </c>
      <c r="J267">
        <v>5</v>
      </c>
      <c r="K267">
        <v>6.04</v>
      </c>
      <c r="L267">
        <v>1</v>
      </c>
      <c r="M267" t="s">
        <v>111</v>
      </c>
    </row>
    <row r="268" spans="1:13">
      <c r="A268" t="s">
        <v>298</v>
      </c>
      <c r="B268" s="2" t="str">
        <f>Hyperlink("https://www.diodes.com/assets/Datasheets/ds30502.pdf")</f>
        <v>https://www.diodes.com/assets/Datasheets/ds30502.pdf</v>
      </c>
      <c r="C268" t="str">
        <f>Hyperlink("https://www.diodes.com/part/view/BZT52C7V5TQ","BZT52C7V5TQ")</f>
        <v>BZT52C7V5TQ</v>
      </c>
      <c r="D268" t="s">
        <v>102</v>
      </c>
      <c r="E268" t="s">
        <v>57</v>
      </c>
      <c r="F268" t="s">
        <v>106</v>
      </c>
      <c r="G268" t="s">
        <v>17</v>
      </c>
      <c r="H268">
        <v>300</v>
      </c>
      <c r="I268">
        <v>7.5</v>
      </c>
      <c r="J268">
        <v>5</v>
      </c>
      <c r="K268">
        <v>6.04</v>
      </c>
      <c r="L268">
        <v>1</v>
      </c>
      <c r="M268" t="s">
        <v>111</v>
      </c>
    </row>
    <row r="269" spans="1:13">
      <c r="A269" t="s">
        <v>299</v>
      </c>
      <c r="B269" s="2" t="str">
        <f>Hyperlink("https://www.diodes.com/assets/Datasheets/ds18004.pdf")</f>
        <v>https://www.diodes.com/assets/Datasheets/ds18004.pdf</v>
      </c>
      <c r="C269" t="str">
        <f>Hyperlink("https://www.diodes.com/part/view/BZT52C8V2","BZT52C8V2")</f>
        <v>BZT52C8V2</v>
      </c>
      <c r="D269" t="s">
        <v>102</v>
      </c>
      <c r="E269" t="s">
        <v>57</v>
      </c>
      <c r="F269" t="s">
        <v>16</v>
      </c>
      <c r="G269" t="s">
        <v>17</v>
      </c>
      <c r="H269">
        <v>500</v>
      </c>
      <c r="I269">
        <v>8.2</v>
      </c>
      <c r="J269">
        <v>5</v>
      </c>
      <c r="K269">
        <v>6.1</v>
      </c>
      <c r="L269">
        <v>0.7</v>
      </c>
      <c r="M269" t="s">
        <v>103</v>
      </c>
    </row>
    <row r="270" spans="1:13">
      <c r="A270" t="s">
        <v>300</v>
      </c>
      <c r="B270" s="2" t="str">
        <f>Hyperlink("https://www.diodes.com/assets/Datasheets/BZT52C2V4LP-BZT52C39LP.pdf")</f>
        <v>https://www.diodes.com/assets/Datasheets/BZT52C2V4LP-BZT52C39LP.pdf</v>
      </c>
      <c r="C270" t="str">
        <f>Hyperlink("https://www.diodes.com/part/view/BZT52C8V2LP","BZT52C8V2LP")</f>
        <v>BZT52C8V2LP</v>
      </c>
      <c r="D270" t="s">
        <v>102</v>
      </c>
      <c r="E270" t="s">
        <v>15</v>
      </c>
      <c r="F270" t="s">
        <v>16</v>
      </c>
      <c r="G270" t="s">
        <v>17</v>
      </c>
      <c r="H270">
        <v>250</v>
      </c>
      <c r="I270">
        <v>8.2</v>
      </c>
      <c r="J270">
        <v>5</v>
      </c>
      <c r="K270">
        <v>6.1</v>
      </c>
      <c r="L270">
        <v>0.7</v>
      </c>
      <c r="M270" t="s">
        <v>100</v>
      </c>
    </row>
    <row r="271" spans="1:13">
      <c r="A271" t="s">
        <v>301</v>
      </c>
      <c r="B271" s="2" t="str">
        <f>Hyperlink("https://www.diodes.com/assets/Datasheets/ds18004.pdf")</f>
        <v>https://www.diodes.com/assets/Datasheets/ds18004.pdf</v>
      </c>
      <c r="C271" t="str">
        <f>Hyperlink("https://www.diodes.com/part/view/BZT52C8V2Q","BZT52C8V2Q")</f>
        <v>BZT52C8V2Q</v>
      </c>
      <c r="D271" t="s">
        <v>102</v>
      </c>
      <c r="E271" t="s">
        <v>57</v>
      </c>
      <c r="F271" t="s">
        <v>106</v>
      </c>
      <c r="G271" t="s">
        <v>17</v>
      </c>
      <c r="H271">
        <v>500</v>
      </c>
      <c r="I271">
        <v>8.2</v>
      </c>
      <c r="J271">
        <v>5</v>
      </c>
      <c r="K271">
        <v>6.1</v>
      </c>
      <c r="L271">
        <v>0.7</v>
      </c>
      <c r="M271" t="s">
        <v>103</v>
      </c>
    </row>
    <row r="272" spans="1:13">
      <c r="A272" t="s">
        <v>302</v>
      </c>
      <c r="B272" s="2" t="str">
        <f>Hyperlink("https://www.diodes.com/assets/Datasheets/ds30093.pdf")</f>
        <v>https://www.diodes.com/assets/Datasheets/ds30093.pdf</v>
      </c>
      <c r="C272" t="str">
        <f>Hyperlink("https://www.diodes.com/part/view/BZT52C8V2S","BZT52C8V2S")</f>
        <v>BZT52C8V2S</v>
      </c>
      <c r="D272" t="s">
        <v>102</v>
      </c>
      <c r="E272" t="s">
        <v>57</v>
      </c>
      <c r="F272" t="s">
        <v>16</v>
      </c>
      <c r="G272" t="s">
        <v>17</v>
      </c>
      <c r="H272">
        <v>200</v>
      </c>
      <c r="I272">
        <v>8.2</v>
      </c>
      <c r="J272">
        <v>5</v>
      </c>
      <c r="K272">
        <v>6.1</v>
      </c>
      <c r="L272">
        <v>0.7</v>
      </c>
      <c r="M272" t="s">
        <v>108</v>
      </c>
    </row>
    <row r="273" spans="1:13">
      <c r="A273" t="s">
        <v>303</v>
      </c>
      <c r="B273" s="2" t="str">
        <f>Hyperlink("https://www.diodes.com/assets/Datasheets/ds30502.pdf")</f>
        <v>https://www.diodes.com/assets/Datasheets/ds30502.pdf</v>
      </c>
      <c r="C273" t="str">
        <f>Hyperlink("https://www.diodes.com/part/view/BZT52C8V2T","BZT52C8V2T")</f>
        <v>BZT52C8V2T</v>
      </c>
      <c r="D273" t="s">
        <v>102</v>
      </c>
      <c r="E273" t="s">
        <v>57</v>
      </c>
      <c r="F273" t="s">
        <v>16</v>
      </c>
      <c r="G273" t="s">
        <v>17</v>
      </c>
      <c r="H273">
        <v>300</v>
      </c>
      <c r="I273">
        <v>8.2</v>
      </c>
      <c r="J273">
        <v>5</v>
      </c>
      <c r="K273">
        <v>6.1</v>
      </c>
      <c r="L273">
        <v>0.7</v>
      </c>
      <c r="M273" t="s">
        <v>111</v>
      </c>
    </row>
    <row r="274" spans="1:13">
      <c r="A274" t="s">
        <v>304</v>
      </c>
      <c r="B274" s="2" t="str">
        <f>Hyperlink("https://www.diodes.com/assets/Datasheets/ds30502.pdf")</f>
        <v>https://www.diodes.com/assets/Datasheets/ds30502.pdf</v>
      </c>
      <c r="C274" t="str">
        <f>Hyperlink("https://www.diodes.com/part/view/BZT52C8V2TQ","BZT52C8V2TQ")</f>
        <v>BZT52C8V2TQ</v>
      </c>
      <c r="D274" t="s">
        <v>102</v>
      </c>
      <c r="E274" t="s">
        <v>57</v>
      </c>
      <c r="F274" t="s">
        <v>106</v>
      </c>
      <c r="G274" t="s">
        <v>17</v>
      </c>
      <c r="H274">
        <v>300</v>
      </c>
      <c r="I274">
        <v>8.2</v>
      </c>
      <c r="J274">
        <v>5</v>
      </c>
      <c r="K274">
        <v>6.1</v>
      </c>
      <c r="L274">
        <v>0.7</v>
      </c>
      <c r="M274" t="s">
        <v>111</v>
      </c>
    </row>
    <row r="275" spans="1:13">
      <c r="A275" t="s">
        <v>305</v>
      </c>
      <c r="B275" s="2" t="str">
        <f>Hyperlink("https://www.diodes.com/assets/Datasheets/ds18004.pdf")</f>
        <v>https://www.diodes.com/assets/Datasheets/ds18004.pdf</v>
      </c>
      <c r="C275" t="str">
        <f>Hyperlink("https://www.diodes.com/part/view/BZT52C9V1","BZT52C9V1")</f>
        <v>BZT52C9V1</v>
      </c>
      <c r="D275" t="s">
        <v>102</v>
      </c>
      <c r="E275" t="s">
        <v>57</v>
      </c>
      <c r="F275" t="s">
        <v>16</v>
      </c>
      <c r="G275" t="s">
        <v>17</v>
      </c>
      <c r="H275">
        <v>500</v>
      </c>
      <c r="I275">
        <v>9.1</v>
      </c>
      <c r="J275">
        <v>5</v>
      </c>
      <c r="K275">
        <v>6.08</v>
      </c>
      <c r="L275">
        <v>0.5</v>
      </c>
      <c r="M275" t="s">
        <v>103</v>
      </c>
    </row>
    <row r="276" spans="1:13">
      <c r="A276" t="s">
        <v>306</v>
      </c>
      <c r="B276" s="2" t="str">
        <f>Hyperlink("https://www.diodes.com/assets/Datasheets/BZT52C2V4LP-BZT52C39LP.pdf")</f>
        <v>https://www.diodes.com/assets/Datasheets/BZT52C2V4LP-BZT52C39LP.pdf</v>
      </c>
      <c r="C276" t="str">
        <f>Hyperlink("https://www.diodes.com/part/view/BZT52C9V1LP","BZT52C9V1LP")</f>
        <v>BZT52C9V1LP</v>
      </c>
      <c r="D276" t="s">
        <v>102</v>
      </c>
      <c r="E276" t="s">
        <v>15</v>
      </c>
      <c r="F276" t="s">
        <v>16</v>
      </c>
      <c r="G276" t="s">
        <v>17</v>
      </c>
      <c r="H276">
        <v>250</v>
      </c>
      <c r="I276">
        <v>9.1</v>
      </c>
      <c r="J276">
        <v>5</v>
      </c>
      <c r="K276">
        <v>6.08</v>
      </c>
      <c r="L276">
        <v>0.5</v>
      </c>
      <c r="M276" t="s">
        <v>100</v>
      </c>
    </row>
    <row r="277" spans="1:13">
      <c r="A277" t="s">
        <v>307</v>
      </c>
      <c r="B277" s="2" t="str">
        <f>Hyperlink("https://www.diodes.com/assets/Datasheets/BZT52C6V8LPQ-BZT52C16LPQ.pdf")</f>
        <v>https://www.diodes.com/assets/Datasheets/BZT52C6V8LPQ-BZT52C16LPQ.pdf</v>
      </c>
      <c r="C277" t="str">
        <f>Hyperlink("https://www.diodes.com/part/view/BZT52C9V1LPQ","BZT52C9V1LPQ")</f>
        <v>BZT52C9V1LPQ</v>
      </c>
      <c r="D277" t="s">
        <v>102</v>
      </c>
      <c r="E277" t="s">
        <v>57</v>
      </c>
      <c r="F277" t="s">
        <v>106</v>
      </c>
      <c r="G277" t="s">
        <v>17</v>
      </c>
      <c r="H277">
        <v>250</v>
      </c>
      <c r="I277">
        <v>9.1</v>
      </c>
      <c r="J277">
        <v>5</v>
      </c>
      <c r="K277">
        <v>6.08</v>
      </c>
      <c r="L277">
        <v>0.5</v>
      </c>
      <c r="M277" t="s">
        <v>100</v>
      </c>
    </row>
    <row r="278" spans="1:13">
      <c r="A278" t="s">
        <v>308</v>
      </c>
      <c r="B278" s="2" t="str">
        <f>Hyperlink("https://www.diodes.com/assets/Datasheets/ds18004.pdf")</f>
        <v>https://www.diodes.com/assets/Datasheets/ds18004.pdf</v>
      </c>
      <c r="C278" t="str">
        <f>Hyperlink("https://www.diodes.com/part/view/BZT52C9V1Q","BZT52C9V1Q")</f>
        <v>BZT52C9V1Q</v>
      </c>
      <c r="D278" t="s">
        <v>102</v>
      </c>
      <c r="E278" t="s">
        <v>57</v>
      </c>
      <c r="F278" t="s">
        <v>106</v>
      </c>
      <c r="G278" t="s">
        <v>17</v>
      </c>
      <c r="H278">
        <v>500</v>
      </c>
      <c r="I278">
        <v>9.1</v>
      </c>
      <c r="J278">
        <v>5</v>
      </c>
      <c r="K278">
        <v>6.08</v>
      </c>
      <c r="L278">
        <v>0.5</v>
      </c>
      <c r="M278" t="s">
        <v>103</v>
      </c>
    </row>
    <row r="279" spans="1:13">
      <c r="A279" t="s">
        <v>309</v>
      </c>
      <c r="B279" s="2" t="str">
        <f>Hyperlink("https://www.diodes.com/assets/Datasheets/ds30093.pdf")</f>
        <v>https://www.diodes.com/assets/Datasheets/ds30093.pdf</v>
      </c>
      <c r="C279" t="str">
        <f>Hyperlink("https://www.diodes.com/part/view/BZT52C9V1S","BZT52C9V1S")</f>
        <v>BZT52C9V1S</v>
      </c>
      <c r="D279" t="s">
        <v>102</v>
      </c>
      <c r="E279" t="s">
        <v>57</v>
      </c>
      <c r="F279" t="s">
        <v>16</v>
      </c>
      <c r="G279" t="s">
        <v>17</v>
      </c>
      <c r="H279">
        <v>200</v>
      </c>
      <c r="I279">
        <v>9.1</v>
      </c>
      <c r="J279">
        <v>5</v>
      </c>
      <c r="K279">
        <v>6.08</v>
      </c>
      <c r="L279">
        <v>0.5</v>
      </c>
      <c r="M279" t="s">
        <v>108</v>
      </c>
    </row>
    <row r="280" spans="1:13">
      <c r="A280" t="s">
        <v>310</v>
      </c>
      <c r="B280" s="2" t="str">
        <f>Hyperlink("https://www.diodes.com/assets/Datasheets/ds30093.pdf")</f>
        <v>https://www.diodes.com/assets/Datasheets/ds30093.pdf</v>
      </c>
      <c r="C280" t="str">
        <f>Hyperlink("https://www.diodes.com/part/view/BZT52C9V1SQ","BZT52C9V1SQ")</f>
        <v>BZT52C9V1SQ</v>
      </c>
      <c r="D280" t="s">
        <v>102</v>
      </c>
      <c r="E280" t="s">
        <v>57</v>
      </c>
      <c r="F280" t="s">
        <v>106</v>
      </c>
      <c r="G280" t="s">
        <v>17</v>
      </c>
      <c r="H280">
        <v>200</v>
      </c>
      <c r="I280">
        <v>9.1</v>
      </c>
      <c r="J280">
        <v>5</v>
      </c>
      <c r="K280">
        <v>6.08</v>
      </c>
      <c r="L280">
        <v>0.5</v>
      </c>
      <c r="M280" t="s">
        <v>108</v>
      </c>
    </row>
    <row r="281" spans="1:13">
      <c r="A281" t="s">
        <v>311</v>
      </c>
      <c r="B281" s="2" t="str">
        <f>Hyperlink("https://www.diodes.com/assets/Datasheets/ds30502.pdf")</f>
        <v>https://www.diodes.com/assets/Datasheets/ds30502.pdf</v>
      </c>
      <c r="C281" t="str">
        <f>Hyperlink("https://www.diodes.com/part/view/BZT52C9V1T","BZT52C9V1T")</f>
        <v>BZT52C9V1T</v>
      </c>
      <c r="D281" t="s">
        <v>102</v>
      </c>
      <c r="E281" t="s">
        <v>57</v>
      </c>
      <c r="F281" t="s">
        <v>16</v>
      </c>
      <c r="G281" t="s">
        <v>17</v>
      </c>
      <c r="H281">
        <v>300</v>
      </c>
      <c r="I281">
        <v>9.1</v>
      </c>
      <c r="J281">
        <v>5</v>
      </c>
      <c r="K281">
        <v>6.08</v>
      </c>
      <c r="L281">
        <v>0.5</v>
      </c>
      <c r="M281" t="s">
        <v>111</v>
      </c>
    </row>
    <row r="282" spans="1:13">
      <c r="A282" t="s">
        <v>312</v>
      </c>
      <c r="B282" s="2" t="str">
        <f>Hyperlink("https://www.diodes.com/assets/Datasheets/ds30502.pdf")</f>
        <v>https://www.diodes.com/assets/Datasheets/ds30502.pdf</v>
      </c>
      <c r="C282" t="str">
        <f>Hyperlink("https://www.diodes.com/part/view/BZT52C9V1TQ","BZT52C9V1TQ")</f>
        <v>BZT52C9V1TQ</v>
      </c>
      <c r="D282" t="s">
        <v>102</v>
      </c>
      <c r="E282" t="s">
        <v>57</v>
      </c>
      <c r="F282" t="s">
        <v>106</v>
      </c>
      <c r="G282" t="s">
        <v>17</v>
      </c>
      <c r="H282">
        <v>300</v>
      </c>
      <c r="I282">
        <v>9.1</v>
      </c>
      <c r="J282">
        <v>5</v>
      </c>
      <c r="K282">
        <v>6.08</v>
      </c>
      <c r="L282">
        <v>0.5</v>
      </c>
      <c r="M282" t="s">
        <v>111</v>
      </c>
    </row>
    <row r="283" spans="1:13">
      <c r="A283" t="s">
        <v>313</v>
      </c>
      <c r="B283" s="2" t="str">
        <f>Hyperlink("https://www.diodes.com/assets/Datasheets/BZT52HC2V4WF - BZT52HC47WF.pdf")</f>
        <v>https://www.diodes.com/assets/Datasheets/BZT52HC2V4WF - BZT52HC47WF.pdf</v>
      </c>
      <c r="C283" t="str">
        <f>Hyperlink("https://www.diodes.com/part/view/BZT52HC10WF","BZT52HC10WF")</f>
        <v>BZT52HC10WF</v>
      </c>
      <c r="D283" t="s">
        <v>102</v>
      </c>
      <c r="E283" t="s">
        <v>57</v>
      </c>
      <c r="F283" t="s">
        <v>16</v>
      </c>
      <c r="G283" t="s">
        <v>17</v>
      </c>
      <c r="H283">
        <v>830</v>
      </c>
      <c r="I283">
        <v>10</v>
      </c>
      <c r="J283">
        <v>5</v>
      </c>
      <c r="K283">
        <v>6</v>
      </c>
      <c r="L283">
        <v>0.2</v>
      </c>
      <c r="M283" t="s">
        <v>314</v>
      </c>
    </row>
    <row r="284" spans="1:13">
      <c r="A284" t="s">
        <v>315</v>
      </c>
      <c r="B284" s="2" t="str">
        <f>Hyperlink("https://www.diodes.com/assets/Datasheets/BZT52HC5V6WFQ-BZT52HC30WFQ.pdf")</f>
        <v>https://www.diodes.com/assets/Datasheets/BZT52HC5V6WFQ-BZT52HC30WFQ.pdf</v>
      </c>
      <c r="C284" t="str">
        <f>Hyperlink("https://www.diodes.com/part/view/BZT52HC10WFQ","BZT52HC10WFQ")</f>
        <v>BZT52HC10WFQ</v>
      </c>
      <c r="D284" t="s">
        <v>102</v>
      </c>
      <c r="E284" t="s">
        <v>57</v>
      </c>
      <c r="F284" t="s">
        <v>106</v>
      </c>
      <c r="G284" t="s">
        <v>17</v>
      </c>
      <c r="H284">
        <v>830</v>
      </c>
      <c r="I284">
        <v>10</v>
      </c>
      <c r="J284">
        <v>5</v>
      </c>
      <c r="K284">
        <v>6</v>
      </c>
      <c r="L284">
        <v>0.2</v>
      </c>
      <c r="M284" t="s">
        <v>316</v>
      </c>
    </row>
    <row r="285" spans="1:13">
      <c r="A285" t="s">
        <v>317</v>
      </c>
      <c r="B285" s="2" t="str">
        <f>Hyperlink("https://www.diodes.com/assets/Datasheets/BZT52HC2V4WF - BZT52HC47WF.pdf")</f>
        <v>https://www.diodes.com/assets/Datasheets/BZT52HC2V4WF - BZT52HC47WF.pdf</v>
      </c>
      <c r="C285" t="str">
        <f>Hyperlink("https://www.diodes.com/part/view/BZT52HC11WF","BZT52HC11WF")</f>
        <v>BZT52HC11WF</v>
      </c>
      <c r="D285" t="s">
        <v>102</v>
      </c>
      <c r="E285" t="s">
        <v>57</v>
      </c>
      <c r="F285" t="s">
        <v>16</v>
      </c>
      <c r="G285" t="s">
        <v>17</v>
      </c>
      <c r="H285">
        <v>830</v>
      </c>
      <c r="I285">
        <v>11</v>
      </c>
      <c r="J285">
        <v>5</v>
      </c>
      <c r="K285">
        <v>5.45</v>
      </c>
      <c r="L285">
        <v>0.1</v>
      </c>
      <c r="M285" t="s">
        <v>314</v>
      </c>
    </row>
    <row r="286" spans="1:13">
      <c r="A286" t="s">
        <v>318</v>
      </c>
      <c r="B286" s="2" t="str">
        <f>Hyperlink("https://www.diodes.com/assets/Datasheets/BZT52HC5V6WFQ-BZT52HC30WFQ.pdf")</f>
        <v>https://www.diodes.com/assets/Datasheets/BZT52HC5V6WFQ-BZT52HC30WFQ.pdf</v>
      </c>
      <c r="C286" t="str">
        <f>Hyperlink("https://www.diodes.com/part/view/BZT52HC11WFQ","BZT52HC11WFQ")</f>
        <v>BZT52HC11WFQ</v>
      </c>
      <c r="D286" t="s">
        <v>102</v>
      </c>
      <c r="E286" t="s">
        <v>57</v>
      </c>
      <c r="F286" t="s">
        <v>106</v>
      </c>
      <c r="G286" t="s">
        <v>17</v>
      </c>
      <c r="H286">
        <v>830</v>
      </c>
      <c r="I286">
        <v>11</v>
      </c>
      <c r="J286">
        <v>5</v>
      </c>
      <c r="K286">
        <v>5.45</v>
      </c>
      <c r="L286">
        <v>0.1</v>
      </c>
      <c r="M286" t="s">
        <v>316</v>
      </c>
    </row>
    <row r="287" spans="1:13">
      <c r="A287" t="s">
        <v>319</v>
      </c>
      <c r="B287" s="2" t="str">
        <f>Hyperlink("https://www.diodes.com/assets/Datasheets/BZT52HC2V4WF - BZT52HC47WF.pdf")</f>
        <v>https://www.diodes.com/assets/Datasheets/BZT52HC2V4WF - BZT52HC47WF.pdf</v>
      </c>
      <c r="C287" t="str">
        <f>Hyperlink("https://www.diodes.com/part/view/BZT52HC12WF","BZT52HC12WF")</f>
        <v>BZT52HC12WF</v>
      </c>
      <c r="D287" t="s">
        <v>102</v>
      </c>
      <c r="E287" t="s">
        <v>57</v>
      </c>
      <c r="F287" t="s">
        <v>16</v>
      </c>
      <c r="G287" t="s">
        <v>17</v>
      </c>
      <c r="H287">
        <v>830</v>
      </c>
      <c r="I287">
        <v>12</v>
      </c>
      <c r="J287">
        <v>5</v>
      </c>
      <c r="K287">
        <v>5.42</v>
      </c>
      <c r="L287">
        <v>0.1</v>
      </c>
      <c r="M287" t="s">
        <v>314</v>
      </c>
    </row>
    <row r="288" spans="1:13">
      <c r="A288" t="s">
        <v>320</v>
      </c>
      <c r="B288" s="2" t="str">
        <f>Hyperlink("https://www.diodes.com/assets/Datasheets/BZT52HC5V6WFQ-BZT52HC30WFQ.pdf")</f>
        <v>https://www.diodes.com/assets/Datasheets/BZT52HC5V6WFQ-BZT52HC30WFQ.pdf</v>
      </c>
      <c r="C288" t="str">
        <f>Hyperlink("https://www.diodes.com/part/view/BZT52HC12WFQ","BZT52HC12WFQ")</f>
        <v>BZT52HC12WFQ</v>
      </c>
      <c r="D288" t="s">
        <v>102</v>
      </c>
      <c r="E288" t="s">
        <v>57</v>
      </c>
      <c r="F288" t="s">
        <v>106</v>
      </c>
      <c r="G288" t="s">
        <v>17</v>
      </c>
      <c r="H288">
        <v>830</v>
      </c>
      <c r="I288">
        <v>12</v>
      </c>
      <c r="J288">
        <v>5</v>
      </c>
      <c r="K288">
        <v>5.83</v>
      </c>
      <c r="L288">
        <v>0.1</v>
      </c>
      <c r="M288" t="s">
        <v>316</v>
      </c>
    </row>
    <row r="289" spans="1:13">
      <c r="A289" t="s">
        <v>321</v>
      </c>
      <c r="B289" s="2" t="str">
        <f>Hyperlink("https://www.diodes.com/assets/Datasheets/BZT52HC2V4WF - BZT52HC47WF.pdf")</f>
        <v>https://www.diodes.com/assets/Datasheets/BZT52HC2V4WF - BZT52HC47WF.pdf</v>
      </c>
      <c r="C289" t="str">
        <f>Hyperlink("https://www.diodes.com/part/view/BZT52HC13WF","BZT52HC13WF")</f>
        <v>BZT52HC13WF</v>
      </c>
      <c r="D289" t="s">
        <v>102</v>
      </c>
      <c r="E289" t="s">
        <v>57</v>
      </c>
      <c r="F289" t="s">
        <v>16</v>
      </c>
      <c r="G289" t="s">
        <v>17</v>
      </c>
      <c r="H289">
        <v>830</v>
      </c>
      <c r="I289">
        <v>13</v>
      </c>
      <c r="J289">
        <v>5</v>
      </c>
      <c r="K289">
        <v>6.54</v>
      </c>
      <c r="L289">
        <v>0.1</v>
      </c>
      <c r="M289" t="s">
        <v>314</v>
      </c>
    </row>
    <row r="290" spans="1:13">
      <c r="A290" t="s">
        <v>322</v>
      </c>
      <c r="B290" s="2" t="str">
        <f>Hyperlink("https://www.diodes.com/assets/Datasheets/BZT52HC5V6WFQ-BZT52HC30WFQ.pdf")</f>
        <v>https://www.diodes.com/assets/Datasheets/BZT52HC5V6WFQ-BZT52HC30WFQ.pdf</v>
      </c>
      <c r="C290" t="str">
        <f>Hyperlink("https://www.diodes.com/part/view/BZT52HC13WFQ","BZT52HC13WFQ")</f>
        <v>BZT52HC13WFQ</v>
      </c>
      <c r="D290" t="s">
        <v>102</v>
      </c>
      <c r="E290" t="s">
        <v>57</v>
      </c>
      <c r="F290" t="s">
        <v>106</v>
      </c>
      <c r="G290" t="s">
        <v>17</v>
      </c>
      <c r="H290">
        <v>830</v>
      </c>
      <c r="I290">
        <v>13</v>
      </c>
      <c r="J290">
        <v>5</v>
      </c>
      <c r="K290">
        <v>8.46</v>
      </c>
      <c r="L290">
        <v>0.1</v>
      </c>
      <c r="M290" t="s">
        <v>316</v>
      </c>
    </row>
    <row r="291" spans="1:13">
      <c r="A291" t="s">
        <v>323</v>
      </c>
      <c r="B291" s="2" t="str">
        <f>Hyperlink("https://www.diodes.com/assets/Datasheets/BZT52HC2V4WF - BZT52HC47WF.pdf")</f>
        <v>https://www.diodes.com/assets/Datasheets/BZT52HC2V4WF - BZT52HC47WF.pdf</v>
      </c>
      <c r="C291" t="str">
        <f>Hyperlink("https://www.diodes.com/part/view/BZT52HC15WF","BZT52HC15WF")</f>
        <v>BZT52HC15WF</v>
      </c>
      <c r="D291" t="s">
        <v>102</v>
      </c>
      <c r="E291" t="s">
        <v>57</v>
      </c>
      <c r="F291" t="s">
        <v>16</v>
      </c>
      <c r="G291" t="s">
        <v>17</v>
      </c>
      <c r="H291">
        <v>830</v>
      </c>
      <c r="I291">
        <v>15</v>
      </c>
      <c r="J291">
        <v>5</v>
      </c>
      <c r="K291">
        <v>6</v>
      </c>
      <c r="L291">
        <v>0.05</v>
      </c>
      <c r="M291" t="s">
        <v>314</v>
      </c>
    </row>
    <row r="292" spans="1:13">
      <c r="A292" t="s">
        <v>324</v>
      </c>
      <c r="B292" s="2" t="str">
        <f>Hyperlink("https://www.diodes.com/assets/Datasheets/BZT52HC5V6WFQ-BZT52HC30WFQ.pdf")</f>
        <v>https://www.diodes.com/assets/Datasheets/BZT52HC5V6WFQ-BZT52HC30WFQ.pdf</v>
      </c>
      <c r="C292" t="str">
        <f>Hyperlink("https://www.diodes.com/part/view/BZT52HC15WFQ","BZT52HC15WFQ")</f>
        <v>BZT52HC15WFQ</v>
      </c>
      <c r="D292" t="s">
        <v>102</v>
      </c>
      <c r="E292" t="s">
        <v>57</v>
      </c>
      <c r="F292" t="s">
        <v>106</v>
      </c>
      <c r="G292" t="s">
        <v>17</v>
      </c>
      <c r="H292">
        <v>830</v>
      </c>
      <c r="I292">
        <v>15</v>
      </c>
      <c r="J292">
        <v>5</v>
      </c>
      <c r="K292">
        <v>4</v>
      </c>
      <c r="L292">
        <v>0.05</v>
      </c>
      <c r="M292" t="s">
        <v>316</v>
      </c>
    </row>
    <row r="293" spans="1:13">
      <c r="A293" t="s">
        <v>325</v>
      </c>
      <c r="B293" s="2" t="str">
        <f>Hyperlink("https://www.diodes.com/assets/Datasheets/BZT52HC2V4WF - BZT52HC47WF.pdf")</f>
        <v>https://www.diodes.com/assets/Datasheets/BZT52HC2V4WF - BZT52HC47WF.pdf</v>
      </c>
      <c r="C293" t="str">
        <f>Hyperlink("https://www.diodes.com/part/view/BZT52HC16WF","BZT52HC16WF")</f>
        <v>BZT52HC16WF</v>
      </c>
      <c r="D293" t="s">
        <v>102</v>
      </c>
      <c r="E293" t="s">
        <v>57</v>
      </c>
      <c r="F293" t="s">
        <v>16</v>
      </c>
      <c r="G293" t="s">
        <v>17</v>
      </c>
      <c r="H293">
        <v>830</v>
      </c>
      <c r="I293">
        <v>16</v>
      </c>
      <c r="J293">
        <v>5</v>
      </c>
      <c r="K293">
        <v>5.63</v>
      </c>
      <c r="L293">
        <v>0.5</v>
      </c>
      <c r="M293" t="s">
        <v>314</v>
      </c>
    </row>
    <row r="294" spans="1:13">
      <c r="A294" t="s">
        <v>326</v>
      </c>
      <c r="B294" s="2" t="str">
        <f>Hyperlink("https://www.diodes.com/assets/Datasheets/BZT52HC5V6WFQ-BZT52HC30WFQ.pdf")</f>
        <v>https://www.diodes.com/assets/Datasheets/BZT52HC5V6WFQ-BZT52HC30WFQ.pdf</v>
      </c>
      <c r="C294" t="str">
        <f>Hyperlink("https://www.diodes.com/part/view/BZT52HC16WFQ","BZT52HC16WFQ")</f>
        <v>BZT52HC16WFQ</v>
      </c>
      <c r="D294" t="s">
        <v>102</v>
      </c>
      <c r="E294" t="s">
        <v>57</v>
      </c>
      <c r="F294" t="s">
        <v>106</v>
      </c>
      <c r="G294" t="s">
        <v>17</v>
      </c>
      <c r="H294">
        <v>830</v>
      </c>
      <c r="I294">
        <v>16</v>
      </c>
      <c r="J294">
        <v>5</v>
      </c>
      <c r="K294">
        <v>6.88</v>
      </c>
      <c r="L294">
        <v>0.05</v>
      </c>
      <c r="M294" t="s">
        <v>316</v>
      </c>
    </row>
    <row r="295" spans="1:13">
      <c r="A295" t="s">
        <v>327</v>
      </c>
      <c r="B295" s="2" t="str">
        <f>Hyperlink("https://www.diodes.com/assets/Datasheets/BZT52HC2V4WF - BZT52HC47WF.pdf")</f>
        <v>https://www.diodes.com/assets/Datasheets/BZT52HC2V4WF - BZT52HC47WF.pdf</v>
      </c>
      <c r="C295" t="str">
        <f>Hyperlink("https://www.diodes.com/part/view/BZT52HC18WF","BZT52HC18WF")</f>
        <v>BZT52HC18WF</v>
      </c>
      <c r="D295" t="s">
        <v>102</v>
      </c>
      <c r="E295" t="s">
        <v>57</v>
      </c>
      <c r="F295" t="s">
        <v>16</v>
      </c>
      <c r="G295" t="s">
        <v>17</v>
      </c>
      <c r="H295">
        <v>830</v>
      </c>
      <c r="I295">
        <v>18</v>
      </c>
      <c r="J295">
        <v>5</v>
      </c>
      <c r="K295">
        <v>6.39</v>
      </c>
      <c r="L295">
        <v>0.05</v>
      </c>
      <c r="M295" t="s">
        <v>314</v>
      </c>
    </row>
    <row r="296" spans="1:13">
      <c r="A296" t="s">
        <v>328</v>
      </c>
      <c r="B296" s="2" t="str">
        <f>Hyperlink("https://www.diodes.com/assets/Datasheets/BZT52HC5V6WFQ-BZT52HC30WFQ.pdf")</f>
        <v>https://www.diodes.com/assets/Datasheets/BZT52HC5V6WFQ-BZT52HC30WFQ.pdf</v>
      </c>
      <c r="C296" t="str">
        <f>Hyperlink("https://www.diodes.com/part/view/BZT52HC18WFQ","BZT52HC18WFQ")</f>
        <v>BZT52HC18WFQ</v>
      </c>
      <c r="D296" t="s">
        <v>102</v>
      </c>
      <c r="E296" t="s">
        <v>57</v>
      </c>
      <c r="F296" t="s">
        <v>106</v>
      </c>
      <c r="G296" t="s">
        <v>17</v>
      </c>
      <c r="H296">
        <v>830</v>
      </c>
      <c r="I296">
        <v>18</v>
      </c>
      <c r="J296">
        <v>5</v>
      </c>
      <c r="K296">
        <v>6.39</v>
      </c>
      <c r="L296">
        <v>0.05</v>
      </c>
      <c r="M296" t="s">
        <v>316</v>
      </c>
    </row>
    <row r="297" spans="1:13">
      <c r="A297" t="s">
        <v>329</v>
      </c>
      <c r="B297" s="2" t="str">
        <f>Hyperlink("https://www.diodes.com/assets/Datasheets/BZT52HC2V4WF - BZT52HC47WF.pdf")</f>
        <v>https://www.diodes.com/assets/Datasheets/BZT52HC2V4WF - BZT52HC47WF.pdf</v>
      </c>
      <c r="C297" t="str">
        <f>Hyperlink("https://www.diodes.com/part/view/BZT52HC20WF","BZT52HC20WF")</f>
        <v>BZT52HC20WF</v>
      </c>
      <c r="D297" t="s">
        <v>102</v>
      </c>
      <c r="E297" t="s">
        <v>57</v>
      </c>
      <c r="F297" t="s">
        <v>16</v>
      </c>
      <c r="G297" t="s">
        <v>17</v>
      </c>
      <c r="H297">
        <v>830</v>
      </c>
      <c r="I297">
        <v>20</v>
      </c>
      <c r="J297">
        <v>5</v>
      </c>
      <c r="K297">
        <v>6</v>
      </c>
      <c r="L297">
        <v>0.05</v>
      </c>
      <c r="M297" t="s">
        <v>314</v>
      </c>
    </row>
    <row r="298" spans="1:13">
      <c r="A298" t="s">
        <v>330</v>
      </c>
      <c r="B298" s="2" t="str">
        <f>Hyperlink("https://www.diodes.com/assets/Datasheets/BZT52HC5V6WFQ-BZT52HC30WFQ.pdf")</f>
        <v>https://www.diodes.com/assets/Datasheets/BZT52HC5V6WFQ-BZT52HC30WFQ.pdf</v>
      </c>
      <c r="C298" t="str">
        <f>Hyperlink("https://www.diodes.com/part/view/BZT52HC20WFQ","BZT52HC20WFQ")</f>
        <v>BZT52HC20WFQ</v>
      </c>
      <c r="D298" t="s">
        <v>102</v>
      </c>
      <c r="E298" t="s">
        <v>57</v>
      </c>
      <c r="F298" t="s">
        <v>106</v>
      </c>
      <c r="G298" t="s">
        <v>17</v>
      </c>
      <c r="H298">
        <v>830</v>
      </c>
      <c r="I298">
        <v>20</v>
      </c>
      <c r="J298">
        <v>5</v>
      </c>
      <c r="K298">
        <v>6</v>
      </c>
      <c r="L298">
        <v>0.05</v>
      </c>
      <c r="M298" t="s">
        <v>316</v>
      </c>
    </row>
    <row r="299" spans="1:13">
      <c r="A299" t="s">
        <v>331</v>
      </c>
      <c r="B299" s="2" t="str">
        <f>Hyperlink("https://www.diodes.com/assets/Datasheets/BZT52HC2V4WF - BZT52HC47WF.pdf")</f>
        <v>https://www.diodes.com/assets/Datasheets/BZT52HC2V4WF - BZT52HC47WF.pdf</v>
      </c>
      <c r="C299" t="str">
        <f>Hyperlink("https://www.diodes.com/part/view/BZT52HC22WF","BZT52HC22WF")</f>
        <v>BZT52HC22WF</v>
      </c>
      <c r="D299" t="s">
        <v>102</v>
      </c>
      <c r="E299" t="s">
        <v>57</v>
      </c>
      <c r="F299" t="s">
        <v>16</v>
      </c>
      <c r="G299" t="s">
        <v>17</v>
      </c>
      <c r="H299">
        <v>830</v>
      </c>
      <c r="I299">
        <v>22</v>
      </c>
      <c r="J299">
        <v>5</v>
      </c>
      <c r="K299">
        <v>5.68</v>
      </c>
      <c r="L299">
        <v>0.05</v>
      </c>
      <c r="M299" t="s">
        <v>314</v>
      </c>
    </row>
    <row r="300" spans="1:13">
      <c r="A300" t="s">
        <v>332</v>
      </c>
      <c r="B300" s="2" t="str">
        <f>Hyperlink("https://www.diodes.com/assets/Datasheets/BZT52HC5V6WFQ-BZT52HC30WFQ.pdf")</f>
        <v>https://www.diodes.com/assets/Datasheets/BZT52HC5V6WFQ-BZT52HC30WFQ.pdf</v>
      </c>
      <c r="C300" t="str">
        <f>Hyperlink("https://www.diodes.com/part/view/BZT52HC22WFQ","BZT52HC22WFQ")</f>
        <v>BZT52HC22WFQ</v>
      </c>
      <c r="D300" t="s">
        <v>102</v>
      </c>
      <c r="E300" t="s">
        <v>57</v>
      </c>
      <c r="F300" t="s">
        <v>106</v>
      </c>
      <c r="G300" t="s">
        <v>17</v>
      </c>
      <c r="H300">
        <v>830</v>
      </c>
      <c r="I300">
        <v>22</v>
      </c>
      <c r="J300">
        <v>5</v>
      </c>
      <c r="K300">
        <v>5.91</v>
      </c>
      <c r="L300">
        <v>0.05</v>
      </c>
      <c r="M300" t="s">
        <v>316</v>
      </c>
    </row>
    <row r="301" spans="1:13">
      <c r="A301" t="s">
        <v>333</v>
      </c>
      <c r="B301" s="2" t="str">
        <f>Hyperlink("https://www.diodes.com/assets/Datasheets/BZT52HC2V4WF - BZT52HC47WF.pdf")</f>
        <v>https://www.diodes.com/assets/Datasheets/BZT52HC2V4WF - BZT52HC47WF.pdf</v>
      </c>
      <c r="C301" t="str">
        <f>Hyperlink("https://www.diodes.com/part/view/BZT52HC24WF","BZT52HC24WF")</f>
        <v>BZT52HC24WF</v>
      </c>
      <c r="D301" t="s">
        <v>102</v>
      </c>
      <c r="E301" t="s">
        <v>57</v>
      </c>
      <c r="F301" t="s">
        <v>16</v>
      </c>
      <c r="G301" t="s">
        <v>17</v>
      </c>
      <c r="H301">
        <v>830</v>
      </c>
      <c r="I301">
        <v>24</v>
      </c>
      <c r="J301">
        <v>5</v>
      </c>
      <c r="K301">
        <v>5.83</v>
      </c>
      <c r="L301">
        <v>0.05</v>
      </c>
      <c r="M301" t="s">
        <v>314</v>
      </c>
    </row>
    <row r="302" spans="1:13">
      <c r="A302" t="s">
        <v>334</v>
      </c>
      <c r="B302" s="2" t="str">
        <f>Hyperlink("https://www.diodes.com/assets/Datasheets/BZT52HC5V6WFQ-BZT52HC30WFQ.pdf")</f>
        <v>https://www.diodes.com/assets/Datasheets/BZT52HC5V6WFQ-BZT52HC30WFQ.pdf</v>
      </c>
      <c r="C302" t="str">
        <f>Hyperlink("https://www.diodes.com/part/view/BZT52HC24WFQ","BZT52HC24WFQ")</f>
        <v>BZT52HC24WFQ</v>
      </c>
      <c r="D302" t="s">
        <v>102</v>
      </c>
      <c r="E302" t="s">
        <v>57</v>
      </c>
      <c r="F302" t="s">
        <v>106</v>
      </c>
      <c r="G302" t="s">
        <v>17</v>
      </c>
      <c r="H302">
        <v>830</v>
      </c>
      <c r="I302">
        <v>24</v>
      </c>
      <c r="J302">
        <v>5</v>
      </c>
      <c r="K302">
        <v>6.67</v>
      </c>
      <c r="L302">
        <v>0.05</v>
      </c>
      <c r="M302" t="s">
        <v>316</v>
      </c>
    </row>
    <row r="303" spans="1:13">
      <c r="A303" t="s">
        <v>335</v>
      </c>
      <c r="B303" s="2" t="str">
        <f>Hyperlink("https://www.diodes.com/assets/Datasheets/BZT52HC2V4WF - BZT52HC47WF.pdf")</f>
        <v>https://www.diodes.com/assets/Datasheets/BZT52HC2V4WF - BZT52HC47WF.pdf</v>
      </c>
      <c r="C303" t="str">
        <f>Hyperlink("https://www.diodes.com/part/view/BZT52HC27WF","BZT52HC27WF")</f>
        <v>BZT52HC27WF</v>
      </c>
      <c r="D303" t="s">
        <v>102</v>
      </c>
      <c r="E303" t="s">
        <v>57</v>
      </c>
      <c r="F303" t="s">
        <v>16</v>
      </c>
      <c r="G303" t="s">
        <v>17</v>
      </c>
      <c r="H303">
        <v>830</v>
      </c>
      <c r="I303">
        <v>27</v>
      </c>
      <c r="J303">
        <v>5</v>
      </c>
      <c r="K303">
        <v>7.04</v>
      </c>
      <c r="L303">
        <v>0.05</v>
      </c>
      <c r="M303" t="s">
        <v>314</v>
      </c>
    </row>
    <row r="304" spans="1:13">
      <c r="A304" t="s">
        <v>336</v>
      </c>
      <c r="B304" s="2" t="str">
        <f>Hyperlink("https://www.diodes.com/assets/Datasheets/BZT52HC5V6WFQ-BZT52HC30WFQ.pdf")</f>
        <v>https://www.diodes.com/assets/Datasheets/BZT52HC5V6WFQ-BZT52HC30WFQ.pdf</v>
      </c>
      <c r="C304" t="str">
        <f>Hyperlink("https://www.diodes.com/part/view/BZT52HC27WFQ","BZT52HC27WFQ")</f>
        <v>BZT52HC27WFQ</v>
      </c>
      <c r="D304" t="s">
        <v>102</v>
      </c>
      <c r="E304" t="s">
        <v>57</v>
      </c>
      <c r="F304" t="s">
        <v>106</v>
      </c>
      <c r="G304" t="s">
        <v>17</v>
      </c>
      <c r="H304">
        <v>830</v>
      </c>
      <c r="I304">
        <v>27</v>
      </c>
      <c r="J304">
        <v>5</v>
      </c>
      <c r="K304">
        <v>7.04</v>
      </c>
      <c r="L304">
        <v>0.05</v>
      </c>
      <c r="M304" t="s">
        <v>316</v>
      </c>
    </row>
    <row r="305" spans="1:13">
      <c r="A305" t="s">
        <v>337</v>
      </c>
      <c r="B305" s="2" t="str">
        <f>Hyperlink("https://www.diodes.com/assets/Datasheets/BZT52HC2V4WF - BZT52HC47WF.pdf")</f>
        <v>https://www.diodes.com/assets/Datasheets/BZT52HC2V4WF - BZT52HC47WF.pdf</v>
      </c>
      <c r="C305" t="str">
        <f>Hyperlink("https://www.diodes.com/part/view/BZT52HC2V4WF","BZT52HC2V4WF")</f>
        <v>BZT52HC2V4WF</v>
      </c>
      <c r="D305" t="s">
        <v>102</v>
      </c>
      <c r="E305" t="s">
        <v>57</v>
      </c>
      <c r="F305" t="s">
        <v>16</v>
      </c>
      <c r="G305" t="s">
        <v>17</v>
      </c>
      <c r="H305">
        <v>830</v>
      </c>
      <c r="I305">
        <v>2.4</v>
      </c>
      <c r="J305">
        <v>5</v>
      </c>
      <c r="K305">
        <v>8.33</v>
      </c>
      <c r="L305">
        <v>50</v>
      </c>
      <c r="M305" t="s">
        <v>314</v>
      </c>
    </row>
    <row r="306" spans="1:13">
      <c r="A306" t="s">
        <v>338</v>
      </c>
      <c r="B306" s="2" t="str">
        <f>Hyperlink("https://www.diodes.com/assets/Datasheets/BZT52HC2V4WF - BZT52HC47WF.pdf")</f>
        <v>https://www.diodes.com/assets/Datasheets/BZT52HC2V4WF - BZT52HC47WF.pdf</v>
      </c>
      <c r="C306" t="str">
        <f>Hyperlink("https://www.diodes.com/part/view/BZT52HC2V7WF","BZT52HC2V7WF")</f>
        <v>BZT52HC2V7WF</v>
      </c>
      <c r="D306" t="s">
        <v>102</v>
      </c>
      <c r="E306" t="s">
        <v>57</v>
      </c>
      <c r="F306" t="s">
        <v>16</v>
      </c>
      <c r="G306" t="s">
        <v>17</v>
      </c>
      <c r="H306">
        <v>830</v>
      </c>
      <c r="I306">
        <v>2.7</v>
      </c>
      <c r="J306">
        <v>5</v>
      </c>
      <c r="K306">
        <v>7.41</v>
      </c>
      <c r="L306">
        <v>20</v>
      </c>
      <c r="M306" t="s">
        <v>314</v>
      </c>
    </row>
    <row r="307" spans="1:13">
      <c r="A307" t="s">
        <v>339</v>
      </c>
      <c r="B307" s="2" t="str">
        <f>Hyperlink("https://www.diodes.com/assets/Datasheets/BZT52HC2V4WF - BZT52HC47WF.pdf")</f>
        <v>https://www.diodes.com/assets/Datasheets/BZT52HC2V4WF - BZT52HC47WF.pdf</v>
      </c>
      <c r="C307" t="str">
        <f>Hyperlink("https://www.diodes.com/part/view/BZT52HC30WF","BZT52HC30WF")</f>
        <v>BZT52HC30WF</v>
      </c>
      <c r="D307" t="s">
        <v>102</v>
      </c>
      <c r="E307" t="s">
        <v>57</v>
      </c>
      <c r="F307" t="s">
        <v>16</v>
      </c>
      <c r="G307" t="s">
        <v>17</v>
      </c>
      <c r="H307">
        <v>830</v>
      </c>
      <c r="I307">
        <v>30</v>
      </c>
      <c r="J307">
        <v>5</v>
      </c>
      <c r="K307">
        <v>6.67</v>
      </c>
      <c r="L307">
        <v>0.05</v>
      </c>
      <c r="M307" t="s">
        <v>314</v>
      </c>
    </row>
    <row r="308" spans="1:13">
      <c r="A308" t="s">
        <v>340</v>
      </c>
      <c r="B308" s="2" t="str">
        <f>Hyperlink("https://www.diodes.com/assets/Datasheets/BZT52HC5V6WFQ-BZT52HC30WFQ.pdf")</f>
        <v>https://www.diodes.com/assets/Datasheets/BZT52HC5V6WFQ-BZT52HC30WFQ.pdf</v>
      </c>
      <c r="C308" t="str">
        <f>Hyperlink("https://www.diodes.com/part/view/BZT52HC30WFQ","BZT52HC30WFQ")</f>
        <v>BZT52HC30WFQ</v>
      </c>
      <c r="D308" t="s">
        <v>102</v>
      </c>
      <c r="E308" t="s">
        <v>57</v>
      </c>
      <c r="F308" t="s">
        <v>106</v>
      </c>
      <c r="G308" t="s">
        <v>17</v>
      </c>
      <c r="H308">
        <v>830</v>
      </c>
      <c r="I308">
        <v>30</v>
      </c>
      <c r="J308">
        <v>5</v>
      </c>
      <c r="K308">
        <v>6.67</v>
      </c>
      <c r="L308">
        <v>0.05</v>
      </c>
      <c r="M308" t="s">
        <v>316</v>
      </c>
    </row>
    <row r="309" spans="1:13">
      <c r="A309" t="s">
        <v>341</v>
      </c>
      <c r="B309" s="2" t="str">
        <f>Hyperlink("https://www.diodes.com/assets/Datasheets/BZT52HC2V4WF - BZT52HC47WF.pdf")</f>
        <v>https://www.diodes.com/assets/Datasheets/BZT52HC2V4WF - BZT52HC47WF.pdf</v>
      </c>
      <c r="C309" t="str">
        <f>Hyperlink("https://www.diodes.com/part/view/BZT52HC33WF","BZT52HC33WF")</f>
        <v>BZT52HC33WF</v>
      </c>
      <c r="D309" t="s">
        <v>102</v>
      </c>
      <c r="E309" t="s">
        <v>57</v>
      </c>
      <c r="F309" t="s">
        <v>16</v>
      </c>
      <c r="G309" t="s">
        <v>17</v>
      </c>
      <c r="H309">
        <v>830</v>
      </c>
      <c r="I309">
        <v>33</v>
      </c>
      <c r="J309">
        <v>5</v>
      </c>
      <c r="K309">
        <v>6.06</v>
      </c>
      <c r="L309">
        <v>0.05</v>
      </c>
      <c r="M309" t="s">
        <v>314</v>
      </c>
    </row>
    <row r="310" spans="1:13">
      <c r="A310" t="s">
        <v>342</v>
      </c>
      <c r="B310" s="2" t="str">
        <f>Hyperlink("https://www.diodes.com/assets/Datasheets/BZT52HC2V4WF - BZT52HC47WF.pdf")</f>
        <v>https://www.diodes.com/assets/Datasheets/BZT52HC2V4WF - BZT52HC47WF.pdf</v>
      </c>
      <c r="C310" t="str">
        <f>Hyperlink("https://www.diodes.com/part/view/BZT52HC36WF","BZT52HC36WF")</f>
        <v>BZT52HC36WF</v>
      </c>
      <c r="D310" t="s">
        <v>102</v>
      </c>
      <c r="E310" t="s">
        <v>57</v>
      </c>
      <c r="F310" t="s">
        <v>16</v>
      </c>
      <c r="G310" t="s">
        <v>17</v>
      </c>
      <c r="H310">
        <v>830</v>
      </c>
      <c r="I310">
        <v>36</v>
      </c>
      <c r="J310">
        <v>5</v>
      </c>
      <c r="K310">
        <v>5.56</v>
      </c>
      <c r="L310">
        <v>0.05</v>
      </c>
      <c r="M310" t="s">
        <v>314</v>
      </c>
    </row>
    <row r="311" spans="1:13">
      <c r="A311" t="s">
        <v>343</v>
      </c>
      <c r="B311" s="2" t="str">
        <f>Hyperlink("https://www.diodes.com/assets/Datasheets/BZT52HC2V4WF - BZT52HC47WF.pdf")</f>
        <v>https://www.diodes.com/assets/Datasheets/BZT52HC2V4WF - BZT52HC47WF.pdf</v>
      </c>
      <c r="C311" t="str">
        <f>Hyperlink("https://www.diodes.com/part/view/BZT52HC39WF","BZT52HC39WF")</f>
        <v>BZT52HC39WF</v>
      </c>
      <c r="D311" t="s">
        <v>102</v>
      </c>
      <c r="E311" t="s">
        <v>57</v>
      </c>
      <c r="F311" t="s">
        <v>16</v>
      </c>
      <c r="G311" t="s">
        <v>17</v>
      </c>
      <c r="H311">
        <v>830</v>
      </c>
      <c r="I311">
        <v>39</v>
      </c>
      <c r="J311">
        <v>5</v>
      </c>
      <c r="K311">
        <v>5.13</v>
      </c>
      <c r="L311">
        <v>0.05</v>
      </c>
      <c r="M311" t="s">
        <v>314</v>
      </c>
    </row>
    <row r="312" spans="1:13">
      <c r="A312" t="s">
        <v>344</v>
      </c>
      <c r="B312" s="2" t="str">
        <f>Hyperlink("https://www.diodes.com/assets/Datasheets/BZT52HC2V4WF - BZT52HC47WF.pdf")</f>
        <v>https://www.diodes.com/assets/Datasheets/BZT52HC2V4WF - BZT52HC47WF.pdf</v>
      </c>
      <c r="C312" t="str">
        <f>Hyperlink("https://www.diodes.com/part/view/BZT52HC3V0WF","BZT52HC3V0WF")</f>
        <v>BZT52HC3V0WF</v>
      </c>
      <c r="D312" t="s">
        <v>102</v>
      </c>
      <c r="E312" t="s">
        <v>57</v>
      </c>
      <c r="F312" t="s">
        <v>16</v>
      </c>
      <c r="G312" t="s">
        <v>17</v>
      </c>
      <c r="H312">
        <v>830</v>
      </c>
      <c r="I312">
        <v>3</v>
      </c>
      <c r="J312">
        <v>5</v>
      </c>
      <c r="K312">
        <v>6.67</v>
      </c>
      <c r="L312">
        <v>10</v>
      </c>
      <c r="M312" t="s">
        <v>314</v>
      </c>
    </row>
    <row r="313" spans="1:13">
      <c r="A313" t="s">
        <v>345</v>
      </c>
      <c r="B313" s="2" t="str">
        <f>Hyperlink("https://www.diodes.com/assets/Datasheets/BZT52HC2V4WF - BZT52HC47WF.pdf")</f>
        <v>https://www.diodes.com/assets/Datasheets/BZT52HC2V4WF - BZT52HC47WF.pdf</v>
      </c>
      <c r="C313" t="str">
        <f>Hyperlink("https://www.diodes.com/part/view/BZT52HC3V3WF","BZT52HC3V3WF")</f>
        <v>BZT52HC3V3WF</v>
      </c>
      <c r="D313" t="s">
        <v>102</v>
      </c>
      <c r="E313" t="s">
        <v>57</v>
      </c>
      <c r="F313" t="s">
        <v>16</v>
      </c>
      <c r="G313" t="s">
        <v>17</v>
      </c>
      <c r="H313">
        <v>830</v>
      </c>
      <c r="I313">
        <v>3.3</v>
      </c>
      <c r="J313">
        <v>5</v>
      </c>
      <c r="K313">
        <v>6.06</v>
      </c>
      <c r="L313">
        <v>5</v>
      </c>
      <c r="M313" t="s">
        <v>314</v>
      </c>
    </row>
    <row r="314" spans="1:13">
      <c r="A314" t="s">
        <v>346</v>
      </c>
      <c r="B314" s="2" t="str">
        <f>Hyperlink("https://www.diodes.com/assets/Datasheets/BZT52HC2V4WF - BZT52HC47WF.pdf")</f>
        <v>https://www.diodes.com/assets/Datasheets/BZT52HC2V4WF - BZT52HC47WF.pdf</v>
      </c>
      <c r="C314" t="str">
        <f>Hyperlink("https://www.diodes.com/part/view/BZT52HC3V6WF","BZT52HC3V6WF")</f>
        <v>BZT52HC3V6WF</v>
      </c>
      <c r="D314" t="s">
        <v>102</v>
      </c>
      <c r="E314" t="s">
        <v>57</v>
      </c>
      <c r="F314" t="s">
        <v>16</v>
      </c>
      <c r="G314" t="s">
        <v>17</v>
      </c>
      <c r="H314">
        <v>830</v>
      </c>
      <c r="I314">
        <v>3.6</v>
      </c>
      <c r="J314">
        <v>5</v>
      </c>
      <c r="K314">
        <v>5.56</v>
      </c>
      <c r="L314">
        <v>5</v>
      </c>
      <c r="M314" t="s">
        <v>314</v>
      </c>
    </row>
    <row r="315" spans="1:13">
      <c r="A315" t="s">
        <v>347</v>
      </c>
      <c r="B315" s="2" t="str">
        <f>Hyperlink("https://www.diodes.com/assets/Datasheets/BZT52HC2V4WF - BZT52HC47WF.pdf")</f>
        <v>https://www.diodes.com/assets/Datasheets/BZT52HC2V4WF - BZT52HC47WF.pdf</v>
      </c>
      <c r="C315" t="str">
        <f>Hyperlink("https://www.diodes.com/part/view/BZT52HC3V9WF","BZT52HC3V9WF")</f>
        <v>BZT52HC3V9WF</v>
      </c>
      <c r="D315" t="s">
        <v>102</v>
      </c>
      <c r="E315" t="s">
        <v>57</v>
      </c>
      <c r="F315" t="s">
        <v>16</v>
      </c>
      <c r="G315" t="s">
        <v>17</v>
      </c>
      <c r="H315">
        <v>830</v>
      </c>
      <c r="I315">
        <v>3.9</v>
      </c>
      <c r="J315">
        <v>5</v>
      </c>
      <c r="K315">
        <v>5.13</v>
      </c>
      <c r="L315">
        <v>3</v>
      </c>
      <c r="M315" t="s">
        <v>314</v>
      </c>
    </row>
    <row r="316" spans="1:13">
      <c r="A316" t="s">
        <v>348</v>
      </c>
      <c r="B316" s="2" t="str">
        <f>Hyperlink("https://www.diodes.com/assets/Datasheets/BZT52HC2V4WF - BZT52HC47WF.pdf")</f>
        <v>https://www.diodes.com/assets/Datasheets/BZT52HC2V4WF - BZT52HC47WF.pdf</v>
      </c>
      <c r="C316" t="str">
        <f>Hyperlink("https://www.diodes.com/part/view/BZT52HC43WF","BZT52HC43WF")</f>
        <v>BZT52HC43WF</v>
      </c>
      <c r="D316" t="s">
        <v>102</v>
      </c>
      <c r="E316" t="s">
        <v>57</v>
      </c>
      <c r="F316" t="s">
        <v>16</v>
      </c>
      <c r="G316" t="s">
        <v>17</v>
      </c>
      <c r="H316">
        <v>830</v>
      </c>
      <c r="I316">
        <v>43</v>
      </c>
      <c r="J316">
        <v>5</v>
      </c>
      <c r="K316">
        <v>6.98</v>
      </c>
      <c r="L316">
        <v>0.05</v>
      </c>
      <c r="M316" t="s">
        <v>314</v>
      </c>
    </row>
    <row r="317" spans="1:13">
      <c r="A317" t="s">
        <v>349</v>
      </c>
      <c r="B317" s="2" t="str">
        <f>Hyperlink("https://www.diodes.com/assets/Datasheets/BZT52HC2V4WF - BZT52HC47WF.pdf")</f>
        <v>https://www.diodes.com/assets/Datasheets/BZT52HC2V4WF - BZT52HC47WF.pdf</v>
      </c>
      <c r="C317" t="str">
        <f>Hyperlink("https://www.diodes.com/part/view/BZT52HC47WF","BZT52HC47WF")</f>
        <v>BZT52HC47WF</v>
      </c>
      <c r="D317" t="s">
        <v>102</v>
      </c>
      <c r="E317" t="s">
        <v>57</v>
      </c>
      <c r="F317" t="s">
        <v>16</v>
      </c>
      <c r="G317" t="s">
        <v>17</v>
      </c>
      <c r="H317">
        <v>830</v>
      </c>
      <c r="I317">
        <v>47</v>
      </c>
      <c r="J317">
        <v>5</v>
      </c>
      <c r="K317">
        <v>6.38</v>
      </c>
      <c r="L317">
        <v>0.05</v>
      </c>
      <c r="M317" t="s">
        <v>314</v>
      </c>
    </row>
    <row r="318" spans="1:13">
      <c r="A318" t="s">
        <v>350</v>
      </c>
      <c r="B318" s="2" t="str">
        <f>Hyperlink("https://www.diodes.com/assets/Datasheets/BZT52HC2V4WF - BZT52HC47WF.pdf")</f>
        <v>https://www.diodes.com/assets/Datasheets/BZT52HC2V4WF - BZT52HC47WF.pdf</v>
      </c>
      <c r="C318" t="str">
        <f>Hyperlink("https://www.diodes.com/part/view/BZT52HC4V3WF","BZT52HC4V3WF")</f>
        <v>BZT52HC4V3WF</v>
      </c>
      <c r="D318" t="s">
        <v>102</v>
      </c>
      <c r="E318" t="s">
        <v>57</v>
      </c>
      <c r="F318" t="s">
        <v>16</v>
      </c>
      <c r="G318" t="s">
        <v>17</v>
      </c>
      <c r="H318">
        <v>830</v>
      </c>
      <c r="I318">
        <v>4.3</v>
      </c>
      <c r="J318">
        <v>5</v>
      </c>
      <c r="K318">
        <v>6.98</v>
      </c>
      <c r="L318">
        <v>3</v>
      </c>
      <c r="M318" t="s">
        <v>314</v>
      </c>
    </row>
    <row r="319" spans="1:13">
      <c r="A319" t="s">
        <v>351</v>
      </c>
      <c r="B319" s="2" t="str">
        <f>Hyperlink("https://www.diodes.com/assets/Datasheets/BZT52HC2V4WF - BZT52HC47WF.pdf")</f>
        <v>https://www.diodes.com/assets/Datasheets/BZT52HC2V4WF - BZT52HC47WF.pdf</v>
      </c>
      <c r="C319" t="str">
        <f>Hyperlink("https://www.diodes.com/part/view/BZT52HC4V7WF","BZT52HC4V7WF")</f>
        <v>BZT52HC4V7WF</v>
      </c>
      <c r="D319" t="s">
        <v>102</v>
      </c>
      <c r="E319" t="s">
        <v>57</v>
      </c>
      <c r="F319" t="s">
        <v>16</v>
      </c>
      <c r="G319" t="s">
        <v>17</v>
      </c>
      <c r="H319">
        <v>830</v>
      </c>
      <c r="I319">
        <v>4.7</v>
      </c>
      <c r="J319">
        <v>5</v>
      </c>
      <c r="K319">
        <v>6.38</v>
      </c>
      <c r="L319">
        <v>3</v>
      </c>
      <c r="M319" t="s">
        <v>314</v>
      </c>
    </row>
    <row r="320" spans="1:13">
      <c r="A320" t="s">
        <v>352</v>
      </c>
      <c r="B320" s="2" t="str">
        <f>Hyperlink("https://www.diodes.com/assets/Datasheets/BZT52HC2V4WF - BZT52HC47WF.pdf")</f>
        <v>https://www.diodes.com/assets/Datasheets/BZT52HC2V4WF - BZT52HC47WF.pdf</v>
      </c>
      <c r="C320" t="str">
        <f>Hyperlink("https://www.diodes.com/part/view/BZT52HC5V1WF","BZT52HC5V1WF")</f>
        <v>BZT52HC5V1WF</v>
      </c>
      <c r="D320" t="s">
        <v>102</v>
      </c>
      <c r="E320" t="s">
        <v>57</v>
      </c>
      <c r="F320" t="s">
        <v>16</v>
      </c>
      <c r="G320" t="s">
        <v>17</v>
      </c>
      <c r="H320">
        <v>830</v>
      </c>
      <c r="I320">
        <v>5.1</v>
      </c>
      <c r="J320">
        <v>5</v>
      </c>
      <c r="K320">
        <v>5.88</v>
      </c>
      <c r="L320">
        <v>2</v>
      </c>
      <c r="M320" t="s">
        <v>314</v>
      </c>
    </row>
    <row r="321" spans="1:13">
      <c r="A321" t="s">
        <v>353</v>
      </c>
      <c r="B321" s="2" t="str">
        <f>Hyperlink("https://www.diodes.com/assets/Datasheets/BZT52HC2V4WF - BZT52HC47WF.pdf")</f>
        <v>https://www.diodes.com/assets/Datasheets/BZT52HC2V4WF - BZT52HC47WF.pdf</v>
      </c>
      <c r="C321" t="str">
        <f>Hyperlink("https://www.diodes.com/part/view/BZT52HC5V6WF","BZT52HC5V6WF")</f>
        <v>BZT52HC5V6WF</v>
      </c>
      <c r="D321" t="s">
        <v>102</v>
      </c>
      <c r="E321" t="s">
        <v>57</v>
      </c>
      <c r="F321" t="s">
        <v>16</v>
      </c>
      <c r="G321" t="s">
        <v>17</v>
      </c>
      <c r="H321">
        <v>830</v>
      </c>
      <c r="I321">
        <v>5.6</v>
      </c>
      <c r="J321">
        <v>5</v>
      </c>
      <c r="K321">
        <v>7.14</v>
      </c>
      <c r="L321">
        <v>1</v>
      </c>
      <c r="M321" t="s">
        <v>314</v>
      </c>
    </row>
    <row r="322" spans="1:13">
      <c r="A322" t="s">
        <v>354</v>
      </c>
      <c r="B322" s="2" t="str">
        <f>Hyperlink("https://www.diodes.com/assets/Datasheets/BZT52HC5V6WFQ-BZT52HC30WFQ.pdf")</f>
        <v>https://www.diodes.com/assets/Datasheets/BZT52HC5V6WFQ-BZT52HC30WFQ.pdf</v>
      </c>
      <c r="C322" t="str">
        <f>Hyperlink("https://www.diodes.com/part/view/BZT52HC5V6WFQ","BZT52HC5V6WFQ")</f>
        <v>BZT52HC5V6WFQ</v>
      </c>
      <c r="D322" t="s">
        <v>102</v>
      </c>
      <c r="E322" t="s">
        <v>57</v>
      </c>
      <c r="F322" t="s">
        <v>106</v>
      </c>
      <c r="G322" t="s">
        <v>17</v>
      </c>
      <c r="H322">
        <v>830</v>
      </c>
      <c r="I322">
        <v>5.6</v>
      </c>
      <c r="J322">
        <v>5</v>
      </c>
      <c r="K322">
        <v>7.14</v>
      </c>
      <c r="L322">
        <v>1</v>
      </c>
      <c r="M322" t="s">
        <v>316</v>
      </c>
    </row>
    <row r="323" spans="1:13">
      <c r="A323" t="s">
        <v>355</v>
      </c>
      <c r="B323" s="2" t="str">
        <f>Hyperlink("https://www.diodes.com/assets/Datasheets/BZT52HC2V4WF - BZT52HC47WF.pdf")</f>
        <v>https://www.diodes.com/assets/Datasheets/BZT52HC2V4WF - BZT52HC47WF.pdf</v>
      </c>
      <c r="C323" t="str">
        <f>Hyperlink("https://www.diodes.com/part/view/BZT52HC6V2WF","BZT52HC6V2WF")</f>
        <v>BZT52HC6V2WF</v>
      </c>
      <c r="D323" t="s">
        <v>102</v>
      </c>
      <c r="E323" t="s">
        <v>57</v>
      </c>
      <c r="F323" t="s">
        <v>16</v>
      </c>
      <c r="G323" t="s">
        <v>17</v>
      </c>
      <c r="H323">
        <v>830</v>
      </c>
      <c r="I323">
        <v>6.2</v>
      </c>
      <c r="J323">
        <v>5</v>
      </c>
      <c r="K323">
        <v>6.45</v>
      </c>
      <c r="L323">
        <v>3</v>
      </c>
      <c r="M323" t="s">
        <v>314</v>
      </c>
    </row>
    <row r="324" spans="1:13">
      <c r="A324" t="s">
        <v>356</v>
      </c>
      <c r="B324" s="2" t="str">
        <f>Hyperlink("https://www.diodes.com/assets/Datasheets/BZT52HC5V6WFQ-BZT52HC30WFQ.pdf")</f>
        <v>https://www.diodes.com/assets/Datasheets/BZT52HC5V6WFQ-BZT52HC30WFQ.pdf</v>
      </c>
      <c r="C324" t="str">
        <f>Hyperlink("https://www.diodes.com/part/view/BZT52HC6V2WFQ","BZT52HC6V2WFQ")</f>
        <v>BZT52HC6V2WFQ</v>
      </c>
      <c r="D324" t="s">
        <v>102</v>
      </c>
      <c r="E324" t="s">
        <v>57</v>
      </c>
      <c r="F324" t="s">
        <v>106</v>
      </c>
      <c r="G324" t="s">
        <v>17</v>
      </c>
      <c r="H324">
        <v>830</v>
      </c>
      <c r="I324">
        <v>6.2</v>
      </c>
      <c r="J324">
        <v>5</v>
      </c>
      <c r="K324">
        <v>6.45</v>
      </c>
      <c r="L324">
        <v>3</v>
      </c>
      <c r="M324" t="s">
        <v>316</v>
      </c>
    </row>
    <row r="325" spans="1:13">
      <c r="A325" t="s">
        <v>357</v>
      </c>
      <c r="B325" s="2" t="str">
        <f>Hyperlink("https://www.diodes.com/assets/Datasheets/BZT52HC2V4WF - BZT52HC47WF.pdf")</f>
        <v>https://www.diodes.com/assets/Datasheets/BZT52HC2V4WF - BZT52HC47WF.pdf</v>
      </c>
      <c r="C325" t="str">
        <f>Hyperlink("https://www.diodes.com/part/view/BZT52HC6V8WF","BZT52HC6V8WF")</f>
        <v>BZT52HC6V8WF</v>
      </c>
      <c r="D325" t="s">
        <v>102</v>
      </c>
      <c r="E325" t="s">
        <v>57</v>
      </c>
      <c r="F325" t="s">
        <v>16</v>
      </c>
      <c r="G325" t="s">
        <v>17</v>
      </c>
      <c r="H325">
        <v>830</v>
      </c>
      <c r="I325">
        <v>6.8</v>
      </c>
      <c r="J325">
        <v>5</v>
      </c>
      <c r="K325">
        <v>5.88</v>
      </c>
      <c r="L325">
        <v>2</v>
      </c>
      <c r="M325" t="s">
        <v>314</v>
      </c>
    </row>
    <row r="326" spans="1:13">
      <c r="A326" t="s">
        <v>358</v>
      </c>
      <c r="B326" s="2" t="str">
        <f>Hyperlink("https://www.diodes.com/assets/Datasheets/BZT52HC5V6WFQ-BZT52HC30WFQ.pdf")</f>
        <v>https://www.diodes.com/assets/Datasheets/BZT52HC5V6WFQ-BZT52HC30WFQ.pdf</v>
      </c>
      <c r="C326" t="str">
        <f>Hyperlink("https://www.diodes.com/part/view/BZT52HC6V8WFQ","BZT52HC6V8WFQ")</f>
        <v>BZT52HC6V8WFQ</v>
      </c>
      <c r="D326" t="s">
        <v>102</v>
      </c>
      <c r="E326" t="s">
        <v>57</v>
      </c>
      <c r="F326" t="s">
        <v>106</v>
      </c>
      <c r="G326" t="s">
        <v>17</v>
      </c>
      <c r="H326">
        <v>830</v>
      </c>
      <c r="I326">
        <v>6.8</v>
      </c>
      <c r="J326">
        <v>5</v>
      </c>
      <c r="K326">
        <v>5.88</v>
      </c>
      <c r="L326">
        <v>2</v>
      </c>
      <c r="M326" t="s">
        <v>316</v>
      </c>
    </row>
    <row r="327" spans="1:13">
      <c r="A327" t="s">
        <v>359</v>
      </c>
      <c r="B327" s="2" t="str">
        <f>Hyperlink("https://www.diodes.com/assets/Datasheets/BZT52HC2V4WF - BZT52HC47WF.pdf")</f>
        <v>https://www.diodes.com/assets/Datasheets/BZT52HC2V4WF - BZT52HC47WF.pdf</v>
      </c>
      <c r="C327" t="str">
        <f>Hyperlink("https://www.diodes.com/part/view/BZT52HC7V5WF","BZT52HC7V5WF")</f>
        <v>BZT52HC7V5WF</v>
      </c>
      <c r="D327" t="s">
        <v>102</v>
      </c>
      <c r="E327" t="s">
        <v>57</v>
      </c>
      <c r="F327" t="s">
        <v>16</v>
      </c>
      <c r="G327" t="s">
        <v>17</v>
      </c>
      <c r="H327">
        <v>830</v>
      </c>
      <c r="I327">
        <v>7.5</v>
      </c>
      <c r="J327">
        <v>5</v>
      </c>
      <c r="K327">
        <v>5.33</v>
      </c>
      <c r="L327">
        <v>1</v>
      </c>
      <c r="M327" t="s">
        <v>314</v>
      </c>
    </row>
    <row r="328" spans="1:13">
      <c r="A328" t="s">
        <v>360</v>
      </c>
      <c r="B328" s="2" t="str">
        <f>Hyperlink("https://www.diodes.com/assets/Datasheets/BZT52HC5V6WFQ-BZT52HC30WFQ.pdf")</f>
        <v>https://www.diodes.com/assets/Datasheets/BZT52HC5V6WFQ-BZT52HC30WFQ.pdf</v>
      </c>
      <c r="C328" t="str">
        <f>Hyperlink("https://www.diodes.com/part/view/BZT52HC7V5WFQ","BZT52HC7V5WFQ")</f>
        <v>BZT52HC7V5WFQ</v>
      </c>
      <c r="D328" t="s">
        <v>102</v>
      </c>
      <c r="E328" t="s">
        <v>57</v>
      </c>
      <c r="F328" t="s">
        <v>106</v>
      </c>
      <c r="G328" t="s">
        <v>17</v>
      </c>
      <c r="H328">
        <v>830</v>
      </c>
      <c r="I328">
        <v>7.5</v>
      </c>
      <c r="J328">
        <v>5</v>
      </c>
      <c r="K328">
        <v>5.33</v>
      </c>
      <c r="L328">
        <v>1</v>
      </c>
      <c r="M328" t="s">
        <v>316</v>
      </c>
    </row>
    <row r="329" spans="1:13">
      <c r="A329" t="s">
        <v>361</v>
      </c>
      <c r="B329" s="2" t="str">
        <f>Hyperlink("https://www.diodes.com/assets/Datasheets/BZT52HC2V4WF - BZT52HC47WF.pdf")</f>
        <v>https://www.diodes.com/assets/Datasheets/BZT52HC2V4WF - BZT52HC47WF.pdf</v>
      </c>
      <c r="C329" t="str">
        <f>Hyperlink("https://www.diodes.com/part/view/BZT52HC8V2WF","BZT52HC8V2WF")</f>
        <v>BZT52HC8V2WF</v>
      </c>
      <c r="D329" t="s">
        <v>102</v>
      </c>
      <c r="E329" t="s">
        <v>57</v>
      </c>
      <c r="F329" t="s">
        <v>16</v>
      </c>
      <c r="G329" t="s">
        <v>17</v>
      </c>
      <c r="H329">
        <v>830</v>
      </c>
      <c r="I329">
        <v>8.2</v>
      </c>
      <c r="J329">
        <v>5</v>
      </c>
      <c r="K329">
        <v>6.1</v>
      </c>
      <c r="L329">
        <v>0.7</v>
      </c>
      <c r="M329" t="s">
        <v>314</v>
      </c>
    </row>
    <row r="330" spans="1:13">
      <c r="A330" t="s">
        <v>362</v>
      </c>
      <c r="B330" s="2" t="str">
        <f>Hyperlink("https://www.diodes.com/assets/Datasheets/BZT52HC5V6WFQ-BZT52HC30WFQ.pdf")</f>
        <v>https://www.diodes.com/assets/Datasheets/BZT52HC5V6WFQ-BZT52HC30WFQ.pdf</v>
      </c>
      <c r="C330" t="str">
        <f>Hyperlink("https://www.diodes.com/part/view/BZT52HC8V2WFQ","BZT52HC8V2WFQ")</f>
        <v>BZT52HC8V2WFQ</v>
      </c>
      <c r="D330" t="s">
        <v>102</v>
      </c>
      <c r="E330" t="s">
        <v>57</v>
      </c>
      <c r="F330" t="s">
        <v>106</v>
      </c>
      <c r="G330" t="s">
        <v>17</v>
      </c>
      <c r="H330">
        <v>830</v>
      </c>
      <c r="I330">
        <v>8.2</v>
      </c>
      <c r="J330">
        <v>5</v>
      </c>
      <c r="K330">
        <v>6.1</v>
      </c>
      <c r="L330">
        <v>0.7</v>
      </c>
      <c r="M330" t="s">
        <v>316</v>
      </c>
    </row>
    <row r="331" spans="1:13">
      <c r="A331" t="s">
        <v>363</v>
      </c>
      <c r="B331" s="2" t="str">
        <f>Hyperlink("https://www.diodes.com/assets/Datasheets/BZT52HC2V4WF - BZT52HC47WF.pdf")</f>
        <v>https://www.diodes.com/assets/Datasheets/BZT52HC2V4WF - BZT52HC47WF.pdf</v>
      </c>
      <c r="C331" t="str">
        <f>Hyperlink("https://www.diodes.com/part/view/BZT52HC9V1WF","BZT52HC9V1WF")</f>
        <v>BZT52HC9V1WF</v>
      </c>
      <c r="D331" t="s">
        <v>102</v>
      </c>
      <c r="E331" t="s">
        <v>57</v>
      </c>
      <c r="F331" t="s">
        <v>16</v>
      </c>
      <c r="G331" t="s">
        <v>17</v>
      </c>
      <c r="H331">
        <v>830</v>
      </c>
      <c r="I331">
        <v>9.1</v>
      </c>
      <c r="J331">
        <v>5.49</v>
      </c>
      <c r="K331">
        <v>5.49</v>
      </c>
      <c r="L331">
        <v>0.5</v>
      </c>
      <c r="M331" t="s">
        <v>314</v>
      </c>
    </row>
    <row r="332" spans="1:13">
      <c r="A332" t="s">
        <v>364</v>
      </c>
      <c r="B332" s="2" t="str">
        <f>Hyperlink("https://www.diodes.com/assets/Datasheets/BZT52HC5V6WFQ-BZT52HC30WFQ.pdf")</f>
        <v>https://www.diodes.com/assets/Datasheets/BZT52HC5V6WFQ-BZT52HC30WFQ.pdf</v>
      </c>
      <c r="C332" t="str">
        <f>Hyperlink("https://www.diodes.com/part/view/BZT52HC9V1WFQ","BZT52HC9V1WFQ")</f>
        <v>BZT52HC9V1WFQ</v>
      </c>
      <c r="D332" t="s">
        <v>102</v>
      </c>
      <c r="E332" t="s">
        <v>57</v>
      </c>
      <c r="F332" t="s">
        <v>106</v>
      </c>
      <c r="G332" t="s">
        <v>17</v>
      </c>
      <c r="H332">
        <v>830</v>
      </c>
      <c r="I332">
        <v>9.1</v>
      </c>
      <c r="J332">
        <v>5</v>
      </c>
      <c r="K332">
        <v>5.49</v>
      </c>
      <c r="L332">
        <v>0.5</v>
      </c>
      <c r="M332" t="s">
        <v>316</v>
      </c>
    </row>
    <row r="333" spans="1:13">
      <c r="A333" t="s">
        <v>365</v>
      </c>
      <c r="B333" s="2" t="str">
        <f>Hyperlink("https://www.diodes.com/assets/Datasheets/BZT585BxVxT.pdf")</f>
        <v>https://www.diodes.com/assets/Datasheets/BZT585BxVxT.pdf</v>
      </c>
      <c r="C333" t="str">
        <f>Hyperlink("https://www.diodes.com/part/view/BZT585B10T","BZT585B10T")</f>
        <v>BZT585B10T</v>
      </c>
      <c r="D333" t="s">
        <v>99</v>
      </c>
      <c r="E333" t="s">
        <v>57</v>
      </c>
      <c r="F333" t="s">
        <v>16</v>
      </c>
      <c r="G333" t="s">
        <v>17</v>
      </c>
      <c r="H333">
        <v>350</v>
      </c>
      <c r="I333">
        <v>10</v>
      </c>
      <c r="J333">
        <v>5</v>
      </c>
      <c r="K333">
        <v>2</v>
      </c>
      <c r="L333">
        <v>0.2</v>
      </c>
      <c r="M333" t="s">
        <v>111</v>
      </c>
    </row>
    <row r="334" spans="1:13">
      <c r="A334" t="s">
        <v>366</v>
      </c>
      <c r="B334" s="2" t="str">
        <f>Hyperlink("https://www.diodes.com/assets/Datasheets/BZT585B5V1TQ-BZT585B43TQ.pdf")</f>
        <v>https://www.diodes.com/assets/Datasheets/BZT585B5V1TQ-BZT585B43TQ.pdf</v>
      </c>
      <c r="C334" t="str">
        <f>Hyperlink("https://www.diodes.com/part/view/BZT585B10TQ","BZT585B10TQ")</f>
        <v>BZT585B10TQ</v>
      </c>
      <c r="D334" t="s">
        <v>99</v>
      </c>
      <c r="E334" t="s">
        <v>57</v>
      </c>
      <c r="F334" t="s">
        <v>106</v>
      </c>
      <c r="G334" t="s">
        <v>17</v>
      </c>
      <c r="H334">
        <v>350</v>
      </c>
      <c r="I334">
        <v>10</v>
      </c>
      <c r="J334">
        <v>5</v>
      </c>
      <c r="K334">
        <v>2</v>
      </c>
      <c r="L334">
        <v>0.2</v>
      </c>
      <c r="M334" t="s">
        <v>111</v>
      </c>
    </row>
    <row r="335" spans="1:13">
      <c r="A335" t="s">
        <v>367</v>
      </c>
      <c r="B335" s="2" t="str">
        <f>Hyperlink("https://www.diodes.com/assets/Datasheets/BZT585BxVxT.pdf")</f>
        <v>https://www.diodes.com/assets/Datasheets/BZT585BxVxT.pdf</v>
      </c>
      <c r="C335" t="str">
        <f>Hyperlink("https://www.diodes.com/part/view/BZT585B11T","BZT585B11T")</f>
        <v>BZT585B11T</v>
      </c>
      <c r="D335" t="s">
        <v>99</v>
      </c>
      <c r="E335" t="s">
        <v>57</v>
      </c>
      <c r="F335" t="s">
        <v>16</v>
      </c>
      <c r="G335" t="s">
        <v>17</v>
      </c>
      <c r="H335">
        <v>350</v>
      </c>
      <c r="I335">
        <v>11</v>
      </c>
      <c r="J335">
        <v>5</v>
      </c>
      <c r="K335">
        <v>2</v>
      </c>
      <c r="L335">
        <v>0.1</v>
      </c>
      <c r="M335" t="s">
        <v>111</v>
      </c>
    </row>
    <row r="336" spans="1:13">
      <c r="A336" t="s">
        <v>368</v>
      </c>
      <c r="B336" s="2" t="str">
        <f>Hyperlink("https://www.diodes.com/assets/Datasheets/BZT585B5V1TQ-BZT585B43TQ.pdf")</f>
        <v>https://www.diodes.com/assets/Datasheets/BZT585B5V1TQ-BZT585B43TQ.pdf</v>
      </c>
      <c r="C336" t="str">
        <f>Hyperlink("https://www.diodes.com/part/view/BZT585B11TQ","BZT585B11TQ")</f>
        <v>BZT585B11TQ</v>
      </c>
      <c r="D336" t="s">
        <v>99</v>
      </c>
      <c r="E336" t="s">
        <v>57</v>
      </c>
      <c r="F336" t="s">
        <v>106</v>
      </c>
      <c r="G336" t="s">
        <v>17</v>
      </c>
      <c r="H336">
        <v>350</v>
      </c>
      <c r="I336">
        <v>11</v>
      </c>
      <c r="J336">
        <v>5</v>
      </c>
      <c r="K336">
        <v>2</v>
      </c>
      <c r="L336">
        <v>0.1</v>
      </c>
      <c r="M336" t="s">
        <v>111</v>
      </c>
    </row>
    <row r="337" spans="1:13">
      <c r="A337" t="s">
        <v>369</v>
      </c>
      <c r="B337" s="2" t="str">
        <f>Hyperlink("https://www.diodes.com/assets/Datasheets/BZT585BxVxT.pdf")</f>
        <v>https://www.diodes.com/assets/Datasheets/BZT585BxVxT.pdf</v>
      </c>
      <c r="C337" t="str">
        <f>Hyperlink("https://www.diodes.com/part/view/BZT585B12T","BZT585B12T")</f>
        <v>BZT585B12T</v>
      </c>
      <c r="D337" t="s">
        <v>99</v>
      </c>
      <c r="E337" t="s">
        <v>57</v>
      </c>
      <c r="F337" t="s">
        <v>16</v>
      </c>
      <c r="G337" t="s">
        <v>17</v>
      </c>
      <c r="H337">
        <v>350</v>
      </c>
      <c r="I337">
        <v>12</v>
      </c>
      <c r="J337">
        <v>5</v>
      </c>
      <c r="K337">
        <v>2</v>
      </c>
      <c r="L337">
        <v>0.1</v>
      </c>
      <c r="M337" t="s">
        <v>111</v>
      </c>
    </row>
    <row r="338" spans="1:13">
      <c r="A338" t="s">
        <v>370</v>
      </c>
      <c r="B338" s="2" t="str">
        <f>Hyperlink("https://www.diodes.com/assets/Datasheets/BZT585B5V1TQ-BZT585B43TQ.pdf")</f>
        <v>https://www.diodes.com/assets/Datasheets/BZT585B5V1TQ-BZT585B43TQ.pdf</v>
      </c>
      <c r="C338" t="str">
        <f>Hyperlink("https://www.diodes.com/part/view/BZT585B12TQ","BZT585B12TQ")</f>
        <v>BZT585B12TQ</v>
      </c>
      <c r="D338" t="s">
        <v>99</v>
      </c>
      <c r="E338" t="s">
        <v>57</v>
      </c>
      <c r="F338" t="s">
        <v>106</v>
      </c>
      <c r="G338" t="s">
        <v>17</v>
      </c>
      <c r="H338">
        <v>350</v>
      </c>
      <c r="I338">
        <v>12</v>
      </c>
      <c r="J338">
        <v>5</v>
      </c>
      <c r="K338">
        <v>2</v>
      </c>
      <c r="L338">
        <v>0.1</v>
      </c>
      <c r="M338" t="s">
        <v>111</v>
      </c>
    </row>
    <row r="339" spans="1:13">
      <c r="A339" t="s">
        <v>371</v>
      </c>
      <c r="B339" s="2" t="str">
        <f>Hyperlink("https://www.diodes.com/assets/Datasheets/BZT585BxVxT.pdf")</f>
        <v>https://www.diodes.com/assets/Datasheets/BZT585BxVxT.pdf</v>
      </c>
      <c r="C339" t="str">
        <f>Hyperlink("https://www.diodes.com/part/view/BZT585B13T","BZT585B13T")</f>
        <v>BZT585B13T</v>
      </c>
      <c r="D339" t="s">
        <v>99</v>
      </c>
      <c r="E339" t="s">
        <v>57</v>
      </c>
      <c r="F339" t="s">
        <v>16</v>
      </c>
      <c r="G339" t="s">
        <v>17</v>
      </c>
      <c r="H339">
        <v>350</v>
      </c>
      <c r="I339">
        <v>13</v>
      </c>
      <c r="J339">
        <v>5</v>
      </c>
      <c r="K339">
        <v>2</v>
      </c>
      <c r="L339">
        <v>0.1</v>
      </c>
      <c r="M339" t="s">
        <v>111</v>
      </c>
    </row>
    <row r="340" spans="1:13">
      <c r="A340" t="s">
        <v>372</v>
      </c>
      <c r="B340" s="2" t="str">
        <f>Hyperlink("https://www.diodes.com/assets/Datasheets/BZT585B5V1TQ-BZT585B43TQ.pdf")</f>
        <v>https://www.diodes.com/assets/Datasheets/BZT585B5V1TQ-BZT585B43TQ.pdf</v>
      </c>
      <c r="C340" t="str">
        <f>Hyperlink("https://www.diodes.com/part/view/BZT585B13TQ","BZT585B13TQ")</f>
        <v>BZT585B13TQ</v>
      </c>
      <c r="D340" t="s">
        <v>99</v>
      </c>
      <c r="E340" t="s">
        <v>57</v>
      </c>
      <c r="F340" t="s">
        <v>106</v>
      </c>
      <c r="G340" t="s">
        <v>17</v>
      </c>
      <c r="H340">
        <v>350</v>
      </c>
      <c r="I340">
        <v>13</v>
      </c>
      <c r="J340">
        <v>5</v>
      </c>
      <c r="K340">
        <v>2</v>
      </c>
      <c r="L340">
        <v>0.1</v>
      </c>
      <c r="M340" t="s">
        <v>111</v>
      </c>
    </row>
    <row r="341" spans="1:13">
      <c r="A341" t="s">
        <v>373</v>
      </c>
      <c r="B341" s="2" t="str">
        <f>Hyperlink("https://www.diodes.com/assets/Datasheets/BZT585BxVxT.pdf")</f>
        <v>https://www.diodes.com/assets/Datasheets/BZT585BxVxT.pdf</v>
      </c>
      <c r="C341" t="str">
        <f>Hyperlink("https://www.diodes.com/part/view/BZT585B15T","BZT585B15T")</f>
        <v>BZT585B15T</v>
      </c>
      <c r="D341" t="s">
        <v>99</v>
      </c>
      <c r="E341" t="s">
        <v>57</v>
      </c>
      <c r="F341" t="s">
        <v>16</v>
      </c>
      <c r="G341" t="s">
        <v>17</v>
      </c>
      <c r="H341">
        <v>350</v>
      </c>
      <c r="I341">
        <v>15</v>
      </c>
      <c r="J341">
        <v>5</v>
      </c>
      <c r="K341">
        <v>2</v>
      </c>
      <c r="L341">
        <v>0.05</v>
      </c>
      <c r="M341" t="s">
        <v>111</v>
      </c>
    </row>
    <row r="342" spans="1:13">
      <c r="A342" t="s">
        <v>374</v>
      </c>
      <c r="B342" s="2" t="str">
        <f>Hyperlink("https://www.diodes.com/assets/Datasheets/BZT585B5V1TQ-BZT585B43TQ.pdf")</f>
        <v>https://www.diodes.com/assets/Datasheets/BZT585B5V1TQ-BZT585B43TQ.pdf</v>
      </c>
      <c r="C342" t="str">
        <f>Hyperlink("https://www.diodes.com/part/view/BZT585B15TQ","BZT585B15TQ")</f>
        <v>BZT585B15TQ</v>
      </c>
      <c r="D342" t="s">
        <v>99</v>
      </c>
      <c r="E342" t="s">
        <v>57</v>
      </c>
      <c r="F342" t="s">
        <v>106</v>
      </c>
      <c r="G342" t="s">
        <v>17</v>
      </c>
      <c r="H342">
        <v>350</v>
      </c>
      <c r="I342">
        <v>15</v>
      </c>
      <c r="J342">
        <v>5</v>
      </c>
      <c r="K342">
        <v>2</v>
      </c>
      <c r="L342">
        <v>0.05</v>
      </c>
      <c r="M342" t="s">
        <v>111</v>
      </c>
    </row>
    <row r="343" spans="1:13">
      <c r="A343" t="s">
        <v>375</v>
      </c>
      <c r="B343" s="2" t="str">
        <f>Hyperlink("https://www.diodes.com/assets/Datasheets/BZT585BxVxT.pdf")</f>
        <v>https://www.diodes.com/assets/Datasheets/BZT585BxVxT.pdf</v>
      </c>
      <c r="C343" t="str">
        <f>Hyperlink("https://www.diodes.com/part/view/BZT585B16T","BZT585B16T")</f>
        <v>BZT585B16T</v>
      </c>
      <c r="D343" t="s">
        <v>99</v>
      </c>
      <c r="E343" t="s">
        <v>57</v>
      </c>
      <c r="F343" t="s">
        <v>16</v>
      </c>
      <c r="G343" t="s">
        <v>17</v>
      </c>
      <c r="H343">
        <v>350</v>
      </c>
      <c r="I343">
        <v>16</v>
      </c>
      <c r="J343">
        <v>5</v>
      </c>
      <c r="K343">
        <v>2</v>
      </c>
      <c r="L343">
        <v>0.05</v>
      </c>
      <c r="M343" t="s">
        <v>111</v>
      </c>
    </row>
    <row r="344" spans="1:13">
      <c r="A344" t="s">
        <v>376</v>
      </c>
      <c r="B344" s="2" t="str">
        <f>Hyperlink("https://www.diodes.com/assets/Datasheets/BZT585B5V1TQ-BZT585B43TQ.pdf")</f>
        <v>https://www.diodes.com/assets/Datasheets/BZT585B5V1TQ-BZT585B43TQ.pdf</v>
      </c>
      <c r="C344" t="str">
        <f>Hyperlink("https://www.diodes.com/part/view/BZT585B16TQ","BZT585B16TQ")</f>
        <v>BZT585B16TQ</v>
      </c>
      <c r="D344" t="s">
        <v>99</v>
      </c>
      <c r="E344" t="s">
        <v>57</v>
      </c>
      <c r="F344" t="s">
        <v>106</v>
      </c>
      <c r="G344" t="s">
        <v>17</v>
      </c>
      <c r="H344">
        <v>350</v>
      </c>
      <c r="I344">
        <v>16</v>
      </c>
      <c r="J344">
        <v>5</v>
      </c>
      <c r="K344">
        <v>2</v>
      </c>
      <c r="L344">
        <v>0.05</v>
      </c>
      <c r="M344" t="s">
        <v>111</v>
      </c>
    </row>
    <row r="345" spans="1:13">
      <c r="A345" t="s">
        <v>377</v>
      </c>
      <c r="B345" s="2" t="str">
        <f>Hyperlink("https://www.diodes.com/assets/Datasheets/BZT585BxVxT.pdf")</f>
        <v>https://www.diodes.com/assets/Datasheets/BZT585BxVxT.pdf</v>
      </c>
      <c r="C345" t="str">
        <f>Hyperlink("https://www.diodes.com/part/view/BZT585B18T","BZT585B18T")</f>
        <v>BZT585B18T</v>
      </c>
      <c r="D345" t="s">
        <v>99</v>
      </c>
      <c r="E345" t="s">
        <v>57</v>
      </c>
      <c r="F345" t="s">
        <v>16</v>
      </c>
      <c r="G345" t="s">
        <v>17</v>
      </c>
      <c r="H345">
        <v>350</v>
      </c>
      <c r="I345">
        <v>18</v>
      </c>
      <c r="J345">
        <v>5</v>
      </c>
      <c r="K345">
        <v>2</v>
      </c>
      <c r="L345">
        <v>0.05</v>
      </c>
      <c r="M345" t="s">
        <v>111</v>
      </c>
    </row>
    <row r="346" spans="1:13">
      <c r="A346" t="s">
        <v>378</v>
      </c>
      <c r="B346" s="2" t="str">
        <f>Hyperlink("https://www.diodes.com/assets/Datasheets/BZT585B5V1TQ-BZT585B43TQ.pdf")</f>
        <v>https://www.diodes.com/assets/Datasheets/BZT585B5V1TQ-BZT585B43TQ.pdf</v>
      </c>
      <c r="C346" t="str">
        <f>Hyperlink("https://www.diodes.com/part/view/BZT585B18TQ","BZT585B18TQ")</f>
        <v>BZT585B18TQ</v>
      </c>
      <c r="D346" t="s">
        <v>99</v>
      </c>
      <c r="E346" t="s">
        <v>57</v>
      </c>
      <c r="F346" t="s">
        <v>106</v>
      </c>
      <c r="G346" t="s">
        <v>17</v>
      </c>
      <c r="H346">
        <v>350</v>
      </c>
      <c r="I346">
        <v>18</v>
      </c>
      <c r="J346">
        <v>5</v>
      </c>
      <c r="K346">
        <v>2</v>
      </c>
      <c r="L346">
        <v>0.05</v>
      </c>
      <c r="M346" t="s">
        <v>111</v>
      </c>
    </row>
    <row r="347" spans="1:13">
      <c r="A347" t="s">
        <v>379</v>
      </c>
      <c r="B347" s="2" t="str">
        <f>Hyperlink("https://www.diodes.com/assets/Datasheets/BZT585BxVxT.pdf")</f>
        <v>https://www.diodes.com/assets/Datasheets/BZT585BxVxT.pdf</v>
      </c>
      <c r="C347" t="str">
        <f>Hyperlink("https://www.diodes.com/part/view/BZT585B20T","BZT585B20T")</f>
        <v>BZT585B20T</v>
      </c>
      <c r="D347" t="s">
        <v>99</v>
      </c>
      <c r="E347" t="s">
        <v>57</v>
      </c>
      <c r="F347" t="s">
        <v>16</v>
      </c>
      <c r="G347" t="s">
        <v>17</v>
      </c>
      <c r="H347">
        <v>350</v>
      </c>
      <c r="I347">
        <v>20</v>
      </c>
      <c r="J347">
        <v>5</v>
      </c>
      <c r="K347">
        <v>2</v>
      </c>
      <c r="L347">
        <v>0.05</v>
      </c>
      <c r="M347" t="s">
        <v>111</v>
      </c>
    </row>
    <row r="348" spans="1:13">
      <c r="A348" t="s">
        <v>380</v>
      </c>
      <c r="B348" s="2" t="str">
        <f>Hyperlink("https://www.diodes.com/assets/Datasheets/BZT585B5V1TQ-BZT585B43TQ.pdf")</f>
        <v>https://www.diodes.com/assets/Datasheets/BZT585B5V1TQ-BZT585B43TQ.pdf</v>
      </c>
      <c r="C348" t="str">
        <f>Hyperlink("https://www.diodes.com/part/view/BZT585B20TQ","BZT585B20TQ")</f>
        <v>BZT585B20TQ</v>
      </c>
      <c r="D348" t="s">
        <v>99</v>
      </c>
      <c r="E348" t="s">
        <v>57</v>
      </c>
      <c r="F348" t="s">
        <v>106</v>
      </c>
      <c r="G348" t="s">
        <v>17</v>
      </c>
      <c r="H348">
        <v>350</v>
      </c>
      <c r="I348">
        <v>20</v>
      </c>
      <c r="J348">
        <v>5</v>
      </c>
      <c r="K348">
        <v>2</v>
      </c>
      <c r="L348">
        <v>0.05</v>
      </c>
      <c r="M348" t="s">
        <v>111</v>
      </c>
    </row>
    <row r="349" spans="1:13">
      <c r="A349" t="s">
        <v>381</v>
      </c>
      <c r="B349" s="2" t="str">
        <f>Hyperlink("https://www.diodes.com/assets/Datasheets/BZT585BxVxT.pdf")</f>
        <v>https://www.diodes.com/assets/Datasheets/BZT585BxVxT.pdf</v>
      </c>
      <c r="C349" t="str">
        <f>Hyperlink("https://www.diodes.com/part/view/BZT585B22T","BZT585B22T")</f>
        <v>BZT585B22T</v>
      </c>
      <c r="D349" t="s">
        <v>99</v>
      </c>
      <c r="E349" t="s">
        <v>57</v>
      </c>
      <c r="F349" t="s">
        <v>16</v>
      </c>
      <c r="G349" t="s">
        <v>17</v>
      </c>
      <c r="H349">
        <v>350</v>
      </c>
      <c r="I349">
        <v>22</v>
      </c>
      <c r="J349">
        <v>5</v>
      </c>
      <c r="K349">
        <v>2</v>
      </c>
      <c r="L349">
        <v>0.05</v>
      </c>
      <c r="M349" t="s">
        <v>111</v>
      </c>
    </row>
    <row r="350" spans="1:13">
      <c r="A350" t="s">
        <v>382</v>
      </c>
      <c r="B350" s="2" t="str">
        <f>Hyperlink("https://www.diodes.com/assets/Datasheets/BZT585B5V1TQ-BZT585B43TQ.pdf")</f>
        <v>https://www.diodes.com/assets/Datasheets/BZT585B5V1TQ-BZT585B43TQ.pdf</v>
      </c>
      <c r="C350" t="str">
        <f>Hyperlink("https://www.diodes.com/part/view/BZT585B22TQ","BZT585B22TQ")</f>
        <v>BZT585B22TQ</v>
      </c>
      <c r="D350" t="s">
        <v>99</v>
      </c>
      <c r="E350" t="s">
        <v>57</v>
      </c>
      <c r="F350" t="s">
        <v>106</v>
      </c>
      <c r="G350" t="s">
        <v>17</v>
      </c>
      <c r="H350">
        <v>350</v>
      </c>
      <c r="I350">
        <v>22</v>
      </c>
      <c r="J350">
        <v>5</v>
      </c>
      <c r="K350">
        <v>2</v>
      </c>
      <c r="L350">
        <v>0.05</v>
      </c>
      <c r="M350" t="s">
        <v>111</v>
      </c>
    </row>
    <row r="351" spans="1:13">
      <c r="A351" t="s">
        <v>383</v>
      </c>
      <c r="B351" s="2" t="str">
        <f>Hyperlink("https://www.diodes.com/assets/Datasheets/BZT585BxVxT.pdf")</f>
        <v>https://www.diodes.com/assets/Datasheets/BZT585BxVxT.pdf</v>
      </c>
      <c r="C351" t="str">
        <f>Hyperlink("https://www.diodes.com/part/view/BZT585B24T","BZT585B24T")</f>
        <v>BZT585B24T</v>
      </c>
      <c r="D351" t="s">
        <v>99</v>
      </c>
      <c r="E351" t="s">
        <v>57</v>
      </c>
      <c r="F351" t="s">
        <v>16</v>
      </c>
      <c r="G351" t="s">
        <v>17</v>
      </c>
      <c r="H351">
        <v>350</v>
      </c>
      <c r="I351">
        <v>24</v>
      </c>
      <c r="J351">
        <v>5</v>
      </c>
      <c r="K351">
        <v>2</v>
      </c>
      <c r="L351">
        <v>0.05</v>
      </c>
      <c r="M351" t="s">
        <v>111</v>
      </c>
    </row>
    <row r="352" spans="1:13">
      <c r="A352" t="s">
        <v>384</v>
      </c>
      <c r="B352" s="2" t="str">
        <f>Hyperlink("https://www.diodes.com/assets/Datasheets/BZT585B5V1TQ-BZT585B43TQ.pdf")</f>
        <v>https://www.diodes.com/assets/Datasheets/BZT585B5V1TQ-BZT585B43TQ.pdf</v>
      </c>
      <c r="C352" t="str">
        <f>Hyperlink("https://www.diodes.com/part/view/BZT585B24TQ","BZT585B24TQ")</f>
        <v>BZT585B24TQ</v>
      </c>
      <c r="D352" t="s">
        <v>99</v>
      </c>
      <c r="E352" t="s">
        <v>57</v>
      </c>
      <c r="F352" t="s">
        <v>106</v>
      </c>
      <c r="G352" t="s">
        <v>17</v>
      </c>
      <c r="H352">
        <v>350</v>
      </c>
      <c r="I352">
        <v>24</v>
      </c>
      <c r="J352">
        <v>5</v>
      </c>
      <c r="K352">
        <v>2</v>
      </c>
      <c r="L352">
        <v>0.05</v>
      </c>
      <c r="M352" t="s">
        <v>111</v>
      </c>
    </row>
    <row r="353" spans="1:13">
      <c r="A353" t="s">
        <v>385</v>
      </c>
      <c r="B353" s="2" t="str">
        <f>Hyperlink("https://www.diodes.com/assets/Datasheets/BZT585BxVxT.pdf")</f>
        <v>https://www.diodes.com/assets/Datasheets/BZT585BxVxT.pdf</v>
      </c>
      <c r="C353" t="str">
        <f>Hyperlink("https://www.diodes.com/part/view/BZT585B27T","BZT585B27T")</f>
        <v>BZT585B27T</v>
      </c>
      <c r="D353" t="s">
        <v>99</v>
      </c>
      <c r="E353" t="s">
        <v>57</v>
      </c>
      <c r="F353" t="s">
        <v>16</v>
      </c>
      <c r="G353" t="s">
        <v>17</v>
      </c>
      <c r="H353">
        <v>350</v>
      </c>
      <c r="I353">
        <v>27</v>
      </c>
      <c r="J353">
        <v>2</v>
      </c>
      <c r="K353">
        <v>2</v>
      </c>
      <c r="L353">
        <v>0.05</v>
      </c>
      <c r="M353" t="s">
        <v>111</v>
      </c>
    </row>
    <row r="354" spans="1:13">
      <c r="A354" t="s">
        <v>386</v>
      </c>
      <c r="B354" s="2" t="str">
        <f>Hyperlink("https://www.diodes.com/assets/Datasheets/BZT585B5V1TQ-BZT585B43TQ.pdf")</f>
        <v>https://www.diodes.com/assets/Datasheets/BZT585B5V1TQ-BZT585B43TQ.pdf</v>
      </c>
      <c r="C354" t="str">
        <f>Hyperlink("https://www.diodes.com/part/view/BZT585B27TQ","BZT585B27TQ")</f>
        <v>BZT585B27TQ</v>
      </c>
      <c r="D354" t="s">
        <v>99</v>
      </c>
      <c r="E354" t="s">
        <v>57</v>
      </c>
      <c r="F354" t="s">
        <v>106</v>
      </c>
      <c r="G354" t="s">
        <v>17</v>
      </c>
      <c r="H354">
        <v>350</v>
      </c>
      <c r="I354">
        <v>27</v>
      </c>
      <c r="J354">
        <v>2</v>
      </c>
      <c r="K354">
        <v>2</v>
      </c>
      <c r="L354">
        <v>0.05</v>
      </c>
      <c r="M354" t="s">
        <v>111</v>
      </c>
    </row>
    <row r="355" spans="1:13">
      <c r="A355" t="s">
        <v>387</v>
      </c>
      <c r="B355" s="2" t="str">
        <f>Hyperlink("https://www.diodes.com/assets/Datasheets/BZT585BxVxT.pdf")</f>
        <v>https://www.diodes.com/assets/Datasheets/BZT585BxVxT.pdf</v>
      </c>
      <c r="C355" t="str">
        <f>Hyperlink("https://www.diodes.com/part/view/BZT585B2V4T","BZT585B2V4T")</f>
        <v>BZT585B2V4T</v>
      </c>
      <c r="D355" t="s">
        <v>99</v>
      </c>
      <c r="E355" t="s">
        <v>57</v>
      </c>
      <c r="F355" t="s">
        <v>16</v>
      </c>
      <c r="G355" t="s">
        <v>17</v>
      </c>
      <c r="H355">
        <v>350</v>
      </c>
      <c r="I355">
        <v>2.4</v>
      </c>
      <c r="J355">
        <v>5</v>
      </c>
      <c r="K355">
        <v>2</v>
      </c>
      <c r="L355">
        <v>50</v>
      </c>
      <c r="M355" t="s">
        <v>111</v>
      </c>
    </row>
    <row r="356" spans="1:13">
      <c r="A356" t="s">
        <v>388</v>
      </c>
      <c r="B356" s="2" t="str">
        <f>Hyperlink("https://www.diodes.com/assets/Datasheets/BZT585B5V1TQ-BZT585B43TQ.pdf")</f>
        <v>https://www.diodes.com/assets/Datasheets/BZT585B5V1TQ-BZT585B43TQ.pdf</v>
      </c>
      <c r="C356" t="str">
        <f>Hyperlink("https://www.diodes.com/part/view/BZT585B2V4TQ","BZT585B2V4TQ")</f>
        <v>BZT585B2V4TQ</v>
      </c>
      <c r="D356" t="s">
        <v>99</v>
      </c>
      <c r="E356" t="s">
        <v>57</v>
      </c>
      <c r="F356" t="s">
        <v>106</v>
      </c>
      <c r="G356" t="s">
        <v>17</v>
      </c>
      <c r="H356">
        <v>350</v>
      </c>
      <c r="I356">
        <v>2.4</v>
      </c>
      <c r="J356">
        <v>5</v>
      </c>
      <c r="K356">
        <v>2</v>
      </c>
      <c r="L356">
        <v>50</v>
      </c>
      <c r="M356" t="s">
        <v>111</v>
      </c>
    </row>
    <row r="357" spans="1:13">
      <c r="A357" t="s">
        <v>389</v>
      </c>
      <c r="B357" s="2" t="str">
        <f>Hyperlink("https://www.diodes.com/assets/Datasheets/BZT585BxVxT.pdf")</f>
        <v>https://www.diodes.com/assets/Datasheets/BZT585BxVxT.pdf</v>
      </c>
      <c r="C357" t="str">
        <f>Hyperlink("https://www.diodes.com/part/view/BZT585B2V7T","BZT585B2V7T")</f>
        <v>BZT585B2V7T</v>
      </c>
      <c r="D357" t="s">
        <v>99</v>
      </c>
      <c r="E357" t="s">
        <v>57</v>
      </c>
      <c r="F357" t="s">
        <v>16</v>
      </c>
      <c r="G357" t="s">
        <v>17</v>
      </c>
      <c r="H357">
        <v>350</v>
      </c>
      <c r="I357">
        <v>2.7</v>
      </c>
      <c r="J357">
        <v>5</v>
      </c>
      <c r="K357">
        <v>2</v>
      </c>
      <c r="L357">
        <v>20</v>
      </c>
      <c r="M357" t="s">
        <v>111</v>
      </c>
    </row>
    <row r="358" spans="1:13">
      <c r="A358" t="s">
        <v>390</v>
      </c>
      <c r="B358" s="2" t="str">
        <f>Hyperlink("https://www.diodes.com/assets/Datasheets/BZT585BxVxT.pdf")</f>
        <v>https://www.diodes.com/assets/Datasheets/BZT585BxVxT.pdf</v>
      </c>
      <c r="C358" t="str">
        <f>Hyperlink("https://www.diodes.com/part/view/BZT585B30T","BZT585B30T")</f>
        <v>BZT585B30T</v>
      </c>
      <c r="D358" t="s">
        <v>99</v>
      </c>
      <c r="E358" t="s">
        <v>57</v>
      </c>
      <c r="F358" t="s">
        <v>16</v>
      </c>
      <c r="G358" t="s">
        <v>17</v>
      </c>
      <c r="H358">
        <v>350</v>
      </c>
      <c r="I358">
        <v>30</v>
      </c>
      <c r="J358">
        <v>2</v>
      </c>
      <c r="K358">
        <v>2</v>
      </c>
      <c r="L358">
        <v>0.05</v>
      </c>
      <c r="M358" t="s">
        <v>111</v>
      </c>
    </row>
    <row r="359" spans="1:13">
      <c r="A359" t="s">
        <v>391</v>
      </c>
      <c r="B359" s="2" t="str">
        <f>Hyperlink("https://www.diodes.com/assets/Datasheets/BZT585B5V1TQ-BZT585B43TQ.pdf")</f>
        <v>https://www.diodes.com/assets/Datasheets/BZT585B5V1TQ-BZT585B43TQ.pdf</v>
      </c>
      <c r="C359" t="str">
        <f>Hyperlink("https://www.diodes.com/part/view/BZT585B30TQ","BZT585B30TQ")</f>
        <v>BZT585B30TQ</v>
      </c>
      <c r="D359" t="s">
        <v>99</v>
      </c>
      <c r="E359" t="s">
        <v>57</v>
      </c>
      <c r="F359" t="s">
        <v>106</v>
      </c>
      <c r="G359" t="s">
        <v>17</v>
      </c>
      <c r="H359">
        <v>350</v>
      </c>
      <c r="I359">
        <v>30</v>
      </c>
      <c r="J359">
        <v>2</v>
      </c>
      <c r="K359">
        <v>2</v>
      </c>
      <c r="L359">
        <v>0.05</v>
      </c>
      <c r="M359" t="s">
        <v>111</v>
      </c>
    </row>
    <row r="360" spans="1:13">
      <c r="A360" t="s">
        <v>392</v>
      </c>
      <c r="B360" s="2" t="str">
        <f>Hyperlink("https://www.diodes.com/assets/Datasheets/BZT585BxVxT.pdf")</f>
        <v>https://www.diodes.com/assets/Datasheets/BZT585BxVxT.pdf</v>
      </c>
      <c r="C360" t="str">
        <f>Hyperlink("https://www.diodes.com/part/view/BZT585B33T","BZT585B33T")</f>
        <v>BZT585B33T</v>
      </c>
      <c r="D360" t="s">
        <v>99</v>
      </c>
      <c r="E360" t="s">
        <v>57</v>
      </c>
      <c r="F360" t="s">
        <v>16</v>
      </c>
      <c r="G360" t="s">
        <v>17</v>
      </c>
      <c r="H360">
        <v>350</v>
      </c>
      <c r="I360">
        <v>33</v>
      </c>
      <c r="J360">
        <v>2</v>
      </c>
      <c r="K360">
        <v>2</v>
      </c>
      <c r="L360">
        <v>0.05</v>
      </c>
      <c r="M360" t="s">
        <v>111</v>
      </c>
    </row>
    <row r="361" spans="1:13">
      <c r="A361" t="s">
        <v>393</v>
      </c>
      <c r="B361" s="2" t="str">
        <f>Hyperlink("https://www.diodes.com/assets/Datasheets/BZT585B5V1TQ-BZT585B43TQ.pdf")</f>
        <v>https://www.diodes.com/assets/Datasheets/BZT585B5V1TQ-BZT585B43TQ.pdf</v>
      </c>
      <c r="C361" t="str">
        <f>Hyperlink("https://www.diodes.com/part/view/BZT585B33TQ","BZT585B33TQ")</f>
        <v>BZT585B33TQ</v>
      </c>
      <c r="D361" t="s">
        <v>99</v>
      </c>
      <c r="E361" t="s">
        <v>57</v>
      </c>
      <c r="F361" t="s">
        <v>106</v>
      </c>
      <c r="G361" t="s">
        <v>17</v>
      </c>
      <c r="H361">
        <v>350</v>
      </c>
      <c r="I361">
        <v>33</v>
      </c>
      <c r="J361">
        <v>2</v>
      </c>
      <c r="K361">
        <v>2</v>
      </c>
      <c r="L361">
        <v>0.05</v>
      </c>
      <c r="M361" t="s">
        <v>111</v>
      </c>
    </row>
    <row r="362" spans="1:13">
      <c r="A362" t="s">
        <v>394</v>
      </c>
      <c r="B362" s="2" t="str">
        <f>Hyperlink("https://www.diodes.com/assets/Datasheets/BZT585BxVxT.pdf")</f>
        <v>https://www.diodes.com/assets/Datasheets/BZT585BxVxT.pdf</v>
      </c>
      <c r="C362" t="str">
        <f>Hyperlink("https://www.diodes.com/part/view/BZT585B36T","BZT585B36T")</f>
        <v>BZT585B36T</v>
      </c>
      <c r="D362" t="s">
        <v>99</v>
      </c>
      <c r="E362" t="s">
        <v>57</v>
      </c>
      <c r="F362" t="s">
        <v>16</v>
      </c>
      <c r="G362" t="s">
        <v>17</v>
      </c>
      <c r="H362">
        <v>350</v>
      </c>
      <c r="I362">
        <v>36</v>
      </c>
      <c r="J362">
        <v>2</v>
      </c>
      <c r="K362">
        <v>2</v>
      </c>
      <c r="L362">
        <v>0.05</v>
      </c>
      <c r="M362" t="s">
        <v>111</v>
      </c>
    </row>
    <row r="363" spans="1:13">
      <c r="A363" t="s">
        <v>395</v>
      </c>
      <c r="B363" s="2" t="str">
        <f>Hyperlink("https://www.diodes.com/assets/Datasheets/BZT585B5V1TQ-BZT585B43TQ.pdf")</f>
        <v>https://www.diodes.com/assets/Datasheets/BZT585B5V1TQ-BZT585B43TQ.pdf</v>
      </c>
      <c r="C363" t="str">
        <f>Hyperlink("https://www.diodes.com/part/view/BZT585B36TQ","BZT585B36TQ")</f>
        <v>BZT585B36TQ</v>
      </c>
      <c r="D363" t="s">
        <v>99</v>
      </c>
      <c r="E363" t="s">
        <v>57</v>
      </c>
      <c r="F363" t="s">
        <v>106</v>
      </c>
      <c r="G363" t="s">
        <v>17</v>
      </c>
      <c r="H363">
        <v>350</v>
      </c>
      <c r="I363">
        <v>36</v>
      </c>
      <c r="J363">
        <v>2</v>
      </c>
      <c r="K363">
        <v>2</v>
      </c>
      <c r="L363">
        <v>0.05</v>
      </c>
      <c r="M363" t="s">
        <v>111</v>
      </c>
    </row>
    <row r="364" spans="1:13">
      <c r="A364" t="s">
        <v>396</v>
      </c>
      <c r="B364" s="2" t="str">
        <f>Hyperlink("https://www.diodes.com/assets/Datasheets/BZT585BxVxT.pdf")</f>
        <v>https://www.diodes.com/assets/Datasheets/BZT585BxVxT.pdf</v>
      </c>
      <c r="C364" t="str">
        <f>Hyperlink("https://www.diodes.com/part/view/BZT585B39T","BZT585B39T")</f>
        <v>BZT585B39T</v>
      </c>
      <c r="D364" t="s">
        <v>99</v>
      </c>
      <c r="E364" t="s">
        <v>57</v>
      </c>
      <c r="F364" t="s">
        <v>16</v>
      </c>
      <c r="G364" t="s">
        <v>17</v>
      </c>
      <c r="H364">
        <v>350</v>
      </c>
      <c r="I364">
        <v>39</v>
      </c>
      <c r="J364">
        <v>2</v>
      </c>
      <c r="K364">
        <v>2</v>
      </c>
      <c r="L364">
        <v>0.05</v>
      </c>
      <c r="M364" t="s">
        <v>111</v>
      </c>
    </row>
    <row r="365" spans="1:13">
      <c r="A365" t="s">
        <v>397</v>
      </c>
      <c r="B365" s="2" t="str">
        <f>Hyperlink("https://www.diodes.com/assets/Datasheets/BZT585B5V1TQ-BZT585B43TQ.pdf")</f>
        <v>https://www.diodes.com/assets/Datasheets/BZT585B5V1TQ-BZT585B43TQ.pdf</v>
      </c>
      <c r="C365" t="str">
        <f>Hyperlink("https://www.diodes.com/part/view/BZT585B39TQ","BZT585B39TQ")</f>
        <v>BZT585B39TQ</v>
      </c>
      <c r="D365" t="s">
        <v>99</v>
      </c>
      <c r="E365" t="s">
        <v>57</v>
      </c>
      <c r="F365" t="s">
        <v>106</v>
      </c>
      <c r="G365" t="s">
        <v>17</v>
      </c>
      <c r="H365">
        <v>350</v>
      </c>
      <c r="I365">
        <v>39</v>
      </c>
      <c r="J365">
        <v>2</v>
      </c>
      <c r="K365">
        <v>2</v>
      </c>
      <c r="L365">
        <v>0.05</v>
      </c>
      <c r="M365" t="s">
        <v>111</v>
      </c>
    </row>
    <row r="366" spans="1:13">
      <c r="A366" t="s">
        <v>398</v>
      </c>
      <c r="B366" s="2" t="str">
        <f>Hyperlink("https://www.diodes.com/assets/Datasheets/BZT585BxVxT.pdf")</f>
        <v>https://www.diodes.com/assets/Datasheets/BZT585BxVxT.pdf</v>
      </c>
      <c r="C366" t="str">
        <f>Hyperlink("https://www.diodes.com/part/view/BZT585B3V3T","BZT585B3V3T")</f>
        <v>BZT585B3V3T</v>
      </c>
      <c r="D366" t="s">
        <v>99</v>
      </c>
      <c r="E366" t="s">
        <v>57</v>
      </c>
      <c r="F366" t="s">
        <v>16</v>
      </c>
      <c r="G366" t="s">
        <v>17</v>
      </c>
      <c r="H366">
        <v>350</v>
      </c>
      <c r="I366">
        <v>3.3</v>
      </c>
      <c r="J366">
        <v>5</v>
      </c>
      <c r="K366">
        <v>2</v>
      </c>
      <c r="L366">
        <v>5</v>
      </c>
      <c r="M366" t="s">
        <v>111</v>
      </c>
    </row>
    <row r="367" spans="1:13">
      <c r="A367" t="s">
        <v>399</v>
      </c>
      <c r="B367" s="2" t="str">
        <f>Hyperlink("https://www.diodes.com/assets/Datasheets/BZT585BxVxT.pdf")</f>
        <v>https://www.diodes.com/assets/Datasheets/BZT585BxVxT.pdf</v>
      </c>
      <c r="C367" t="str">
        <f>Hyperlink("https://www.diodes.com/part/view/BZT585B3V6T","BZT585B3V6T")</f>
        <v>BZT585B3V6T</v>
      </c>
      <c r="D367" t="s">
        <v>99</v>
      </c>
      <c r="E367" t="s">
        <v>57</v>
      </c>
      <c r="F367" t="s">
        <v>16</v>
      </c>
      <c r="G367" t="s">
        <v>17</v>
      </c>
      <c r="H367">
        <v>350</v>
      </c>
      <c r="I367">
        <v>3.6</v>
      </c>
      <c r="J367">
        <v>5</v>
      </c>
      <c r="K367">
        <v>2</v>
      </c>
      <c r="L367">
        <v>5</v>
      </c>
      <c r="M367" t="s">
        <v>111</v>
      </c>
    </row>
    <row r="368" spans="1:13">
      <c r="A368" t="s">
        <v>400</v>
      </c>
      <c r="B368" s="2" t="str">
        <f>Hyperlink("https://www.diodes.com/assets/Datasheets/BZT585B5V1TQ-BZT585B43TQ.pdf")</f>
        <v>https://www.diodes.com/assets/Datasheets/BZT585B5V1TQ-BZT585B43TQ.pdf</v>
      </c>
      <c r="C368" t="str">
        <f>Hyperlink("https://www.diodes.com/part/view/BZT585B3V6TQ","BZT585B3V6TQ")</f>
        <v>BZT585B3V6TQ</v>
      </c>
      <c r="D368" t="s">
        <v>99</v>
      </c>
      <c r="E368" t="s">
        <v>57</v>
      </c>
      <c r="F368" t="s">
        <v>106</v>
      </c>
      <c r="G368" t="s">
        <v>17</v>
      </c>
      <c r="H368">
        <v>350</v>
      </c>
      <c r="I368">
        <v>3.6</v>
      </c>
      <c r="J368">
        <v>5</v>
      </c>
      <c r="K368">
        <v>2</v>
      </c>
      <c r="L368">
        <v>5</v>
      </c>
      <c r="M368" t="s">
        <v>111</v>
      </c>
    </row>
    <row r="369" spans="1:13">
      <c r="A369" t="s">
        <v>401</v>
      </c>
      <c r="B369" s="2" t="str">
        <f>Hyperlink("https://www.diodes.com/assets/Datasheets/BZT585BxVxT.pdf")</f>
        <v>https://www.diodes.com/assets/Datasheets/BZT585BxVxT.pdf</v>
      </c>
      <c r="C369" t="str">
        <f>Hyperlink("https://www.diodes.com/part/view/BZT585B3V9T","BZT585B3V9T")</f>
        <v>BZT585B3V9T</v>
      </c>
      <c r="D369" t="s">
        <v>99</v>
      </c>
      <c r="E369" t="s">
        <v>57</v>
      </c>
      <c r="F369" t="s">
        <v>16</v>
      </c>
      <c r="G369" t="s">
        <v>17</v>
      </c>
      <c r="H369">
        <v>350</v>
      </c>
      <c r="I369">
        <v>3.9</v>
      </c>
      <c r="J369">
        <v>5</v>
      </c>
      <c r="K369">
        <v>2</v>
      </c>
      <c r="L369">
        <v>3</v>
      </c>
      <c r="M369" t="s">
        <v>111</v>
      </c>
    </row>
    <row r="370" spans="1:13">
      <c r="A370" t="s">
        <v>402</v>
      </c>
      <c r="B370" s="2" t="str">
        <f>Hyperlink("https://www.diodes.com/assets/Datasheets/BZT585B5V1TQ-BZT585B43TQ.pdf")</f>
        <v>https://www.diodes.com/assets/Datasheets/BZT585B5V1TQ-BZT585B43TQ.pdf</v>
      </c>
      <c r="C370" t="str">
        <f>Hyperlink("https://www.diodes.com/part/view/BZT585B3V9TQ","BZT585B3V9TQ")</f>
        <v>BZT585B3V9TQ</v>
      </c>
      <c r="D370" t="s">
        <v>99</v>
      </c>
      <c r="E370" t="s">
        <v>57</v>
      </c>
      <c r="F370" t="s">
        <v>106</v>
      </c>
      <c r="G370" t="s">
        <v>17</v>
      </c>
      <c r="H370">
        <v>350</v>
      </c>
      <c r="I370">
        <v>3.9</v>
      </c>
      <c r="J370">
        <v>5</v>
      </c>
      <c r="K370">
        <v>2</v>
      </c>
      <c r="L370">
        <v>3</v>
      </c>
      <c r="M370" t="s">
        <v>111</v>
      </c>
    </row>
    <row r="371" spans="1:13">
      <c r="A371" t="s">
        <v>403</v>
      </c>
      <c r="B371" s="2" t="str">
        <f>Hyperlink("https://www.diodes.com/assets/Datasheets/BZT585BxVxT.pdf")</f>
        <v>https://www.diodes.com/assets/Datasheets/BZT585BxVxT.pdf</v>
      </c>
      <c r="C371" t="str">
        <f>Hyperlink("https://www.diodes.com/part/view/BZT585B43T","BZT585B43T")</f>
        <v>BZT585B43T</v>
      </c>
      <c r="D371" t="s">
        <v>99</v>
      </c>
      <c r="E371" t="s">
        <v>57</v>
      </c>
      <c r="F371" t="s">
        <v>16</v>
      </c>
      <c r="G371" t="s">
        <v>17</v>
      </c>
      <c r="H371">
        <v>350</v>
      </c>
      <c r="I371">
        <v>43</v>
      </c>
      <c r="J371">
        <v>2</v>
      </c>
      <c r="K371">
        <v>2</v>
      </c>
      <c r="L371">
        <v>0.05</v>
      </c>
      <c r="M371" t="s">
        <v>111</v>
      </c>
    </row>
    <row r="372" spans="1:13">
      <c r="A372" t="s">
        <v>404</v>
      </c>
      <c r="B372" s="2" t="str">
        <f>Hyperlink("https://www.diodes.com/assets/Datasheets/BZT585B5V1TQ-BZT585B43TQ.pdf")</f>
        <v>https://www.diodes.com/assets/Datasheets/BZT585B5V1TQ-BZT585B43TQ.pdf</v>
      </c>
      <c r="C372" t="str">
        <f>Hyperlink("https://www.diodes.com/part/view/BZT585B43TQ","BZT585B43TQ")</f>
        <v>BZT585B43TQ</v>
      </c>
      <c r="D372" t="s">
        <v>99</v>
      </c>
      <c r="E372" t="s">
        <v>57</v>
      </c>
      <c r="F372" t="s">
        <v>106</v>
      </c>
      <c r="G372" t="s">
        <v>17</v>
      </c>
      <c r="H372">
        <v>350</v>
      </c>
      <c r="I372">
        <v>43</v>
      </c>
      <c r="J372">
        <v>2</v>
      </c>
      <c r="K372">
        <v>2</v>
      </c>
      <c r="L372">
        <v>0.05</v>
      </c>
      <c r="M372" t="s">
        <v>111</v>
      </c>
    </row>
    <row r="373" spans="1:13">
      <c r="A373" t="s">
        <v>405</v>
      </c>
      <c r="B373" s="2" t="str">
        <f>Hyperlink("https://www.diodes.com/assets/Datasheets/BZT585BxVxT.pdf")</f>
        <v>https://www.diodes.com/assets/Datasheets/BZT585BxVxT.pdf</v>
      </c>
      <c r="C373" t="str">
        <f>Hyperlink("https://www.diodes.com/part/view/BZT585B4V3T","BZT585B4V3T")</f>
        <v>BZT585B4V3T</v>
      </c>
      <c r="D373" t="s">
        <v>99</v>
      </c>
      <c r="E373" t="s">
        <v>57</v>
      </c>
      <c r="F373" t="s">
        <v>16</v>
      </c>
      <c r="G373" t="s">
        <v>17</v>
      </c>
      <c r="H373">
        <v>350</v>
      </c>
      <c r="I373">
        <v>4.3</v>
      </c>
      <c r="J373">
        <v>5</v>
      </c>
      <c r="K373">
        <v>2</v>
      </c>
      <c r="L373">
        <v>3</v>
      </c>
      <c r="M373" t="s">
        <v>111</v>
      </c>
    </row>
    <row r="374" spans="1:13">
      <c r="A374" t="s">
        <v>406</v>
      </c>
      <c r="B374" s="2" t="str">
        <f>Hyperlink("https://www.diodes.com/assets/Datasheets/BZT585BxVxT.pdf")</f>
        <v>https://www.diodes.com/assets/Datasheets/BZT585BxVxT.pdf</v>
      </c>
      <c r="C374" t="str">
        <f>Hyperlink("https://www.diodes.com/part/view/BZT585B4V7T","BZT585B4V7T")</f>
        <v>BZT585B4V7T</v>
      </c>
      <c r="D374" t="s">
        <v>99</v>
      </c>
      <c r="E374" t="s">
        <v>57</v>
      </c>
      <c r="F374" t="s">
        <v>16</v>
      </c>
      <c r="G374" t="s">
        <v>17</v>
      </c>
      <c r="H374">
        <v>350</v>
      </c>
      <c r="I374">
        <v>4.7</v>
      </c>
      <c r="J374">
        <v>5</v>
      </c>
      <c r="K374">
        <v>2</v>
      </c>
      <c r="L374">
        <v>3</v>
      </c>
      <c r="M374" t="s">
        <v>111</v>
      </c>
    </row>
    <row r="375" spans="1:13">
      <c r="A375" t="s">
        <v>407</v>
      </c>
      <c r="B375" s="2" t="str">
        <f>Hyperlink("https://www.diodes.com/assets/Datasheets/BZT585BxVxT.pdf")</f>
        <v>https://www.diodes.com/assets/Datasheets/BZT585BxVxT.pdf</v>
      </c>
      <c r="C375" t="str">
        <f>Hyperlink("https://www.diodes.com/part/view/BZT585B5V1T","BZT585B5V1T")</f>
        <v>BZT585B5V1T</v>
      </c>
      <c r="D375" t="s">
        <v>99</v>
      </c>
      <c r="E375" t="s">
        <v>57</v>
      </c>
      <c r="F375" t="s">
        <v>16</v>
      </c>
      <c r="G375" t="s">
        <v>17</v>
      </c>
      <c r="H375">
        <v>350</v>
      </c>
      <c r="I375">
        <v>5.1</v>
      </c>
      <c r="J375">
        <v>5</v>
      </c>
      <c r="K375">
        <v>2</v>
      </c>
      <c r="L375">
        <v>2</v>
      </c>
      <c r="M375" t="s">
        <v>111</v>
      </c>
    </row>
    <row r="376" spans="1:13">
      <c r="A376" t="s">
        <v>408</v>
      </c>
      <c r="B376" s="2" t="str">
        <f>Hyperlink("https://www.diodes.com/assets/Datasheets/BZT585B5V1TQ-BZT585B43TQ.pdf")</f>
        <v>https://www.diodes.com/assets/Datasheets/BZT585B5V1TQ-BZT585B43TQ.pdf</v>
      </c>
      <c r="C376" t="str">
        <f>Hyperlink("https://www.diodes.com/part/view/BZT585B5V1TQ","BZT585B5V1TQ")</f>
        <v>BZT585B5V1TQ</v>
      </c>
      <c r="D376" t="s">
        <v>99</v>
      </c>
      <c r="E376" t="s">
        <v>57</v>
      </c>
      <c r="F376" t="s">
        <v>106</v>
      </c>
      <c r="G376" t="s">
        <v>17</v>
      </c>
      <c r="H376">
        <v>350</v>
      </c>
      <c r="I376">
        <v>5.1</v>
      </c>
      <c r="J376">
        <v>5</v>
      </c>
      <c r="K376">
        <v>2</v>
      </c>
      <c r="L376">
        <v>2</v>
      </c>
      <c r="M376" t="s">
        <v>111</v>
      </c>
    </row>
    <row r="377" spans="1:13">
      <c r="A377" t="s">
        <v>409</v>
      </c>
      <c r="B377" s="2" t="str">
        <f>Hyperlink("https://www.diodes.com/assets/Datasheets/BZT585BxVxT.pdf")</f>
        <v>https://www.diodes.com/assets/Datasheets/BZT585BxVxT.pdf</v>
      </c>
      <c r="C377" t="str">
        <f>Hyperlink("https://www.diodes.com/part/view/BZT585B5V6T","BZT585B5V6T")</f>
        <v>BZT585B5V6T</v>
      </c>
      <c r="D377" t="s">
        <v>99</v>
      </c>
      <c r="E377" t="s">
        <v>57</v>
      </c>
      <c r="F377" t="s">
        <v>16</v>
      </c>
      <c r="G377" t="s">
        <v>17</v>
      </c>
      <c r="H377">
        <v>350</v>
      </c>
      <c r="I377">
        <v>5.6</v>
      </c>
      <c r="J377">
        <v>5</v>
      </c>
      <c r="K377">
        <v>2</v>
      </c>
      <c r="L377">
        <v>1</v>
      </c>
      <c r="M377" t="s">
        <v>111</v>
      </c>
    </row>
    <row r="378" spans="1:13">
      <c r="A378" t="s">
        <v>410</v>
      </c>
      <c r="B378" s="2" t="str">
        <f>Hyperlink("https://www.diodes.com/assets/Datasheets/BZT585B5V1TQ-BZT585B43TQ.pdf")</f>
        <v>https://www.diodes.com/assets/Datasheets/BZT585B5V1TQ-BZT585B43TQ.pdf</v>
      </c>
      <c r="C378" t="str">
        <f>Hyperlink("https://www.diodes.com/part/view/BZT585B5V6TQ","BZT585B5V6TQ")</f>
        <v>BZT585B5V6TQ</v>
      </c>
      <c r="D378" t="s">
        <v>99</v>
      </c>
      <c r="E378" t="s">
        <v>57</v>
      </c>
      <c r="F378" t="s">
        <v>106</v>
      </c>
      <c r="G378" t="s">
        <v>17</v>
      </c>
      <c r="H378">
        <v>350</v>
      </c>
      <c r="I378">
        <v>5.6</v>
      </c>
      <c r="J378">
        <v>5</v>
      </c>
      <c r="K378">
        <v>2</v>
      </c>
      <c r="L378">
        <v>1</v>
      </c>
      <c r="M378" t="s">
        <v>111</v>
      </c>
    </row>
    <row r="379" spans="1:13">
      <c r="A379" t="s">
        <v>411</v>
      </c>
      <c r="B379" s="2" t="str">
        <f>Hyperlink("https://www.diodes.com/assets/Datasheets/BZT585BxVxT.pdf")</f>
        <v>https://www.diodes.com/assets/Datasheets/BZT585BxVxT.pdf</v>
      </c>
      <c r="C379" t="str">
        <f>Hyperlink("https://www.diodes.com/part/view/BZT585B6V2T","BZT585B6V2T")</f>
        <v>BZT585B6V2T</v>
      </c>
      <c r="D379" t="s">
        <v>99</v>
      </c>
      <c r="E379" t="s">
        <v>57</v>
      </c>
      <c r="F379" t="s">
        <v>16</v>
      </c>
      <c r="G379" t="s">
        <v>17</v>
      </c>
      <c r="H379">
        <v>350</v>
      </c>
      <c r="I379">
        <v>6.2</v>
      </c>
      <c r="J379">
        <v>5</v>
      </c>
      <c r="K379">
        <v>2</v>
      </c>
      <c r="L379">
        <v>3</v>
      </c>
      <c r="M379" t="s">
        <v>111</v>
      </c>
    </row>
    <row r="380" spans="1:13">
      <c r="A380" t="s">
        <v>412</v>
      </c>
      <c r="B380" s="2" t="str">
        <f>Hyperlink("https://www.diodes.com/assets/Datasheets/BZT585B5V1TQ-BZT585B43TQ.pdf")</f>
        <v>https://www.diodes.com/assets/Datasheets/BZT585B5V1TQ-BZT585B43TQ.pdf</v>
      </c>
      <c r="C380" t="str">
        <f>Hyperlink("https://www.diodes.com/part/view/BZT585B6V2TQ","BZT585B6V2TQ")</f>
        <v>BZT585B6V2TQ</v>
      </c>
      <c r="D380" t="s">
        <v>99</v>
      </c>
      <c r="E380" t="s">
        <v>57</v>
      </c>
      <c r="F380" t="s">
        <v>106</v>
      </c>
      <c r="G380" t="s">
        <v>17</v>
      </c>
      <c r="H380">
        <v>350</v>
      </c>
      <c r="I380">
        <v>6.2</v>
      </c>
      <c r="J380">
        <v>5</v>
      </c>
      <c r="K380">
        <v>2</v>
      </c>
      <c r="L380">
        <v>3</v>
      </c>
      <c r="M380" t="s">
        <v>111</v>
      </c>
    </row>
    <row r="381" spans="1:13">
      <c r="A381" t="s">
        <v>413</v>
      </c>
      <c r="B381" s="2" t="str">
        <f>Hyperlink("https://www.diodes.com/assets/Datasheets/BZT585BxVxT.pdf")</f>
        <v>https://www.diodes.com/assets/Datasheets/BZT585BxVxT.pdf</v>
      </c>
      <c r="C381" t="str">
        <f>Hyperlink("https://www.diodes.com/part/view/BZT585B6V8T","BZT585B6V8T")</f>
        <v>BZT585B6V8T</v>
      </c>
      <c r="D381" t="s">
        <v>99</v>
      </c>
      <c r="E381" t="s">
        <v>57</v>
      </c>
      <c r="F381" t="s">
        <v>16</v>
      </c>
      <c r="G381" t="s">
        <v>17</v>
      </c>
      <c r="H381">
        <v>350</v>
      </c>
      <c r="I381">
        <v>6.8</v>
      </c>
      <c r="J381">
        <v>5</v>
      </c>
      <c r="K381">
        <v>2</v>
      </c>
      <c r="L381">
        <v>2</v>
      </c>
      <c r="M381" t="s">
        <v>111</v>
      </c>
    </row>
    <row r="382" spans="1:13">
      <c r="A382" t="s">
        <v>414</v>
      </c>
      <c r="B382" s="2" t="str">
        <f>Hyperlink("https://www.diodes.com/assets/Datasheets/BZT585B5V1TQ-BZT585B43TQ.pdf")</f>
        <v>https://www.diodes.com/assets/Datasheets/BZT585B5V1TQ-BZT585B43TQ.pdf</v>
      </c>
      <c r="C382" t="str">
        <f>Hyperlink("https://www.diodes.com/part/view/BZT585B6V8TQ","BZT585B6V8TQ")</f>
        <v>BZT585B6V8TQ</v>
      </c>
      <c r="D382" t="s">
        <v>99</v>
      </c>
      <c r="E382" t="s">
        <v>57</v>
      </c>
      <c r="F382" t="s">
        <v>106</v>
      </c>
      <c r="G382" t="s">
        <v>17</v>
      </c>
      <c r="H382">
        <v>350</v>
      </c>
      <c r="I382">
        <v>6.8</v>
      </c>
      <c r="J382">
        <v>5</v>
      </c>
      <c r="K382">
        <v>2</v>
      </c>
      <c r="L382">
        <v>2</v>
      </c>
      <c r="M382" t="s">
        <v>111</v>
      </c>
    </row>
    <row r="383" spans="1:13">
      <c r="A383" t="s">
        <v>415</v>
      </c>
      <c r="B383" s="2" t="str">
        <f>Hyperlink("https://www.diodes.com/assets/Datasheets/BZT585BxVxT.pdf")</f>
        <v>https://www.diodes.com/assets/Datasheets/BZT585BxVxT.pdf</v>
      </c>
      <c r="C383" t="str">
        <f>Hyperlink("https://www.diodes.com/part/view/BZT585B7V5T","BZT585B7V5T")</f>
        <v>BZT585B7V5T</v>
      </c>
      <c r="D383" t="s">
        <v>99</v>
      </c>
      <c r="E383" t="s">
        <v>57</v>
      </c>
      <c r="F383" t="s">
        <v>16</v>
      </c>
      <c r="G383" t="s">
        <v>17</v>
      </c>
      <c r="H383">
        <v>350</v>
      </c>
      <c r="I383">
        <v>7.5</v>
      </c>
      <c r="J383">
        <v>5</v>
      </c>
      <c r="K383">
        <v>2</v>
      </c>
      <c r="L383">
        <v>1</v>
      </c>
      <c r="M383" t="s">
        <v>111</v>
      </c>
    </row>
    <row r="384" spans="1:13">
      <c r="A384" t="s">
        <v>416</v>
      </c>
      <c r="B384" s="2" t="str">
        <f>Hyperlink("https://www.diodes.com/assets/Datasheets/BZT585B5V1TQ-BZT585B43TQ.pdf")</f>
        <v>https://www.diodes.com/assets/Datasheets/BZT585B5V1TQ-BZT585B43TQ.pdf</v>
      </c>
      <c r="C384" t="str">
        <f>Hyperlink("https://www.diodes.com/part/view/BZT585B7V5TQ","BZT585B7V5TQ")</f>
        <v>BZT585B7V5TQ</v>
      </c>
      <c r="D384" t="s">
        <v>99</v>
      </c>
      <c r="E384" t="s">
        <v>57</v>
      </c>
      <c r="F384" t="s">
        <v>106</v>
      </c>
      <c r="G384" t="s">
        <v>17</v>
      </c>
      <c r="H384">
        <v>350</v>
      </c>
      <c r="I384">
        <v>7.5</v>
      </c>
      <c r="J384">
        <v>5</v>
      </c>
      <c r="K384">
        <v>2</v>
      </c>
      <c r="L384">
        <v>1</v>
      </c>
      <c r="M384" t="s">
        <v>111</v>
      </c>
    </row>
    <row r="385" spans="1:13">
      <c r="A385" t="s">
        <v>417</v>
      </c>
      <c r="B385" s="2" t="str">
        <f>Hyperlink("https://www.diodes.com/assets/Datasheets/BZT585BxVxT.pdf")</f>
        <v>https://www.diodes.com/assets/Datasheets/BZT585BxVxT.pdf</v>
      </c>
      <c r="C385" t="str">
        <f>Hyperlink("https://www.diodes.com/part/view/BZT585B8V2T","BZT585B8V2T")</f>
        <v>BZT585B8V2T</v>
      </c>
      <c r="D385" t="s">
        <v>99</v>
      </c>
      <c r="E385" t="s">
        <v>57</v>
      </c>
      <c r="F385" t="s">
        <v>16</v>
      </c>
      <c r="G385" t="s">
        <v>17</v>
      </c>
      <c r="H385">
        <v>350</v>
      </c>
      <c r="I385">
        <v>8.2</v>
      </c>
      <c r="J385">
        <v>5</v>
      </c>
      <c r="K385">
        <v>2</v>
      </c>
      <c r="L385">
        <v>0.7</v>
      </c>
      <c r="M385" t="s">
        <v>111</v>
      </c>
    </row>
    <row r="386" spans="1:13">
      <c r="A386" t="s">
        <v>418</v>
      </c>
      <c r="B386" s="2" t="str">
        <f>Hyperlink("https://www.diodes.com/assets/Datasheets/BZT585B5V1TQ-BZT585B43TQ.pdf")</f>
        <v>https://www.diodes.com/assets/Datasheets/BZT585B5V1TQ-BZT585B43TQ.pdf</v>
      </c>
      <c r="C386" t="str">
        <f>Hyperlink("https://www.diodes.com/part/view/BZT585B8V2TQ","BZT585B8V2TQ")</f>
        <v>BZT585B8V2TQ</v>
      </c>
      <c r="D386" t="s">
        <v>99</v>
      </c>
      <c r="E386" t="s">
        <v>57</v>
      </c>
      <c r="F386" t="s">
        <v>106</v>
      </c>
      <c r="G386" t="s">
        <v>17</v>
      </c>
      <c r="H386">
        <v>350</v>
      </c>
      <c r="I386">
        <v>8.2</v>
      </c>
      <c r="J386">
        <v>5</v>
      </c>
      <c r="K386">
        <v>2</v>
      </c>
      <c r="L386">
        <v>0.7</v>
      </c>
      <c r="M386" t="s">
        <v>111</v>
      </c>
    </row>
    <row r="387" spans="1:13">
      <c r="A387" t="s">
        <v>419</v>
      </c>
      <c r="B387" s="2" t="str">
        <f>Hyperlink("https://www.diodes.com/assets/Datasheets/BZT585BxVxT.pdf")</f>
        <v>https://www.diodes.com/assets/Datasheets/BZT585BxVxT.pdf</v>
      </c>
      <c r="C387" t="str">
        <f>Hyperlink("https://www.diodes.com/part/view/BZT585B9V1T","BZT585B9V1T")</f>
        <v>BZT585B9V1T</v>
      </c>
      <c r="D387" t="s">
        <v>99</v>
      </c>
      <c r="E387" t="s">
        <v>57</v>
      </c>
      <c r="F387" t="s">
        <v>16</v>
      </c>
      <c r="G387" t="s">
        <v>17</v>
      </c>
      <c r="H387">
        <v>350</v>
      </c>
      <c r="I387">
        <v>9.1</v>
      </c>
      <c r="J387">
        <v>5</v>
      </c>
      <c r="K387">
        <v>2</v>
      </c>
      <c r="L387">
        <v>0.5</v>
      </c>
      <c r="M387" t="s">
        <v>111</v>
      </c>
    </row>
    <row r="388" spans="1:13">
      <c r="A388" t="s">
        <v>420</v>
      </c>
      <c r="B388" s="2" t="str">
        <f>Hyperlink("https://www.diodes.com/assets/Datasheets/BZT585B5V1TQ-BZT585B43TQ.pdf")</f>
        <v>https://www.diodes.com/assets/Datasheets/BZT585B5V1TQ-BZT585B43TQ.pdf</v>
      </c>
      <c r="C388" t="str">
        <f>Hyperlink("https://www.diodes.com/part/view/BZT585B9V1TQ","BZT585B9V1TQ")</f>
        <v>BZT585B9V1TQ</v>
      </c>
      <c r="D388" t="s">
        <v>99</v>
      </c>
      <c r="E388" t="s">
        <v>57</v>
      </c>
      <c r="F388" t="s">
        <v>106</v>
      </c>
      <c r="G388" t="s">
        <v>17</v>
      </c>
      <c r="H388">
        <v>350</v>
      </c>
      <c r="I388">
        <v>9.1</v>
      </c>
      <c r="J388">
        <v>5</v>
      </c>
      <c r="K388">
        <v>2</v>
      </c>
      <c r="L388">
        <v>0.5</v>
      </c>
      <c r="M388" t="s">
        <v>111</v>
      </c>
    </row>
    <row r="389" spans="1:13">
      <c r="A389" t="s">
        <v>421</v>
      </c>
      <c r="B389" s="2" t="str">
        <f>Hyperlink("https://www.diodes.com/assets/Datasheets/BZX84Bxxx.pdf")</f>
        <v>https://www.diodes.com/assets/Datasheets/BZX84Bxxx.pdf</v>
      </c>
      <c r="C389" t="str">
        <f>Hyperlink("https://www.diodes.com/part/view/BZX84B10","BZX84B10")</f>
        <v>BZX84B10</v>
      </c>
      <c r="D389" t="s">
        <v>102</v>
      </c>
      <c r="E389" t="s">
        <v>57</v>
      </c>
      <c r="F389" t="s">
        <v>16</v>
      </c>
      <c r="G389" t="s">
        <v>17</v>
      </c>
      <c r="H389">
        <v>350</v>
      </c>
      <c r="I389">
        <v>10</v>
      </c>
      <c r="J389">
        <v>5</v>
      </c>
      <c r="K389">
        <v>2</v>
      </c>
      <c r="L389">
        <v>0.2</v>
      </c>
      <c r="M389" t="s">
        <v>59</v>
      </c>
    </row>
    <row r="390" spans="1:13">
      <c r="A390" t="s">
        <v>422</v>
      </c>
      <c r="B390" s="2" t="str">
        <f>Hyperlink("https://www.diodes.com/assets/Datasheets/BZX84Bxxx.pdf")</f>
        <v>https://www.diodes.com/assets/Datasheets/BZX84Bxxx.pdf</v>
      </c>
      <c r="C390" t="str">
        <f>Hyperlink("https://www.diodes.com/part/view/BZX84B11","BZX84B11")</f>
        <v>BZX84B11</v>
      </c>
      <c r="D390" t="s">
        <v>102</v>
      </c>
      <c r="E390" t="s">
        <v>57</v>
      </c>
      <c r="F390" t="s">
        <v>16</v>
      </c>
      <c r="G390" t="s">
        <v>17</v>
      </c>
      <c r="H390">
        <v>350</v>
      </c>
      <c r="I390">
        <v>11</v>
      </c>
      <c r="J390">
        <v>5</v>
      </c>
      <c r="K390">
        <v>2</v>
      </c>
      <c r="L390">
        <v>0.1</v>
      </c>
      <c r="M390" t="s">
        <v>59</v>
      </c>
    </row>
    <row r="391" spans="1:13">
      <c r="A391" t="s">
        <v>423</v>
      </c>
      <c r="B391" s="2" t="str">
        <f>Hyperlink("https://www.diodes.com/assets/Datasheets/BZX84Bxxx.pdf")</f>
        <v>https://www.diodes.com/assets/Datasheets/BZX84Bxxx.pdf</v>
      </c>
      <c r="C391" t="str">
        <f>Hyperlink("https://www.diodes.com/part/view/BZX84B12","BZX84B12")</f>
        <v>BZX84B12</v>
      </c>
      <c r="D391" t="s">
        <v>102</v>
      </c>
      <c r="E391" t="s">
        <v>57</v>
      </c>
      <c r="F391" t="s">
        <v>16</v>
      </c>
      <c r="G391" t="s">
        <v>17</v>
      </c>
      <c r="H391">
        <v>350</v>
      </c>
      <c r="I391">
        <v>12</v>
      </c>
      <c r="J391">
        <v>5</v>
      </c>
      <c r="K391">
        <v>2</v>
      </c>
      <c r="L391">
        <v>0.1</v>
      </c>
      <c r="M391" t="s">
        <v>59</v>
      </c>
    </row>
    <row r="392" spans="1:13">
      <c r="A392" t="s">
        <v>424</v>
      </c>
      <c r="B392" s="2" t="str">
        <f>Hyperlink("https://www.diodes.com/assets/Datasheets/BZX84Bxxx.pdf")</f>
        <v>https://www.diodes.com/assets/Datasheets/BZX84Bxxx.pdf</v>
      </c>
      <c r="C392" t="str">
        <f>Hyperlink("https://www.diodes.com/part/view/BZX84B13","BZX84B13")</f>
        <v>BZX84B13</v>
      </c>
      <c r="D392" t="s">
        <v>102</v>
      </c>
      <c r="E392" t="s">
        <v>57</v>
      </c>
      <c r="F392" t="s">
        <v>16</v>
      </c>
      <c r="G392" t="s">
        <v>17</v>
      </c>
      <c r="H392">
        <v>350</v>
      </c>
      <c r="I392">
        <v>13</v>
      </c>
      <c r="J392">
        <v>5</v>
      </c>
      <c r="K392">
        <v>2</v>
      </c>
      <c r="L392">
        <v>0.1</v>
      </c>
      <c r="M392" t="s">
        <v>59</v>
      </c>
    </row>
    <row r="393" spans="1:13">
      <c r="A393" t="s">
        <v>425</v>
      </c>
      <c r="B393" s="2" t="str">
        <f>Hyperlink("https://www.diodes.com/assets/Datasheets/BZX84Bxxx.pdf")</f>
        <v>https://www.diodes.com/assets/Datasheets/BZX84Bxxx.pdf</v>
      </c>
      <c r="C393" t="str">
        <f>Hyperlink("https://www.diodes.com/part/view/BZX84B15","BZX84B15")</f>
        <v>BZX84B15</v>
      </c>
      <c r="D393" t="s">
        <v>102</v>
      </c>
      <c r="E393" t="s">
        <v>57</v>
      </c>
      <c r="F393" t="s">
        <v>16</v>
      </c>
      <c r="G393" t="s">
        <v>17</v>
      </c>
      <c r="H393">
        <v>350</v>
      </c>
      <c r="I393">
        <v>15</v>
      </c>
      <c r="J393">
        <v>5</v>
      </c>
      <c r="K393">
        <v>2</v>
      </c>
      <c r="L393">
        <v>0.1</v>
      </c>
      <c r="M393" t="s">
        <v>59</v>
      </c>
    </row>
    <row r="394" spans="1:13">
      <c r="A394" t="s">
        <v>426</v>
      </c>
      <c r="B394" s="2" t="str">
        <f>Hyperlink("https://www.diodes.com/assets/Datasheets/BZX84Bxxx.pdf")</f>
        <v>https://www.diodes.com/assets/Datasheets/BZX84Bxxx.pdf</v>
      </c>
      <c r="C394" t="str">
        <f>Hyperlink("https://www.diodes.com/part/view/BZX84B16","BZX84B16")</f>
        <v>BZX84B16</v>
      </c>
      <c r="D394" t="s">
        <v>102</v>
      </c>
      <c r="E394" t="s">
        <v>57</v>
      </c>
      <c r="F394" t="s">
        <v>16</v>
      </c>
      <c r="G394" t="s">
        <v>17</v>
      </c>
      <c r="H394">
        <v>350</v>
      </c>
      <c r="I394">
        <v>16</v>
      </c>
      <c r="J394">
        <v>5</v>
      </c>
      <c r="K394">
        <v>2</v>
      </c>
      <c r="L394">
        <v>0.1</v>
      </c>
      <c r="M394" t="s">
        <v>59</v>
      </c>
    </row>
    <row r="395" spans="1:13">
      <c r="A395" t="s">
        <v>427</v>
      </c>
      <c r="B395" s="2" t="str">
        <f>Hyperlink("https://www.diodes.com/assets/Datasheets/BZX84Bxxx.pdf")</f>
        <v>https://www.diodes.com/assets/Datasheets/BZX84Bxxx.pdf</v>
      </c>
      <c r="C395" t="str">
        <f>Hyperlink("https://www.diodes.com/part/view/BZX84B18","BZX84B18")</f>
        <v>BZX84B18</v>
      </c>
      <c r="D395" t="s">
        <v>102</v>
      </c>
      <c r="E395" t="s">
        <v>57</v>
      </c>
      <c r="F395" t="s">
        <v>16</v>
      </c>
      <c r="G395" t="s">
        <v>17</v>
      </c>
      <c r="H395">
        <v>350</v>
      </c>
      <c r="I395">
        <v>18</v>
      </c>
      <c r="J395">
        <v>5</v>
      </c>
      <c r="K395">
        <v>2</v>
      </c>
      <c r="L395">
        <v>0.1</v>
      </c>
      <c r="M395" t="s">
        <v>59</v>
      </c>
    </row>
    <row r="396" spans="1:13">
      <c r="A396" t="s">
        <v>428</v>
      </c>
      <c r="B396" s="2" t="str">
        <f>Hyperlink("https://www.diodes.com/assets/Datasheets/BZX84Bxxx.pdf")</f>
        <v>https://www.diodes.com/assets/Datasheets/BZX84Bxxx.pdf</v>
      </c>
      <c r="C396" t="str">
        <f>Hyperlink("https://www.diodes.com/part/view/BZX84B20","BZX84B20")</f>
        <v>BZX84B20</v>
      </c>
      <c r="D396" t="s">
        <v>102</v>
      </c>
      <c r="E396" t="s">
        <v>57</v>
      </c>
      <c r="F396" t="s">
        <v>16</v>
      </c>
      <c r="G396" t="s">
        <v>17</v>
      </c>
      <c r="H396">
        <v>350</v>
      </c>
      <c r="I396">
        <v>20</v>
      </c>
      <c r="J396">
        <v>5</v>
      </c>
      <c r="K396">
        <v>2</v>
      </c>
      <c r="L396">
        <v>0.1</v>
      </c>
      <c r="M396" t="s">
        <v>59</v>
      </c>
    </row>
    <row r="397" spans="1:13">
      <c r="A397" t="s">
        <v>429</v>
      </c>
      <c r="B397" s="2" t="str">
        <f>Hyperlink("https://www.diodes.com/assets/Datasheets/BZX84Bxxx.pdf")</f>
        <v>https://www.diodes.com/assets/Datasheets/BZX84Bxxx.pdf</v>
      </c>
      <c r="C397" t="str">
        <f>Hyperlink("https://www.diodes.com/part/view/BZX84B22","BZX84B22")</f>
        <v>BZX84B22</v>
      </c>
      <c r="D397" t="s">
        <v>102</v>
      </c>
      <c r="E397" t="s">
        <v>57</v>
      </c>
      <c r="F397" t="s">
        <v>16</v>
      </c>
      <c r="G397" t="s">
        <v>17</v>
      </c>
      <c r="H397">
        <v>350</v>
      </c>
      <c r="I397">
        <v>22</v>
      </c>
      <c r="J397">
        <v>5</v>
      </c>
      <c r="K397">
        <v>2</v>
      </c>
      <c r="L397">
        <v>0.1</v>
      </c>
      <c r="M397" t="s">
        <v>59</v>
      </c>
    </row>
    <row r="398" spans="1:13">
      <c r="A398" t="s">
        <v>430</v>
      </c>
      <c r="B398" s="2" t="str">
        <f>Hyperlink("https://www.diodes.com/assets/Datasheets/BZX84Bxxx.pdf")</f>
        <v>https://www.diodes.com/assets/Datasheets/BZX84Bxxx.pdf</v>
      </c>
      <c r="C398" t="str">
        <f>Hyperlink("https://www.diodes.com/part/view/BZX84B24","BZX84B24")</f>
        <v>BZX84B24</v>
      </c>
      <c r="D398" t="s">
        <v>102</v>
      </c>
      <c r="E398" t="s">
        <v>57</v>
      </c>
      <c r="F398" t="s">
        <v>16</v>
      </c>
      <c r="G398" t="s">
        <v>17</v>
      </c>
      <c r="H398">
        <v>350</v>
      </c>
      <c r="I398">
        <v>24</v>
      </c>
      <c r="J398">
        <v>5</v>
      </c>
      <c r="K398">
        <v>2</v>
      </c>
      <c r="L398">
        <v>0.1</v>
      </c>
      <c r="M398" t="s">
        <v>59</v>
      </c>
    </row>
    <row r="399" spans="1:13">
      <c r="A399" t="s">
        <v>431</v>
      </c>
      <c r="B399" s="2" t="str">
        <f>Hyperlink("https://www.diodes.com/assets/Datasheets/BZX84Bxxx.pdf")</f>
        <v>https://www.diodes.com/assets/Datasheets/BZX84Bxxx.pdf</v>
      </c>
      <c r="C399" t="str">
        <f>Hyperlink("https://www.diodes.com/part/view/BZX84B27","BZX84B27")</f>
        <v>BZX84B27</v>
      </c>
      <c r="D399" t="s">
        <v>102</v>
      </c>
      <c r="E399" t="s">
        <v>57</v>
      </c>
      <c r="F399" t="s">
        <v>16</v>
      </c>
      <c r="G399" t="s">
        <v>17</v>
      </c>
      <c r="H399">
        <v>350</v>
      </c>
      <c r="I399">
        <v>27</v>
      </c>
      <c r="J399">
        <v>2</v>
      </c>
      <c r="K399">
        <v>2</v>
      </c>
      <c r="L399">
        <v>0.1</v>
      </c>
      <c r="M399" t="s">
        <v>59</v>
      </c>
    </row>
    <row r="400" spans="1:13">
      <c r="A400" t="s">
        <v>432</v>
      </c>
      <c r="B400" s="2" t="str">
        <f>Hyperlink("https://www.diodes.com/assets/Datasheets/BZX84Bxxx.pdf")</f>
        <v>https://www.diodes.com/assets/Datasheets/BZX84Bxxx.pdf</v>
      </c>
      <c r="C400" t="str">
        <f>Hyperlink("https://www.diodes.com/part/view/BZX84B2V7","BZX84B2V7")</f>
        <v>BZX84B2V7</v>
      </c>
      <c r="D400" t="s">
        <v>102</v>
      </c>
      <c r="E400" t="s">
        <v>57</v>
      </c>
      <c r="F400" t="s">
        <v>16</v>
      </c>
      <c r="G400" t="s">
        <v>17</v>
      </c>
      <c r="H400">
        <v>350</v>
      </c>
      <c r="I400">
        <v>2.7</v>
      </c>
      <c r="J400">
        <v>5</v>
      </c>
      <c r="K400">
        <v>2</v>
      </c>
      <c r="L400">
        <v>20</v>
      </c>
      <c r="M400" t="s">
        <v>59</v>
      </c>
    </row>
    <row r="401" spans="1:13">
      <c r="A401" t="s">
        <v>433</v>
      </c>
      <c r="B401" s="2" t="str">
        <f>Hyperlink("https://www.diodes.com/assets/Datasheets/BZX84Bxxx.pdf")</f>
        <v>https://www.diodes.com/assets/Datasheets/BZX84Bxxx.pdf</v>
      </c>
      <c r="C401" t="str">
        <f>Hyperlink("https://www.diodes.com/part/view/BZX84B30","BZX84B30")</f>
        <v>BZX84B30</v>
      </c>
      <c r="D401" t="s">
        <v>102</v>
      </c>
      <c r="E401" t="s">
        <v>57</v>
      </c>
      <c r="F401" t="s">
        <v>16</v>
      </c>
      <c r="G401" t="s">
        <v>17</v>
      </c>
      <c r="H401">
        <v>350</v>
      </c>
      <c r="I401">
        <v>30</v>
      </c>
      <c r="J401">
        <v>2</v>
      </c>
      <c r="K401">
        <v>2</v>
      </c>
      <c r="L401">
        <v>0.1</v>
      </c>
      <c r="M401" t="s">
        <v>59</v>
      </c>
    </row>
    <row r="402" spans="1:13">
      <c r="A402" t="s">
        <v>434</v>
      </c>
      <c r="B402" s="2" t="str">
        <f>Hyperlink("https://www.diodes.com/assets/Datasheets/BZX84Bxxx.pdf")</f>
        <v>https://www.diodes.com/assets/Datasheets/BZX84Bxxx.pdf</v>
      </c>
      <c r="C402" t="str">
        <f>Hyperlink("https://www.diodes.com/part/view/BZX84B33","BZX84B33")</f>
        <v>BZX84B33</v>
      </c>
      <c r="D402" t="s">
        <v>102</v>
      </c>
      <c r="E402" t="s">
        <v>57</v>
      </c>
      <c r="F402" t="s">
        <v>16</v>
      </c>
      <c r="G402" t="s">
        <v>17</v>
      </c>
      <c r="H402">
        <v>350</v>
      </c>
      <c r="I402">
        <v>33</v>
      </c>
      <c r="J402">
        <v>2</v>
      </c>
      <c r="K402">
        <v>2</v>
      </c>
      <c r="L402">
        <v>0.1</v>
      </c>
      <c r="M402" t="s">
        <v>59</v>
      </c>
    </row>
    <row r="403" spans="1:13">
      <c r="A403" t="s">
        <v>435</v>
      </c>
      <c r="B403" s="2" t="str">
        <f>Hyperlink("https://www.diodes.com/assets/Datasheets/BZX84Bxxx.pdf")</f>
        <v>https://www.diodes.com/assets/Datasheets/BZX84Bxxx.pdf</v>
      </c>
      <c r="C403" t="str">
        <f>Hyperlink("https://www.diodes.com/part/view/BZX84B36","BZX84B36")</f>
        <v>BZX84B36</v>
      </c>
      <c r="D403" t="s">
        <v>102</v>
      </c>
      <c r="E403" t="s">
        <v>57</v>
      </c>
      <c r="F403" t="s">
        <v>16</v>
      </c>
      <c r="G403" t="s">
        <v>17</v>
      </c>
      <c r="H403">
        <v>350</v>
      </c>
      <c r="I403">
        <v>36</v>
      </c>
      <c r="J403">
        <v>2</v>
      </c>
      <c r="K403">
        <v>2</v>
      </c>
      <c r="L403">
        <v>0.1</v>
      </c>
      <c r="M403" t="s">
        <v>59</v>
      </c>
    </row>
    <row r="404" spans="1:13">
      <c r="A404" t="s">
        <v>436</v>
      </c>
      <c r="B404" s="2" t="str">
        <f>Hyperlink("https://www.diodes.com/assets/Datasheets/BZX84Bxxx.pdf")</f>
        <v>https://www.diodes.com/assets/Datasheets/BZX84Bxxx.pdf</v>
      </c>
      <c r="C404" t="str">
        <f>Hyperlink("https://www.diodes.com/part/view/BZX84B39","BZX84B39")</f>
        <v>BZX84B39</v>
      </c>
      <c r="D404" t="s">
        <v>102</v>
      </c>
      <c r="E404" t="s">
        <v>57</v>
      </c>
      <c r="F404" t="s">
        <v>16</v>
      </c>
      <c r="G404" t="s">
        <v>17</v>
      </c>
      <c r="H404">
        <v>350</v>
      </c>
      <c r="I404">
        <v>39</v>
      </c>
      <c r="J404">
        <v>2</v>
      </c>
      <c r="K404">
        <v>2</v>
      </c>
      <c r="L404">
        <v>0.1</v>
      </c>
      <c r="M404" t="s">
        <v>59</v>
      </c>
    </row>
    <row r="405" spans="1:13">
      <c r="A405" t="s">
        <v>437</v>
      </c>
      <c r="B405" s="2" t="str">
        <f>Hyperlink("https://www.diodes.com/assets/Datasheets/BZX84Bxxx.pdf")</f>
        <v>https://www.diodes.com/assets/Datasheets/BZX84Bxxx.pdf</v>
      </c>
      <c r="C405" t="str">
        <f>Hyperlink("https://www.diodes.com/part/view/BZX84B3V0","BZX84B3V0")</f>
        <v>BZX84B3V0</v>
      </c>
      <c r="D405" t="s">
        <v>102</v>
      </c>
      <c r="E405" t="s">
        <v>57</v>
      </c>
      <c r="F405" t="s">
        <v>16</v>
      </c>
      <c r="G405" t="s">
        <v>17</v>
      </c>
      <c r="H405">
        <v>350</v>
      </c>
      <c r="I405">
        <v>3</v>
      </c>
      <c r="J405">
        <v>5</v>
      </c>
      <c r="K405">
        <v>2</v>
      </c>
      <c r="L405">
        <v>10</v>
      </c>
      <c r="M405" t="s">
        <v>59</v>
      </c>
    </row>
    <row r="406" spans="1:13">
      <c r="A406" t="s">
        <v>438</v>
      </c>
      <c r="B406" s="2" t="str">
        <f>Hyperlink("https://www.diodes.com/assets/Datasheets/BZX84Bxxx.pdf")</f>
        <v>https://www.diodes.com/assets/Datasheets/BZX84Bxxx.pdf</v>
      </c>
      <c r="C406" t="str">
        <f>Hyperlink("https://www.diodes.com/part/view/BZX84B3V3","BZX84B3V3")</f>
        <v>BZX84B3V3</v>
      </c>
      <c r="D406" t="s">
        <v>102</v>
      </c>
      <c r="E406" t="s">
        <v>57</v>
      </c>
      <c r="F406" t="s">
        <v>16</v>
      </c>
      <c r="G406" t="s">
        <v>17</v>
      </c>
      <c r="H406">
        <v>350</v>
      </c>
      <c r="I406">
        <v>3.3</v>
      </c>
      <c r="J406">
        <v>5</v>
      </c>
      <c r="K406">
        <v>2</v>
      </c>
      <c r="L406">
        <v>5</v>
      </c>
      <c r="M406" t="s">
        <v>59</v>
      </c>
    </row>
    <row r="407" spans="1:13">
      <c r="A407" t="s">
        <v>439</v>
      </c>
      <c r="B407" s="2" t="str">
        <f>Hyperlink("https://www.diodes.com/assets/Datasheets/BZX84Bxxx.pdf")</f>
        <v>https://www.diodes.com/assets/Datasheets/BZX84Bxxx.pdf</v>
      </c>
      <c r="C407" t="str">
        <f>Hyperlink("https://www.diodes.com/part/view/BZX84B3V6","BZX84B3V6")</f>
        <v>BZX84B3V6</v>
      </c>
      <c r="D407" t="s">
        <v>102</v>
      </c>
      <c r="E407" t="s">
        <v>57</v>
      </c>
      <c r="F407" t="s">
        <v>16</v>
      </c>
      <c r="G407" t="s">
        <v>17</v>
      </c>
      <c r="H407">
        <v>350</v>
      </c>
      <c r="I407">
        <v>3.6</v>
      </c>
      <c r="J407">
        <v>5</v>
      </c>
      <c r="K407">
        <v>2</v>
      </c>
      <c r="L407">
        <v>5</v>
      </c>
      <c r="M407" t="s">
        <v>59</v>
      </c>
    </row>
    <row r="408" spans="1:13">
      <c r="A408" t="s">
        <v>440</v>
      </c>
      <c r="B408" s="2" t="str">
        <f>Hyperlink("https://www.diodes.com/assets/Datasheets/BZX84Bxxx.pdf")</f>
        <v>https://www.diodes.com/assets/Datasheets/BZX84Bxxx.pdf</v>
      </c>
      <c r="C408" t="str">
        <f>Hyperlink("https://www.diodes.com/part/view/BZX84B3V9","BZX84B3V9")</f>
        <v>BZX84B3V9</v>
      </c>
      <c r="D408" t="s">
        <v>102</v>
      </c>
      <c r="E408" t="s">
        <v>57</v>
      </c>
      <c r="F408" t="s">
        <v>16</v>
      </c>
      <c r="G408" t="s">
        <v>17</v>
      </c>
      <c r="H408">
        <v>350</v>
      </c>
      <c r="I408">
        <v>3.9</v>
      </c>
      <c r="J408">
        <v>5</v>
      </c>
      <c r="K408">
        <v>2</v>
      </c>
      <c r="L408">
        <v>3</v>
      </c>
      <c r="M408" t="s">
        <v>59</v>
      </c>
    </row>
    <row r="409" spans="1:13">
      <c r="A409" t="s">
        <v>441</v>
      </c>
      <c r="B409" s="2" t="str">
        <f>Hyperlink("https://www.diodes.com/assets/Datasheets/BZX84Bxxx.pdf")</f>
        <v>https://www.diodes.com/assets/Datasheets/BZX84Bxxx.pdf</v>
      </c>
      <c r="C409" t="str">
        <f>Hyperlink("https://www.diodes.com/part/view/BZX84B4V3","BZX84B4V3")</f>
        <v>BZX84B4V3</v>
      </c>
      <c r="D409" t="s">
        <v>102</v>
      </c>
      <c r="E409" t="s">
        <v>57</v>
      </c>
      <c r="F409" t="s">
        <v>16</v>
      </c>
      <c r="G409" t="s">
        <v>17</v>
      </c>
      <c r="H409">
        <v>350</v>
      </c>
      <c r="I409">
        <v>4.3</v>
      </c>
      <c r="J409">
        <v>5</v>
      </c>
      <c r="K409">
        <v>2</v>
      </c>
      <c r="L409">
        <v>3</v>
      </c>
      <c r="M409" t="s">
        <v>59</v>
      </c>
    </row>
    <row r="410" spans="1:13">
      <c r="A410" t="s">
        <v>442</v>
      </c>
      <c r="B410" s="2" t="str">
        <f>Hyperlink("https://www.diodes.com/assets/Datasheets/BZX84Bxxx.pdf")</f>
        <v>https://www.diodes.com/assets/Datasheets/BZX84Bxxx.pdf</v>
      </c>
      <c r="C410" t="str">
        <f>Hyperlink("https://www.diodes.com/part/view/BZX84B4V7","BZX84B4V7")</f>
        <v>BZX84B4V7</v>
      </c>
      <c r="D410" t="s">
        <v>102</v>
      </c>
      <c r="E410" t="s">
        <v>57</v>
      </c>
      <c r="F410" t="s">
        <v>16</v>
      </c>
      <c r="G410" t="s">
        <v>17</v>
      </c>
      <c r="H410">
        <v>350</v>
      </c>
      <c r="I410">
        <v>4.7</v>
      </c>
      <c r="J410">
        <v>5</v>
      </c>
      <c r="K410">
        <v>2</v>
      </c>
      <c r="L410">
        <v>3</v>
      </c>
      <c r="M410" t="s">
        <v>59</v>
      </c>
    </row>
    <row r="411" spans="1:13">
      <c r="A411" t="s">
        <v>443</v>
      </c>
      <c r="B411" s="2" t="str">
        <f>Hyperlink("https://www.diodes.com/assets/Datasheets/BZX84Bxxx.pdf")</f>
        <v>https://www.diodes.com/assets/Datasheets/BZX84Bxxx.pdf</v>
      </c>
      <c r="C411" t="str">
        <f>Hyperlink("https://www.diodes.com/part/view/BZX84B5V1","BZX84B5V1")</f>
        <v>BZX84B5V1</v>
      </c>
      <c r="D411" t="s">
        <v>102</v>
      </c>
      <c r="E411" t="s">
        <v>57</v>
      </c>
      <c r="F411" t="s">
        <v>16</v>
      </c>
      <c r="G411" t="s">
        <v>17</v>
      </c>
      <c r="H411">
        <v>350</v>
      </c>
      <c r="I411">
        <v>5.1</v>
      </c>
      <c r="J411">
        <v>5</v>
      </c>
      <c r="K411">
        <v>2</v>
      </c>
      <c r="L411">
        <v>2</v>
      </c>
      <c r="M411" t="s">
        <v>59</v>
      </c>
    </row>
    <row r="412" spans="1:13">
      <c r="A412" t="s">
        <v>444</v>
      </c>
      <c r="B412" s="2" t="str">
        <f>Hyperlink("https://www.diodes.com/assets/Datasheets/BZX84Bxxx.pdf")</f>
        <v>https://www.diodes.com/assets/Datasheets/BZX84Bxxx.pdf</v>
      </c>
      <c r="C412" t="str">
        <f>Hyperlink("https://www.diodes.com/part/view/BZX84B5V6","BZX84B5V6")</f>
        <v>BZX84B5V6</v>
      </c>
      <c r="D412" t="s">
        <v>102</v>
      </c>
      <c r="E412" t="s">
        <v>57</v>
      </c>
      <c r="F412" t="s">
        <v>16</v>
      </c>
      <c r="G412" t="s">
        <v>17</v>
      </c>
      <c r="H412">
        <v>350</v>
      </c>
      <c r="I412">
        <v>5.6</v>
      </c>
      <c r="J412">
        <v>5</v>
      </c>
      <c r="K412">
        <v>2</v>
      </c>
      <c r="L412">
        <v>1</v>
      </c>
      <c r="M412" t="s">
        <v>59</v>
      </c>
    </row>
    <row r="413" spans="1:13">
      <c r="A413" t="s">
        <v>445</v>
      </c>
      <c r="B413" s="2" t="str">
        <f>Hyperlink("https://www.diodes.com/assets/Datasheets/BZX84Bxxx.pdf")</f>
        <v>https://www.diodes.com/assets/Datasheets/BZX84Bxxx.pdf</v>
      </c>
      <c r="C413" t="str">
        <f>Hyperlink("https://www.diodes.com/part/view/BZX84B6V2","BZX84B6V2")</f>
        <v>BZX84B6V2</v>
      </c>
      <c r="D413" t="s">
        <v>102</v>
      </c>
      <c r="E413" t="s">
        <v>57</v>
      </c>
      <c r="F413" t="s">
        <v>16</v>
      </c>
      <c r="G413" t="s">
        <v>17</v>
      </c>
      <c r="H413">
        <v>350</v>
      </c>
      <c r="I413">
        <v>6.2</v>
      </c>
      <c r="J413">
        <v>5</v>
      </c>
      <c r="K413">
        <v>2</v>
      </c>
      <c r="L413">
        <v>3</v>
      </c>
      <c r="M413" t="s">
        <v>59</v>
      </c>
    </row>
    <row r="414" spans="1:13">
      <c r="A414" t="s">
        <v>446</v>
      </c>
      <c r="B414" s="2" t="str">
        <f>Hyperlink("https://www.diodes.com/assets/Datasheets/BZX84Bxxx.pdf")</f>
        <v>https://www.diodes.com/assets/Datasheets/BZX84Bxxx.pdf</v>
      </c>
      <c r="C414" t="str">
        <f>Hyperlink("https://www.diodes.com/part/view/BZX84B6V8","BZX84B6V8")</f>
        <v>BZX84B6V8</v>
      </c>
      <c r="D414" t="s">
        <v>102</v>
      </c>
      <c r="E414" t="s">
        <v>57</v>
      </c>
      <c r="F414" t="s">
        <v>16</v>
      </c>
      <c r="G414" t="s">
        <v>17</v>
      </c>
      <c r="H414">
        <v>350</v>
      </c>
      <c r="I414">
        <v>6.8</v>
      </c>
      <c r="J414">
        <v>5</v>
      </c>
      <c r="K414">
        <v>2</v>
      </c>
      <c r="L414">
        <v>2</v>
      </c>
      <c r="M414" t="s">
        <v>59</v>
      </c>
    </row>
    <row r="415" spans="1:13">
      <c r="A415" t="s">
        <v>447</v>
      </c>
      <c r="B415" s="2" t="str">
        <f>Hyperlink("https://www.diodes.com/assets/Datasheets/BZX84Bxxx.pdf")</f>
        <v>https://www.diodes.com/assets/Datasheets/BZX84Bxxx.pdf</v>
      </c>
      <c r="C415" t="str">
        <f>Hyperlink("https://www.diodes.com/part/view/BZX84B7V5","BZX84B7V5")</f>
        <v>BZX84B7V5</v>
      </c>
      <c r="D415" t="s">
        <v>102</v>
      </c>
      <c r="E415" t="s">
        <v>57</v>
      </c>
      <c r="F415" t="s">
        <v>16</v>
      </c>
      <c r="G415" t="s">
        <v>17</v>
      </c>
      <c r="H415">
        <v>350</v>
      </c>
      <c r="I415">
        <v>7.5</v>
      </c>
      <c r="J415">
        <v>5</v>
      </c>
      <c r="K415">
        <v>2</v>
      </c>
      <c r="L415">
        <v>1</v>
      </c>
      <c r="M415" t="s">
        <v>59</v>
      </c>
    </row>
    <row r="416" spans="1:13">
      <c r="A416" t="s">
        <v>448</v>
      </c>
      <c r="B416" s="2" t="str">
        <f>Hyperlink("https://www.diodes.com/assets/Datasheets/BZX84Bxxx.pdf")</f>
        <v>https://www.diodes.com/assets/Datasheets/BZX84Bxxx.pdf</v>
      </c>
      <c r="C416" t="str">
        <f>Hyperlink("https://www.diodes.com/part/view/BZX84B8V2","BZX84B8V2")</f>
        <v>BZX84B8V2</v>
      </c>
      <c r="D416" t="s">
        <v>102</v>
      </c>
      <c r="E416" t="s">
        <v>57</v>
      </c>
      <c r="F416" t="s">
        <v>16</v>
      </c>
      <c r="G416" t="s">
        <v>17</v>
      </c>
      <c r="H416">
        <v>350</v>
      </c>
      <c r="I416">
        <v>8.2</v>
      </c>
      <c r="J416">
        <v>5</v>
      </c>
      <c r="K416">
        <v>2</v>
      </c>
      <c r="L416">
        <v>0.7</v>
      </c>
      <c r="M416" t="s">
        <v>59</v>
      </c>
    </row>
    <row r="417" spans="1:13">
      <c r="A417" t="s">
        <v>449</v>
      </c>
      <c r="B417" s="2" t="str">
        <f>Hyperlink("https://www.diodes.com/assets/Datasheets/BZX84Bxxx.pdf")</f>
        <v>https://www.diodes.com/assets/Datasheets/BZX84Bxxx.pdf</v>
      </c>
      <c r="C417" t="str">
        <f>Hyperlink("https://www.diodes.com/part/view/BZX84B9V1","BZX84B9V1")</f>
        <v>BZX84B9V1</v>
      </c>
      <c r="D417" t="s">
        <v>102</v>
      </c>
      <c r="E417" t="s">
        <v>57</v>
      </c>
      <c r="F417" t="s">
        <v>16</v>
      </c>
      <c r="G417" t="s">
        <v>17</v>
      </c>
      <c r="H417">
        <v>350</v>
      </c>
      <c r="I417">
        <v>9.1</v>
      </c>
      <c r="J417">
        <v>5</v>
      </c>
      <c r="K417">
        <v>2</v>
      </c>
      <c r="L417">
        <v>0.5</v>
      </c>
      <c r="M417" t="s">
        <v>59</v>
      </c>
    </row>
    <row r="418" spans="1:13">
      <c r="A418" t="s">
        <v>450</v>
      </c>
      <c r="B418" s="2" t="str">
        <f>Hyperlink("https://www.diodes.com/assets/Datasheets/ds18001.pdf")</f>
        <v>https://www.diodes.com/assets/Datasheets/ds18001.pdf</v>
      </c>
      <c r="C418" t="str">
        <f>Hyperlink("https://www.diodes.com/part/view/BZX84C10","BZX84C10")</f>
        <v>BZX84C10</v>
      </c>
      <c r="D418" t="s">
        <v>102</v>
      </c>
      <c r="E418" t="s">
        <v>57</v>
      </c>
      <c r="F418" t="s">
        <v>16</v>
      </c>
      <c r="G418" t="s">
        <v>17</v>
      </c>
      <c r="H418">
        <v>300</v>
      </c>
      <c r="I418">
        <v>10</v>
      </c>
      <c r="J418">
        <v>5</v>
      </c>
      <c r="K418">
        <v>6</v>
      </c>
      <c r="L418">
        <v>0.2</v>
      </c>
      <c r="M418" t="s">
        <v>59</v>
      </c>
    </row>
    <row r="419" spans="1:13">
      <c r="A419" t="s">
        <v>451</v>
      </c>
      <c r="B419" s="2" t="str">
        <f>Hyperlink("https://www.diodes.com/assets/Datasheets/ds30108.pdf")</f>
        <v>https://www.diodes.com/assets/Datasheets/ds30108.pdf</v>
      </c>
      <c r="C419" t="str">
        <f>Hyperlink("https://www.diodes.com/part/view/BZX84C10S","BZX84C10S")</f>
        <v>BZX84C10S</v>
      </c>
      <c r="D419" t="s">
        <v>102</v>
      </c>
      <c r="E419" t="s">
        <v>15</v>
      </c>
      <c r="F419" t="s">
        <v>16</v>
      </c>
      <c r="G419" t="s">
        <v>452</v>
      </c>
      <c r="H419">
        <v>200</v>
      </c>
      <c r="I419">
        <v>10</v>
      </c>
      <c r="J419">
        <v>5</v>
      </c>
      <c r="K419">
        <v>6</v>
      </c>
      <c r="L419">
        <v>0.2</v>
      </c>
      <c r="M419" t="s">
        <v>453</v>
      </c>
    </row>
    <row r="420" spans="1:13">
      <c r="A420" t="s">
        <v>454</v>
      </c>
      <c r="B420" s="2" t="str">
        <f>Hyperlink("https://www.diodes.com/assets/Datasheets/ds30262.pdf")</f>
        <v>https://www.diodes.com/assets/Datasheets/ds30262.pdf</v>
      </c>
      <c r="C420" t="str">
        <f>Hyperlink("https://www.diodes.com/part/view/BZX84C10T","BZX84C10T")</f>
        <v>BZX84C10T</v>
      </c>
      <c r="D420" t="s">
        <v>102</v>
      </c>
      <c r="E420" t="s">
        <v>15</v>
      </c>
      <c r="F420" t="s">
        <v>16</v>
      </c>
      <c r="G420" t="s">
        <v>17</v>
      </c>
      <c r="H420">
        <v>150</v>
      </c>
      <c r="I420">
        <v>10</v>
      </c>
      <c r="J420">
        <v>5</v>
      </c>
      <c r="K420">
        <v>6</v>
      </c>
      <c r="L420">
        <v>0.2</v>
      </c>
      <c r="M420" t="s">
        <v>455</v>
      </c>
    </row>
    <row r="421" spans="1:13">
      <c r="A421" t="s">
        <v>456</v>
      </c>
      <c r="B421" s="2" t="str">
        <f>Hyperlink("https://www.diodes.com/assets/Datasheets/ds30187.pdf")</f>
        <v>https://www.diodes.com/assets/Datasheets/ds30187.pdf</v>
      </c>
      <c r="C421" t="str">
        <f>Hyperlink("https://www.diodes.com/part/view/BZX84C10TS","BZX84C10TS")</f>
        <v>BZX84C10TS</v>
      </c>
      <c r="D421" t="s">
        <v>102</v>
      </c>
      <c r="E421" t="s">
        <v>15</v>
      </c>
      <c r="F421" t="s">
        <v>16</v>
      </c>
      <c r="G421" t="s">
        <v>457</v>
      </c>
      <c r="H421">
        <v>200</v>
      </c>
      <c r="I421">
        <v>10</v>
      </c>
      <c r="J421">
        <v>5</v>
      </c>
      <c r="K421">
        <v>6</v>
      </c>
      <c r="L421">
        <v>0.2</v>
      </c>
      <c r="M421" t="s">
        <v>453</v>
      </c>
    </row>
    <row r="422" spans="1:13">
      <c r="A422" t="s">
        <v>458</v>
      </c>
      <c r="B422" s="2" t="str">
        <f>Hyperlink("https://www.diodes.com/assets/Datasheets/ds30066.pdf")</f>
        <v>https://www.diodes.com/assets/Datasheets/ds30066.pdf</v>
      </c>
      <c r="C422" t="str">
        <f>Hyperlink("https://www.diodes.com/part/view/BZX84C10W","BZX84C10W")</f>
        <v>BZX84C10W</v>
      </c>
      <c r="D422" t="s">
        <v>102</v>
      </c>
      <c r="E422" t="s">
        <v>15</v>
      </c>
      <c r="F422" t="s">
        <v>16</v>
      </c>
      <c r="G422" t="s">
        <v>17</v>
      </c>
      <c r="H422">
        <v>200</v>
      </c>
      <c r="I422">
        <v>10</v>
      </c>
      <c r="J422">
        <v>5</v>
      </c>
      <c r="K422">
        <v>6</v>
      </c>
      <c r="L422">
        <v>0.2</v>
      </c>
      <c r="M422" t="s">
        <v>61</v>
      </c>
    </row>
    <row r="423" spans="1:13">
      <c r="A423" t="s">
        <v>459</v>
      </c>
      <c r="B423" s="2" t="str">
        <f>Hyperlink("https://www.diodes.com/assets/Datasheets/ds18001.pdf")</f>
        <v>https://www.diodes.com/assets/Datasheets/ds18001.pdf</v>
      </c>
      <c r="C423" t="str">
        <f>Hyperlink("https://www.diodes.com/part/view/BZX84C11","BZX84C11")</f>
        <v>BZX84C11</v>
      </c>
      <c r="D423" t="s">
        <v>102</v>
      </c>
      <c r="E423" t="s">
        <v>57</v>
      </c>
      <c r="F423" t="s">
        <v>16</v>
      </c>
      <c r="G423" t="s">
        <v>17</v>
      </c>
      <c r="H423">
        <v>300</v>
      </c>
      <c r="I423">
        <v>11</v>
      </c>
      <c r="J423">
        <v>5</v>
      </c>
      <c r="K423">
        <v>5.45</v>
      </c>
      <c r="L423">
        <v>0.1</v>
      </c>
      <c r="M423" t="s">
        <v>59</v>
      </c>
    </row>
    <row r="424" spans="1:13">
      <c r="A424" t="s">
        <v>460</v>
      </c>
      <c r="B424" s="2" t="str">
        <f>Hyperlink("https://www.diodes.com/assets/Datasheets/ds30108.pdf")</f>
        <v>https://www.diodes.com/assets/Datasheets/ds30108.pdf</v>
      </c>
      <c r="C424" t="str">
        <f>Hyperlink("https://www.diodes.com/part/view/BZX84C11S","BZX84C11S")</f>
        <v>BZX84C11S</v>
      </c>
      <c r="D424" t="s">
        <v>102</v>
      </c>
      <c r="E424" t="s">
        <v>15</v>
      </c>
      <c r="F424" t="s">
        <v>16</v>
      </c>
      <c r="G424" t="s">
        <v>452</v>
      </c>
      <c r="H424">
        <v>200</v>
      </c>
      <c r="I424">
        <v>11</v>
      </c>
      <c r="J424">
        <v>5</v>
      </c>
      <c r="K424">
        <v>5.45</v>
      </c>
      <c r="L424">
        <v>0.1</v>
      </c>
      <c r="M424" t="s">
        <v>453</v>
      </c>
    </row>
    <row r="425" spans="1:13">
      <c r="A425" t="s">
        <v>461</v>
      </c>
      <c r="B425" s="2" t="str">
        <f>Hyperlink("https://www.diodes.com/assets/Datasheets/ds30262.pdf")</f>
        <v>https://www.diodes.com/assets/Datasheets/ds30262.pdf</v>
      </c>
      <c r="C425" t="str">
        <f>Hyperlink("https://www.diodes.com/part/view/BZX84C11T","BZX84C11T")</f>
        <v>BZX84C11T</v>
      </c>
      <c r="D425" t="s">
        <v>102</v>
      </c>
      <c r="E425" t="s">
        <v>15</v>
      </c>
      <c r="F425" t="s">
        <v>16</v>
      </c>
      <c r="G425" t="s">
        <v>17</v>
      </c>
      <c r="H425">
        <v>150</v>
      </c>
      <c r="I425">
        <v>11</v>
      </c>
      <c r="J425">
        <v>5</v>
      </c>
      <c r="K425">
        <v>5.45</v>
      </c>
      <c r="L425">
        <v>0.1</v>
      </c>
      <c r="M425" t="s">
        <v>455</v>
      </c>
    </row>
    <row r="426" spans="1:13">
      <c r="A426" t="s">
        <v>462</v>
      </c>
      <c r="B426" s="2" t="str">
        <f>Hyperlink("https://www.diodes.com/assets/Datasheets/ds30066.pdf")</f>
        <v>https://www.diodes.com/assets/Datasheets/ds30066.pdf</v>
      </c>
      <c r="C426" t="str">
        <f>Hyperlink("https://www.diodes.com/part/view/BZX84C11W","BZX84C11W")</f>
        <v>BZX84C11W</v>
      </c>
      <c r="D426" t="s">
        <v>102</v>
      </c>
      <c r="E426" t="s">
        <v>15</v>
      </c>
      <c r="F426" t="s">
        <v>16</v>
      </c>
      <c r="G426" t="s">
        <v>17</v>
      </c>
      <c r="H426">
        <v>200</v>
      </c>
      <c r="I426">
        <v>11</v>
      </c>
      <c r="J426">
        <v>5</v>
      </c>
      <c r="K426">
        <v>5.45</v>
      </c>
      <c r="L426">
        <v>0.1</v>
      </c>
      <c r="M426" t="s">
        <v>61</v>
      </c>
    </row>
    <row r="427" spans="1:13">
      <c r="A427" t="s">
        <v>463</v>
      </c>
      <c r="B427" s="2" t="str">
        <f>Hyperlink("https://www.diodes.com/assets/Datasheets/ds18001.pdf")</f>
        <v>https://www.diodes.com/assets/Datasheets/ds18001.pdf</v>
      </c>
      <c r="C427" t="str">
        <f>Hyperlink("https://www.diodes.com/part/view/BZX84C12","BZX84C12")</f>
        <v>BZX84C12</v>
      </c>
      <c r="D427" t="s">
        <v>102</v>
      </c>
      <c r="E427" t="s">
        <v>57</v>
      </c>
      <c r="F427" t="s">
        <v>16</v>
      </c>
      <c r="G427" t="s">
        <v>17</v>
      </c>
      <c r="H427">
        <v>300</v>
      </c>
      <c r="I427">
        <v>12</v>
      </c>
      <c r="J427">
        <v>5</v>
      </c>
      <c r="K427">
        <v>5.39</v>
      </c>
      <c r="L427">
        <v>0.1</v>
      </c>
      <c r="M427" t="s">
        <v>59</v>
      </c>
    </row>
    <row r="428" spans="1:13">
      <c r="A428" t="s">
        <v>464</v>
      </c>
      <c r="B428" s="2" t="str">
        <f>Hyperlink("https://www.diodes.com/assets/Datasheets/ds30108.pdf")</f>
        <v>https://www.diodes.com/assets/Datasheets/ds30108.pdf</v>
      </c>
      <c r="C428" t="str">
        <f>Hyperlink("https://www.diodes.com/part/view/BZX84C12S","BZX84C12S")</f>
        <v>BZX84C12S</v>
      </c>
      <c r="D428" t="s">
        <v>102</v>
      </c>
      <c r="E428" t="s">
        <v>15</v>
      </c>
      <c r="F428" t="s">
        <v>16</v>
      </c>
      <c r="G428" t="s">
        <v>452</v>
      </c>
      <c r="H428">
        <v>200</v>
      </c>
      <c r="I428">
        <v>12</v>
      </c>
      <c r="J428">
        <v>5</v>
      </c>
      <c r="K428">
        <v>5.39</v>
      </c>
      <c r="L428">
        <v>0.1</v>
      </c>
      <c r="M428" t="s">
        <v>453</v>
      </c>
    </row>
    <row r="429" spans="1:13">
      <c r="A429" t="s">
        <v>465</v>
      </c>
      <c r="B429" s="2" t="str">
        <f>Hyperlink("https://www.diodes.com/assets/Datasheets/ds30262.pdf")</f>
        <v>https://www.diodes.com/assets/Datasheets/ds30262.pdf</v>
      </c>
      <c r="C429" t="str">
        <f>Hyperlink("https://www.diodes.com/part/view/BZX84C12T","BZX84C12T")</f>
        <v>BZX84C12T</v>
      </c>
      <c r="D429" t="s">
        <v>102</v>
      </c>
      <c r="E429" t="s">
        <v>15</v>
      </c>
      <c r="F429" t="s">
        <v>16</v>
      </c>
      <c r="G429" t="s">
        <v>17</v>
      </c>
      <c r="H429">
        <v>150</v>
      </c>
      <c r="I429">
        <v>12</v>
      </c>
      <c r="J429">
        <v>5</v>
      </c>
      <c r="K429">
        <v>5.39</v>
      </c>
      <c r="L429">
        <v>0.1</v>
      </c>
      <c r="M429" t="s">
        <v>455</v>
      </c>
    </row>
    <row r="430" spans="1:13">
      <c r="A430" t="s">
        <v>466</v>
      </c>
      <c r="B430" s="2" t="str">
        <f>Hyperlink("https://www.diodes.com/assets/Datasheets/ds30187.pdf")</f>
        <v>https://www.diodes.com/assets/Datasheets/ds30187.pdf</v>
      </c>
      <c r="C430" t="str">
        <f>Hyperlink("https://www.diodes.com/part/view/BZX84C12TS","BZX84C12TS")</f>
        <v>BZX84C12TS</v>
      </c>
      <c r="D430" t="s">
        <v>102</v>
      </c>
      <c r="E430" t="s">
        <v>15</v>
      </c>
      <c r="F430" t="s">
        <v>16</v>
      </c>
      <c r="G430" t="s">
        <v>457</v>
      </c>
      <c r="H430">
        <v>200</v>
      </c>
      <c r="I430">
        <v>12</v>
      </c>
      <c r="J430">
        <v>5</v>
      </c>
      <c r="K430">
        <v>5.39</v>
      </c>
      <c r="L430">
        <v>0.1</v>
      </c>
      <c r="M430" t="s">
        <v>453</v>
      </c>
    </row>
    <row r="431" spans="1:13">
      <c r="A431" t="s">
        <v>467</v>
      </c>
      <c r="B431" s="2" t="str">
        <f>Hyperlink("https://www.diodes.com/assets/Datasheets/ds30066.pdf")</f>
        <v>https://www.diodes.com/assets/Datasheets/ds30066.pdf</v>
      </c>
      <c r="C431" t="str">
        <f>Hyperlink("https://www.diodes.com/part/view/BZX84C12W","BZX84C12W")</f>
        <v>BZX84C12W</v>
      </c>
      <c r="D431" t="s">
        <v>102</v>
      </c>
      <c r="E431" t="s">
        <v>15</v>
      </c>
      <c r="F431" t="s">
        <v>16</v>
      </c>
      <c r="G431" t="s">
        <v>17</v>
      </c>
      <c r="H431">
        <v>200</v>
      </c>
      <c r="I431">
        <v>12</v>
      </c>
      <c r="J431">
        <v>5</v>
      </c>
      <c r="K431">
        <v>5.39</v>
      </c>
      <c r="L431">
        <v>0.1</v>
      </c>
      <c r="M431" t="s">
        <v>61</v>
      </c>
    </row>
    <row r="432" spans="1:13">
      <c r="A432" t="s">
        <v>468</v>
      </c>
      <c r="B432" s="2" t="str">
        <f>Hyperlink("https://www.diodes.com/assets/Datasheets/ds18001.pdf")</f>
        <v>https://www.diodes.com/assets/Datasheets/ds18001.pdf</v>
      </c>
      <c r="C432" t="str">
        <f>Hyperlink("https://www.diodes.com/part/view/BZX84C13","BZX84C13")</f>
        <v>BZX84C13</v>
      </c>
      <c r="D432" t="s">
        <v>102</v>
      </c>
      <c r="E432" t="s">
        <v>57</v>
      </c>
      <c r="F432" t="s">
        <v>16</v>
      </c>
      <c r="G432" t="s">
        <v>17</v>
      </c>
      <c r="H432">
        <v>300</v>
      </c>
      <c r="I432">
        <v>13</v>
      </c>
      <c r="J432">
        <v>5</v>
      </c>
      <c r="K432">
        <v>6.42</v>
      </c>
      <c r="L432">
        <v>0.1</v>
      </c>
      <c r="M432" t="s">
        <v>59</v>
      </c>
    </row>
    <row r="433" spans="1:13">
      <c r="A433" t="s">
        <v>469</v>
      </c>
      <c r="B433" s="2" t="str">
        <f>Hyperlink("https://www.diodes.com/assets/Datasheets/ds30108.pdf")</f>
        <v>https://www.diodes.com/assets/Datasheets/ds30108.pdf</v>
      </c>
      <c r="C433" t="str">
        <f>Hyperlink("https://www.diodes.com/part/view/BZX84C13S","BZX84C13S")</f>
        <v>BZX84C13S</v>
      </c>
      <c r="D433" t="s">
        <v>102</v>
      </c>
      <c r="E433" t="s">
        <v>15</v>
      </c>
      <c r="F433" t="s">
        <v>16</v>
      </c>
      <c r="G433" t="s">
        <v>452</v>
      </c>
      <c r="H433">
        <v>200</v>
      </c>
      <c r="I433">
        <v>13</v>
      </c>
      <c r="J433">
        <v>5</v>
      </c>
      <c r="L433">
        <v>0.1</v>
      </c>
      <c r="M433" t="s">
        <v>453</v>
      </c>
    </row>
    <row r="434" spans="1:13">
      <c r="A434" t="s">
        <v>470</v>
      </c>
      <c r="B434" s="2" t="str">
        <f>Hyperlink("https://www.diodes.com/assets/Datasheets/ds30262.pdf")</f>
        <v>https://www.diodes.com/assets/Datasheets/ds30262.pdf</v>
      </c>
      <c r="C434" t="str">
        <f>Hyperlink("https://www.diodes.com/part/view/BZX84C13T","BZX84C13T")</f>
        <v>BZX84C13T</v>
      </c>
      <c r="D434" t="s">
        <v>102</v>
      </c>
      <c r="E434" t="s">
        <v>15</v>
      </c>
      <c r="F434" t="s">
        <v>16</v>
      </c>
      <c r="G434" t="s">
        <v>17</v>
      </c>
      <c r="H434">
        <v>150</v>
      </c>
      <c r="I434">
        <v>13</v>
      </c>
      <c r="J434">
        <v>5</v>
      </c>
      <c r="K434">
        <v>6.42</v>
      </c>
      <c r="L434">
        <v>0.1</v>
      </c>
      <c r="M434" t="s">
        <v>455</v>
      </c>
    </row>
    <row r="435" spans="1:13">
      <c r="A435" t="s">
        <v>471</v>
      </c>
      <c r="B435" s="2" t="str">
        <f>Hyperlink("https://www.diodes.com/assets/Datasheets/ds30187.pdf")</f>
        <v>https://www.diodes.com/assets/Datasheets/ds30187.pdf</v>
      </c>
      <c r="C435" t="str">
        <f>Hyperlink("https://www.diodes.com/part/view/BZX84C13TS","BZX84C13TS")</f>
        <v>BZX84C13TS</v>
      </c>
      <c r="D435" t="s">
        <v>102</v>
      </c>
      <c r="E435" t="s">
        <v>15</v>
      </c>
      <c r="F435" t="s">
        <v>16</v>
      </c>
      <c r="G435" t="s">
        <v>457</v>
      </c>
      <c r="H435">
        <v>200</v>
      </c>
      <c r="I435">
        <v>13</v>
      </c>
      <c r="J435">
        <v>5</v>
      </c>
      <c r="K435">
        <v>6.42</v>
      </c>
      <c r="L435">
        <v>0.1</v>
      </c>
      <c r="M435" t="s">
        <v>453</v>
      </c>
    </row>
    <row r="436" spans="1:13">
      <c r="A436" t="s">
        <v>472</v>
      </c>
      <c r="B436" s="2" t="str">
        <f>Hyperlink("https://www.diodes.com/assets/Datasheets/ds30066.pdf")</f>
        <v>https://www.diodes.com/assets/Datasheets/ds30066.pdf</v>
      </c>
      <c r="C436" t="str">
        <f>Hyperlink("https://www.diodes.com/part/view/BZX84C13W","BZX84C13W")</f>
        <v>BZX84C13W</v>
      </c>
      <c r="D436" t="s">
        <v>102</v>
      </c>
      <c r="E436" t="s">
        <v>15</v>
      </c>
      <c r="F436" t="s">
        <v>16</v>
      </c>
      <c r="G436" t="s">
        <v>17</v>
      </c>
      <c r="H436">
        <v>200</v>
      </c>
      <c r="I436">
        <v>13</v>
      </c>
      <c r="J436">
        <v>5</v>
      </c>
      <c r="K436">
        <v>6.42</v>
      </c>
      <c r="L436">
        <v>0.1</v>
      </c>
      <c r="M436" t="s">
        <v>61</v>
      </c>
    </row>
    <row r="437" spans="1:13">
      <c r="A437" t="s">
        <v>473</v>
      </c>
      <c r="B437" s="2" t="str">
        <f>Hyperlink("https://www.diodes.com/assets/Datasheets/ds18001.pdf")</f>
        <v>https://www.diodes.com/assets/Datasheets/ds18001.pdf</v>
      </c>
      <c r="C437" t="str">
        <f>Hyperlink("https://www.diodes.com/part/view/BZX84C15","BZX84C15")</f>
        <v>BZX84C15</v>
      </c>
      <c r="D437" t="s">
        <v>102</v>
      </c>
      <c r="E437" t="s">
        <v>57</v>
      </c>
      <c r="F437" t="s">
        <v>16</v>
      </c>
      <c r="G437" t="s">
        <v>17</v>
      </c>
      <c r="H437">
        <v>300</v>
      </c>
      <c r="I437">
        <v>15</v>
      </c>
      <c r="J437">
        <v>5</v>
      </c>
      <c r="K437">
        <v>6.12</v>
      </c>
      <c r="L437">
        <v>0.1</v>
      </c>
      <c r="M437" t="s">
        <v>59</v>
      </c>
    </row>
    <row r="438" spans="1:13">
      <c r="A438" t="s">
        <v>474</v>
      </c>
      <c r="B438" s="2" t="str">
        <f>Hyperlink("https://www.diodes.com/assets/Datasheets/ds30108.pdf")</f>
        <v>https://www.diodes.com/assets/Datasheets/ds30108.pdf</v>
      </c>
      <c r="C438" t="str">
        <f>Hyperlink("https://www.diodes.com/part/view/BZX84C15S","BZX84C15S")</f>
        <v>BZX84C15S</v>
      </c>
      <c r="D438" t="s">
        <v>102</v>
      </c>
      <c r="E438" t="s">
        <v>15</v>
      </c>
      <c r="F438" t="s">
        <v>16</v>
      </c>
      <c r="G438" t="s">
        <v>452</v>
      </c>
      <c r="H438">
        <v>200</v>
      </c>
      <c r="I438">
        <v>15</v>
      </c>
      <c r="J438">
        <v>5</v>
      </c>
      <c r="K438">
        <v>6.12</v>
      </c>
      <c r="L438">
        <v>0.1</v>
      </c>
      <c r="M438" t="s">
        <v>453</v>
      </c>
    </row>
    <row r="439" spans="1:13">
      <c r="A439" t="s">
        <v>475</v>
      </c>
      <c r="B439" s="2" t="str">
        <f>Hyperlink("https://www.diodes.com/assets/Datasheets/ds30262.pdf")</f>
        <v>https://www.diodes.com/assets/Datasheets/ds30262.pdf</v>
      </c>
      <c r="C439" t="str">
        <f>Hyperlink("https://www.diodes.com/part/view/BZX84C15T","BZX84C15T")</f>
        <v>BZX84C15T</v>
      </c>
      <c r="D439" t="s">
        <v>102</v>
      </c>
      <c r="E439" t="s">
        <v>15</v>
      </c>
      <c r="F439" t="s">
        <v>16</v>
      </c>
      <c r="G439" t="s">
        <v>17</v>
      </c>
      <c r="H439">
        <v>150</v>
      </c>
      <c r="I439">
        <v>15</v>
      </c>
      <c r="J439">
        <v>5</v>
      </c>
      <c r="K439">
        <v>6.12</v>
      </c>
      <c r="L439">
        <v>0.1</v>
      </c>
      <c r="M439" t="s">
        <v>455</v>
      </c>
    </row>
    <row r="440" spans="1:13">
      <c r="A440" t="s">
        <v>476</v>
      </c>
      <c r="B440" s="2" t="str">
        <f>Hyperlink("https://www.diodes.com/assets/Datasheets/ds30187.pdf")</f>
        <v>https://www.diodes.com/assets/Datasheets/ds30187.pdf</v>
      </c>
      <c r="C440" t="str">
        <f>Hyperlink("https://www.diodes.com/part/view/BZX84C15TS","BZX84C15TS")</f>
        <v>BZX84C15TS</v>
      </c>
      <c r="D440" t="s">
        <v>102</v>
      </c>
      <c r="E440" t="s">
        <v>15</v>
      </c>
      <c r="F440" t="s">
        <v>16</v>
      </c>
      <c r="G440" t="s">
        <v>457</v>
      </c>
      <c r="H440">
        <v>200</v>
      </c>
      <c r="I440">
        <v>15</v>
      </c>
      <c r="J440">
        <v>5</v>
      </c>
      <c r="K440">
        <v>6.12</v>
      </c>
      <c r="L440">
        <v>0.1</v>
      </c>
      <c r="M440" t="s">
        <v>453</v>
      </c>
    </row>
    <row r="441" spans="1:13">
      <c r="A441" t="s">
        <v>477</v>
      </c>
      <c r="B441" s="2" t="str">
        <f>Hyperlink("https://www.diodes.com/assets/Datasheets/ds30066.pdf")</f>
        <v>https://www.diodes.com/assets/Datasheets/ds30066.pdf</v>
      </c>
      <c r="C441" t="str">
        <f>Hyperlink("https://www.diodes.com/part/view/BZX84C15W","BZX84C15W")</f>
        <v>BZX84C15W</v>
      </c>
      <c r="D441" t="s">
        <v>102</v>
      </c>
      <c r="E441" t="s">
        <v>15</v>
      </c>
      <c r="F441" t="s">
        <v>16</v>
      </c>
      <c r="G441" t="s">
        <v>17</v>
      </c>
      <c r="H441">
        <v>200</v>
      </c>
      <c r="I441">
        <v>15</v>
      </c>
      <c r="J441">
        <v>5</v>
      </c>
      <c r="K441">
        <v>6.12</v>
      </c>
      <c r="L441">
        <v>0.1</v>
      </c>
      <c r="M441" t="s">
        <v>61</v>
      </c>
    </row>
    <row r="442" spans="1:13">
      <c r="A442" t="s">
        <v>478</v>
      </c>
      <c r="B442" s="2" t="str">
        <f>Hyperlink("https://www.diodes.com/assets/Datasheets/ds18001.pdf")</f>
        <v>https://www.diodes.com/assets/Datasheets/ds18001.pdf</v>
      </c>
      <c r="C442" t="str">
        <f>Hyperlink("https://www.diodes.com/part/view/BZX84C16","BZX84C16")</f>
        <v>BZX84C16</v>
      </c>
      <c r="D442" t="s">
        <v>102</v>
      </c>
      <c r="E442" t="s">
        <v>57</v>
      </c>
      <c r="F442" t="s">
        <v>16</v>
      </c>
      <c r="G442" t="s">
        <v>17</v>
      </c>
      <c r="H442">
        <v>300</v>
      </c>
      <c r="I442">
        <v>16</v>
      </c>
      <c r="J442">
        <v>5</v>
      </c>
      <c r="K442">
        <v>5.56</v>
      </c>
      <c r="L442">
        <v>0.1</v>
      </c>
      <c r="M442" t="s">
        <v>59</v>
      </c>
    </row>
    <row r="443" spans="1:13">
      <c r="A443" t="s">
        <v>479</v>
      </c>
      <c r="B443" s="2" t="str">
        <f>Hyperlink("https://www.diodes.com/assets/Datasheets/ds30108.pdf")</f>
        <v>https://www.diodes.com/assets/Datasheets/ds30108.pdf</v>
      </c>
      <c r="C443" t="str">
        <f>Hyperlink("https://www.diodes.com/part/view/BZX84C16S","BZX84C16S")</f>
        <v>BZX84C16S</v>
      </c>
      <c r="D443" t="s">
        <v>102</v>
      </c>
      <c r="E443" t="s">
        <v>15</v>
      </c>
      <c r="F443" t="s">
        <v>16</v>
      </c>
      <c r="G443" t="s">
        <v>452</v>
      </c>
      <c r="H443">
        <v>200</v>
      </c>
      <c r="I443">
        <v>16.2</v>
      </c>
      <c r="J443">
        <v>5</v>
      </c>
      <c r="K443">
        <v>5.56</v>
      </c>
      <c r="L443">
        <v>0.1</v>
      </c>
      <c r="M443" t="s">
        <v>453</v>
      </c>
    </row>
    <row r="444" spans="1:13">
      <c r="A444" t="s">
        <v>480</v>
      </c>
      <c r="B444" s="2" t="str">
        <f>Hyperlink("https://www.diodes.com/assets/Datasheets/ds30262.pdf")</f>
        <v>https://www.diodes.com/assets/Datasheets/ds30262.pdf</v>
      </c>
      <c r="C444" t="str">
        <f>Hyperlink("https://www.diodes.com/part/view/BZX84C16T","BZX84C16T")</f>
        <v>BZX84C16T</v>
      </c>
      <c r="D444" t="s">
        <v>102</v>
      </c>
      <c r="E444" t="s">
        <v>15</v>
      </c>
      <c r="F444" t="s">
        <v>16</v>
      </c>
      <c r="G444" t="s">
        <v>17</v>
      </c>
      <c r="H444">
        <v>150</v>
      </c>
      <c r="I444">
        <v>16</v>
      </c>
      <c r="J444">
        <v>5</v>
      </c>
      <c r="K444">
        <v>5.56</v>
      </c>
      <c r="L444">
        <v>0.1</v>
      </c>
      <c r="M444" t="s">
        <v>455</v>
      </c>
    </row>
    <row r="445" spans="1:13">
      <c r="A445" t="s">
        <v>481</v>
      </c>
      <c r="B445" s="2" t="str">
        <f>Hyperlink("https://www.diodes.com/assets/Datasheets/ds30187.pdf")</f>
        <v>https://www.diodes.com/assets/Datasheets/ds30187.pdf</v>
      </c>
      <c r="C445" t="str">
        <f>Hyperlink("https://www.diodes.com/part/view/BZX84C16TS","BZX84C16TS")</f>
        <v>BZX84C16TS</v>
      </c>
      <c r="D445" t="s">
        <v>102</v>
      </c>
      <c r="E445" t="s">
        <v>15</v>
      </c>
      <c r="F445" t="s">
        <v>16</v>
      </c>
      <c r="G445" t="s">
        <v>457</v>
      </c>
      <c r="H445">
        <v>200</v>
      </c>
      <c r="I445">
        <v>16</v>
      </c>
      <c r="J445">
        <v>5</v>
      </c>
      <c r="K445">
        <v>5.56</v>
      </c>
      <c r="L445">
        <v>0.1</v>
      </c>
      <c r="M445" t="s">
        <v>453</v>
      </c>
    </row>
    <row r="446" spans="1:13">
      <c r="A446" t="s">
        <v>482</v>
      </c>
      <c r="B446" s="2" t="str">
        <f>Hyperlink("https://www.diodes.com/assets/Datasheets/ds30066.pdf")</f>
        <v>https://www.diodes.com/assets/Datasheets/ds30066.pdf</v>
      </c>
      <c r="C446" t="str">
        <f>Hyperlink("https://www.diodes.com/part/view/BZX84C16W","BZX84C16W")</f>
        <v>BZX84C16W</v>
      </c>
      <c r="D446" t="s">
        <v>102</v>
      </c>
      <c r="E446" t="s">
        <v>15</v>
      </c>
      <c r="F446" t="s">
        <v>16</v>
      </c>
      <c r="G446" t="s">
        <v>17</v>
      </c>
      <c r="H446">
        <v>200</v>
      </c>
      <c r="I446">
        <v>16</v>
      </c>
      <c r="J446">
        <v>5</v>
      </c>
      <c r="K446">
        <v>5.56</v>
      </c>
      <c r="L446">
        <v>0.1</v>
      </c>
      <c r="M446" t="s">
        <v>61</v>
      </c>
    </row>
    <row r="447" spans="1:13">
      <c r="A447" t="s">
        <v>483</v>
      </c>
      <c r="B447" s="2" t="str">
        <f>Hyperlink("https://www.diodes.com/assets/Datasheets/ds18001.pdf")</f>
        <v>https://www.diodes.com/assets/Datasheets/ds18001.pdf</v>
      </c>
      <c r="C447" t="str">
        <f>Hyperlink("https://www.diodes.com/part/view/BZX84C18","BZX84C18")</f>
        <v>BZX84C18</v>
      </c>
      <c r="D447" t="s">
        <v>102</v>
      </c>
      <c r="E447" t="s">
        <v>57</v>
      </c>
      <c r="F447" t="s">
        <v>16</v>
      </c>
      <c r="G447" t="s">
        <v>17</v>
      </c>
      <c r="H447">
        <v>300</v>
      </c>
      <c r="I447">
        <v>18</v>
      </c>
      <c r="J447">
        <v>5</v>
      </c>
      <c r="K447">
        <v>6.41</v>
      </c>
      <c r="L447">
        <v>0.1</v>
      </c>
      <c r="M447" t="s">
        <v>59</v>
      </c>
    </row>
    <row r="448" spans="1:13">
      <c r="A448" t="s">
        <v>484</v>
      </c>
      <c r="B448" s="2" t="str">
        <f>Hyperlink("https://www.diodes.com/assets/Datasheets/ds30108.pdf")</f>
        <v>https://www.diodes.com/assets/Datasheets/ds30108.pdf</v>
      </c>
      <c r="C448" t="str">
        <f>Hyperlink("https://www.diodes.com/part/view/BZX84C18S","BZX84C18S")</f>
        <v>BZX84C18S</v>
      </c>
      <c r="D448" t="s">
        <v>102</v>
      </c>
      <c r="E448" t="s">
        <v>15</v>
      </c>
      <c r="F448" t="s">
        <v>16</v>
      </c>
      <c r="G448" t="s">
        <v>452</v>
      </c>
      <c r="H448">
        <v>200</v>
      </c>
      <c r="I448">
        <v>18</v>
      </c>
      <c r="J448">
        <v>5</v>
      </c>
      <c r="K448">
        <v>6.41</v>
      </c>
      <c r="L448">
        <v>0.1</v>
      </c>
      <c r="M448" t="s">
        <v>453</v>
      </c>
    </row>
    <row r="449" spans="1:13">
      <c r="A449" t="s">
        <v>485</v>
      </c>
      <c r="B449" s="2" t="str">
        <f>Hyperlink("https://www.diodes.com/assets/Datasheets/ds30262.pdf")</f>
        <v>https://www.diodes.com/assets/Datasheets/ds30262.pdf</v>
      </c>
      <c r="C449" t="str">
        <f>Hyperlink("https://www.diodes.com/part/view/BZX84C18T","BZX84C18T")</f>
        <v>BZX84C18T</v>
      </c>
      <c r="D449" t="s">
        <v>102</v>
      </c>
      <c r="E449" t="s">
        <v>15</v>
      </c>
      <c r="F449" t="s">
        <v>16</v>
      </c>
      <c r="G449" t="s">
        <v>17</v>
      </c>
      <c r="H449">
        <v>150</v>
      </c>
      <c r="I449">
        <v>18</v>
      </c>
      <c r="J449">
        <v>5</v>
      </c>
      <c r="K449">
        <v>6.41</v>
      </c>
      <c r="L449">
        <v>0.1</v>
      </c>
      <c r="M449" t="s">
        <v>455</v>
      </c>
    </row>
    <row r="450" spans="1:13">
      <c r="A450" t="s">
        <v>486</v>
      </c>
      <c r="B450" s="2" t="str">
        <f>Hyperlink("https://www.diodes.com/assets/Datasheets/ds30187.pdf")</f>
        <v>https://www.diodes.com/assets/Datasheets/ds30187.pdf</v>
      </c>
      <c r="C450" t="str">
        <f>Hyperlink("https://www.diodes.com/part/view/BZX84C18TS","BZX84C18TS")</f>
        <v>BZX84C18TS</v>
      </c>
      <c r="D450" t="s">
        <v>102</v>
      </c>
      <c r="E450" t="s">
        <v>15</v>
      </c>
      <c r="F450" t="s">
        <v>16</v>
      </c>
      <c r="G450" t="s">
        <v>457</v>
      </c>
      <c r="H450">
        <v>200</v>
      </c>
      <c r="I450">
        <v>18</v>
      </c>
      <c r="J450">
        <v>5</v>
      </c>
      <c r="K450">
        <v>6.41</v>
      </c>
      <c r="L450">
        <v>0.1</v>
      </c>
      <c r="M450" t="s">
        <v>453</v>
      </c>
    </row>
    <row r="451" spans="1:13">
      <c r="A451" t="s">
        <v>487</v>
      </c>
      <c r="B451" s="2" t="str">
        <f>Hyperlink("https://www.diodes.com/assets/Datasheets/ds30066.pdf")</f>
        <v>https://www.diodes.com/assets/Datasheets/ds30066.pdf</v>
      </c>
      <c r="C451" t="str">
        <f>Hyperlink("https://www.diodes.com/part/view/BZX84C18W","BZX84C18W")</f>
        <v>BZX84C18W</v>
      </c>
      <c r="D451" t="s">
        <v>102</v>
      </c>
      <c r="E451" t="s">
        <v>15</v>
      </c>
      <c r="F451" t="s">
        <v>16</v>
      </c>
      <c r="G451" t="s">
        <v>17</v>
      </c>
      <c r="H451">
        <v>200</v>
      </c>
      <c r="I451">
        <v>18</v>
      </c>
      <c r="J451">
        <v>5</v>
      </c>
      <c r="K451">
        <v>6.41</v>
      </c>
      <c r="L451">
        <v>0.1</v>
      </c>
      <c r="M451" t="s">
        <v>61</v>
      </c>
    </row>
    <row r="452" spans="1:13">
      <c r="A452" t="s">
        <v>488</v>
      </c>
      <c r="B452" s="2" t="str">
        <f>Hyperlink("https://www.diodes.com/assets/Datasheets/ds18001.pdf")</f>
        <v>https://www.diodes.com/assets/Datasheets/ds18001.pdf</v>
      </c>
      <c r="C452" t="str">
        <f>Hyperlink("https://www.diodes.com/part/view/BZX84C20","BZX84C20")</f>
        <v>BZX84C20</v>
      </c>
      <c r="D452" t="s">
        <v>102</v>
      </c>
      <c r="E452" t="s">
        <v>57</v>
      </c>
      <c r="F452" t="s">
        <v>16</v>
      </c>
      <c r="G452" t="s">
        <v>17</v>
      </c>
      <c r="H452">
        <v>300</v>
      </c>
      <c r="I452">
        <v>20</v>
      </c>
      <c r="J452">
        <v>5</v>
      </c>
      <c r="K452">
        <v>6</v>
      </c>
      <c r="L452">
        <v>0.1</v>
      </c>
      <c r="M452" t="s">
        <v>59</v>
      </c>
    </row>
    <row r="453" spans="1:13">
      <c r="A453" t="s">
        <v>489</v>
      </c>
      <c r="B453" s="2" t="str">
        <f>Hyperlink("https://www.diodes.com/assets/Datasheets/ds30108.pdf")</f>
        <v>https://www.diodes.com/assets/Datasheets/ds30108.pdf</v>
      </c>
      <c r="C453" t="str">
        <f>Hyperlink("https://www.diodes.com/part/view/BZX84C20S","BZX84C20S")</f>
        <v>BZX84C20S</v>
      </c>
      <c r="D453" t="s">
        <v>102</v>
      </c>
      <c r="E453" t="s">
        <v>15</v>
      </c>
      <c r="F453" t="s">
        <v>16</v>
      </c>
      <c r="G453" t="s">
        <v>452</v>
      </c>
      <c r="H453">
        <v>200</v>
      </c>
      <c r="I453">
        <v>20</v>
      </c>
      <c r="J453">
        <v>5</v>
      </c>
      <c r="K453">
        <v>6</v>
      </c>
      <c r="L453">
        <v>0.1</v>
      </c>
      <c r="M453" t="s">
        <v>453</v>
      </c>
    </row>
    <row r="454" spans="1:13">
      <c r="A454" t="s">
        <v>490</v>
      </c>
      <c r="B454" s="2" t="str">
        <f>Hyperlink("https://www.diodes.com/assets/Datasheets/ds30262.pdf")</f>
        <v>https://www.diodes.com/assets/Datasheets/ds30262.pdf</v>
      </c>
      <c r="C454" t="str">
        <f>Hyperlink("https://www.diodes.com/part/view/BZX84C20T","BZX84C20T")</f>
        <v>BZX84C20T</v>
      </c>
      <c r="D454" t="s">
        <v>102</v>
      </c>
      <c r="E454" t="s">
        <v>15</v>
      </c>
      <c r="F454" t="s">
        <v>16</v>
      </c>
      <c r="G454" t="s">
        <v>17</v>
      </c>
      <c r="H454">
        <v>150</v>
      </c>
      <c r="I454">
        <v>20</v>
      </c>
      <c r="J454">
        <v>5</v>
      </c>
      <c r="K454">
        <v>6</v>
      </c>
      <c r="L454">
        <v>0.1</v>
      </c>
      <c r="M454" t="s">
        <v>455</v>
      </c>
    </row>
    <row r="455" spans="1:13">
      <c r="A455" t="s">
        <v>491</v>
      </c>
      <c r="B455" s="2" t="str">
        <f>Hyperlink("https://www.diodes.com/assets/Datasheets/ds30187.pdf")</f>
        <v>https://www.diodes.com/assets/Datasheets/ds30187.pdf</v>
      </c>
      <c r="C455" t="str">
        <f>Hyperlink("https://www.diodes.com/part/view/BZX84C20TS","BZX84C20TS")</f>
        <v>BZX84C20TS</v>
      </c>
      <c r="D455" t="s">
        <v>102</v>
      </c>
      <c r="E455" t="s">
        <v>15</v>
      </c>
      <c r="F455" t="s">
        <v>16</v>
      </c>
      <c r="G455" t="s">
        <v>457</v>
      </c>
      <c r="H455">
        <v>200</v>
      </c>
      <c r="I455">
        <v>20</v>
      </c>
      <c r="J455">
        <v>5</v>
      </c>
      <c r="K455">
        <v>6</v>
      </c>
      <c r="L455">
        <v>0.1</v>
      </c>
      <c r="M455" t="s">
        <v>453</v>
      </c>
    </row>
    <row r="456" spans="1:13">
      <c r="A456" t="s">
        <v>492</v>
      </c>
      <c r="B456" s="2" t="str">
        <f>Hyperlink("https://www.diodes.com/assets/Datasheets/ds30066.pdf")</f>
        <v>https://www.diodes.com/assets/Datasheets/ds30066.pdf</v>
      </c>
      <c r="C456" t="str">
        <f>Hyperlink("https://www.diodes.com/part/view/BZX84C20W","BZX84C20W")</f>
        <v>BZX84C20W</v>
      </c>
      <c r="D456" t="s">
        <v>102</v>
      </c>
      <c r="E456" t="s">
        <v>15</v>
      </c>
      <c r="F456" t="s">
        <v>16</v>
      </c>
      <c r="G456" t="s">
        <v>17</v>
      </c>
      <c r="H456">
        <v>200</v>
      </c>
      <c r="I456">
        <v>20</v>
      </c>
      <c r="J456">
        <v>5</v>
      </c>
      <c r="K456">
        <v>6</v>
      </c>
      <c r="L456">
        <v>0.1</v>
      </c>
      <c r="M456" t="s">
        <v>61</v>
      </c>
    </row>
    <row r="457" spans="1:13">
      <c r="A457" t="s">
        <v>493</v>
      </c>
      <c r="B457" s="2" t="str">
        <f>Hyperlink("https://www.diodes.com/assets/Datasheets/ds18001.pdf")</f>
        <v>https://www.diodes.com/assets/Datasheets/ds18001.pdf</v>
      </c>
      <c r="C457" t="str">
        <f>Hyperlink("https://www.diodes.com/part/view/BZX84C22","BZX84C22")</f>
        <v>BZX84C22</v>
      </c>
      <c r="D457" t="s">
        <v>102</v>
      </c>
      <c r="E457" t="s">
        <v>57</v>
      </c>
      <c r="F457" t="s">
        <v>16</v>
      </c>
      <c r="G457" t="s">
        <v>17</v>
      </c>
      <c r="H457">
        <v>300</v>
      </c>
      <c r="I457">
        <v>22</v>
      </c>
      <c r="J457">
        <v>5</v>
      </c>
      <c r="K457">
        <v>5.67</v>
      </c>
      <c r="L457">
        <v>0.1</v>
      </c>
      <c r="M457" t="s">
        <v>59</v>
      </c>
    </row>
    <row r="458" spans="1:13">
      <c r="A458" t="s">
        <v>494</v>
      </c>
      <c r="B458" s="2" t="str">
        <f>Hyperlink("https://www.diodes.com/assets/Datasheets/ds30108.pdf")</f>
        <v>https://www.diodes.com/assets/Datasheets/ds30108.pdf</v>
      </c>
      <c r="C458" t="str">
        <f>Hyperlink("https://www.diodes.com/part/view/BZX84C22S","BZX84C22S")</f>
        <v>BZX84C22S</v>
      </c>
      <c r="D458" t="s">
        <v>102</v>
      </c>
      <c r="E458" t="s">
        <v>15</v>
      </c>
      <c r="F458" t="s">
        <v>16</v>
      </c>
      <c r="G458" t="s">
        <v>452</v>
      </c>
      <c r="H458">
        <v>200</v>
      </c>
      <c r="I458">
        <v>22</v>
      </c>
      <c r="J458">
        <v>5</v>
      </c>
      <c r="K458">
        <v>5.67</v>
      </c>
      <c r="L458">
        <v>0.1</v>
      </c>
      <c r="M458" t="s">
        <v>453</v>
      </c>
    </row>
    <row r="459" spans="1:13">
      <c r="A459" t="s">
        <v>495</v>
      </c>
      <c r="B459" s="2" t="str">
        <f>Hyperlink("https://www.diodes.com/assets/Datasheets/ds30262.pdf")</f>
        <v>https://www.diodes.com/assets/Datasheets/ds30262.pdf</v>
      </c>
      <c r="C459" t="str">
        <f>Hyperlink("https://www.diodes.com/part/view/BZX84C22T","BZX84C22T")</f>
        <v>BZX84C22T</v>
      </c>
      <c r="D459" t="s">
        <v>102</v>
      </c>
      <c r="E459" t="s">
        <v>15</v>
      </c>
      <c r="F459" t="s">
        <v>16</v>
      </c>
      <c r="G459" t="s">
        <v>17</v>
      </c>
      <c r="H459">
        <v>150</v>
      </c>
      <c r="I459">
        <v>22</v>
      </c>
      <c r="J459">
        <v>5</v>
      </c>
      <c r="K459">
        <v>5.67</v>
      </c>
      <c r="L459">
        <v>0.1</v>
      </c>
      <c r="M459" t="s">
        <v>455</v>
      </c>
    </row>
    <row r="460" spans="1:13">
      <c r="A460" t="s">
        <v>496</v>
      </c>
      <c r="B460" s="2" t="str">
        <f>Hyperlink("https://www.diodes.com/assets/Datasheets/ds30066.pdf")</f>
        <v>https://www.diodes.com/assets/Datasheets/ds30066.pdf</v>
      </c>
      <c r="C460" t="str">
        <f>Hyperlink("https://www.diodes.com/part/view/BZX84C22W","BZX84C22W")</f>
        <v>BZX84C22W</v>
      </c>
      <c r="D460" t="s">
        <v>102</v>
      </c>
      <c r="E460" t="s">
        <v>15</v>
      </c>
      <c r="F460" t="s">
        <v>16</v>
      </c>
      <c r="G460" t="s">
        <v>17</v>
      </c>
      <c r="H460">
        <v>200</v>
      </c>
      <c r="I460">
        <v>22</v>
      </c>
      <c r="J460">
        <v>5</v>
      </c>
      <c r="K460">
        <v>5.67</v>
      </c>
      <c r="L460">
        <v>0.1</v>
      </c>
      <c r="M460" t="s">
        <v>61</v>
      </c>
    </row>
    <row r="461" spans="1:13">
      <c r="A461" t="s">
        <v>497</v>
      </c>
      <c r="B461" s="2" t="str">
        <f>Hyperlink("https://www.diodes.com/assets/Datasheets/ds18001.pdf")</f>
        <v>https://www.diodes.com/assets/Datasheets/ds18001.pdf</v>
      </c>
      <c r="C461" t="str">
        <f>Hyperlink("https://www.diodes.com/part/view/BZX84C24","BZX84C24")</f>
        <v>BZX84C24</v>
      </c>
      <c r="D461" t="s">
        <v>102</v>
      </c>
      <c r="E461" t="s">
        <v>57</v>
      </c>
      <c r="F461" t="s">
        <v>16</v>
      </c>
      <c r="G461" t="s">
        <v>17</v>
      </c>
      <c r="H461">
        <v>300</v>
      </c>
      <c r="I461">
        <v>24</v>
      </c>
      <c r="J461">
        <v>5</v>
      </c>
      <c r="K461">
        <v>5.79</v>
      </c>
      <c r="L461">
        <v>0.1</v>
      </c>
      <c r="M461" t="s">
        <v>59</v>
      </c>
    </row>
    <row r="462" spans="1:13">
      <c r="A462" t="s">
        <v>498</v>
      </c>
      <c r="B462" s="2" t="str">
        <f>Hyperlink("https://www.diodes.com/assets/Datasheets/ds30262.pdf")</f>
        <v>https://www.diodes.com/assets/Datasheets/ds30262.pdf</v>
      </c>
      <c r="C462" t="str">
        <f>Hyperlink("https://www.diodes.com/part/view/BZX84C24T","BZX84C24T")</f>
        <v>BZX84C24T</v>
      </c>
      <c r="D462" t="s">
        <v>102</v>
      </c>
      <c r="E462" t="s">
        <v>15</v>
      </c>
      <c r="F462" t="s">
        <v>16</v>
      </c>
      <c r="G462" t="s">
        <v>17</v>
      </c>
      <c r="H462">
        <v>150</v>
      </c>
      <c r="I462">
        <v>24</v>
      </c>
      <c r="J462">
        <v>5</v>
      </c>
      <c r="K462">
        <v>5.79</v>
      </c>
      <c r="L462">
        <v>0.1</v>
      </c>
      <c r="M462" t="s">
        <v>455</v>
      </c>
    </row>
    <row r="463" spans="1:13">
      <c r="A463" t="s">
        <v>499</v>
      </c>
      <c r="B463" s="2" t="str">
        <f>Hyperlink("https://www.diodes.com/assets/Datasheets/ds30187.pdf")</f>
        <v>https://www.diodes.com/assets/Datasheets/ds30187.pdf</v>
      </c>
      <c r="C463" t="str">
        <f>Hyperlink("https://www.diodes.com/part/view/BZX84C24TS","BZX84C24TS")</f>
        <v>BZX84C24TS</v>
      </c>
      <c r="D463" t="s">
        <v>102</v>
      </c>
      <c r="E463" t="s">
        <v>15</v>
      </c>
      <c r="F463" t="s">
        <v>16</v>
      </c>
      <c r="G463" t="s">
        <v>457</v>
      </c>
      <c r="H463">
        <v>200</v>
      </c>
      <c r="I463">
        <v>24</v>
      </c>
      <c r="J463">
        <v>5</v>
      </c>
      <c r="K463">
        <v>5.79</v>
      </c>
      <c r="L463">
        <v>0.1</v>
      </c>
      <c r="M463" t="s">
        <v>453</v>
      </c>
    </row>
    <row r="464" spans="1:13">
      <c r="A464" t="s">
        <v>500</v>
      </c>
      <c r="B464" s="2" t="str">
        <f>Hyperlink("https://www.diodes.com/assets/Datasheets/ds30066.pdf")</f>
        <v>https://www.diodes.com/assets/Datasheets/ds30066.pdf</v>
      </c>
      <c r="C464" t="str">
        <f>Hyperlink("https://www.diodes.com/part/view/BZX84C24W","BZX84C24W")</f>
        <v>BZX84C24W</v>
      </c>
      <c r="D464" t="s">
        <v>102</v>
      </c>
      <c r="E464" t="s">
        <v>15</v>
      </c>
      <c r="F464" t="s">
        <v>16</v>
      </c>
      <c r="G464" t="s">
        <v>17</v>
      </c>
      <c r="H464">
        <v>200</v>
      </c>
      <c r="I464">
        <v>24</v>
      </c>
      <c r="J464">
        <v>5</v>
      </c>
      <c r="K464">
        <v>5.79</v>
      </c>
      <c r="L464">
        <v>0.1</v>
      </c>
      <c r="M464" t="s">
        <v>61</v>
      </c>
    </row>
    <row r="465" spans="1:13">
      <c r="A465" t="s">
        <v>501</v>
      </c>
      <c r="B465" s="2" t="str">
        <f>Hyperlink("https://www.diodes.com/assets/Datasheets/ds18001.pdf")</f>
        <v>https://www.diodes.com/assets/Datasheets/ds18001.pdf</v>
      </c>
      <c r="C465" t="str">
        <f>Hyperlink("https://www.diodes.com/part/view/BZX84C27","BZX84C27")</f>
        <v>BZX84C27</v>
      </c>
      <c r="D465" t="s">
        <v>102</v>
      </c>
      <c r="E465" t="s">
        <v>57</v>
      </c>
      <c r="F465" t="s">
        <v>16</v>
      </c>
      <c r="G465" t="s">
        <v>17</v>
      </c>
      <c r="H465">
        <v>300</v>
      </c>
      <c r="I465">
        <v>27</v>
      </c>
      <c r="J465">
        <v>2</v>
      </c>
      <c r="K465">
        <v>7.04</v>
      </c>
      <c r="L465">
        <v>0.1</v>
      </c>
      <c r="M465" t="s">
        <v>59</v>
      </c>
    </row>
    <row r="466" spans="1:13">
      <c r="A466" t="s">
        <v>502</v>
      </c>
      <c r="B466" s="2" t="str">
        <f>Hyperlink("https://www.diodes.com/assets/Datasheets/ds30108.pdf")</f>
        <v>https://www.diodes.com/assets/Datasheets/ds30108.pdf</v>
      </c>
      <c r="C466" t="str">
        <f>Hyperlink("https://www.diodes.com/part/view/BZX84C27S","BZX84C27S")</f>
        <v>BZX84C27S</v>
      </c>
      <c r="D466" t="s">
        <v>102</v>
      </c>
      <c r="E466" t="s">
        <v>15</v>
      </c>
      <c r="F466" t="s">
        <v>16</v>
      </c>
      <c r="G466" t="s">
        <v>452</v>
      </c>
      <c r="H466">
        <v>200</v>
      </c>
      <c r="I466">
        <v>27</v>
      </c>
      <c r="J466">
        <v>2</v>
      </c>
      <c r="K466">
        <v>7.04</v>
      </c>
      <c r="L466">
        <v>0.1</v>
      </c>
      <c r="M466" t="s">
        <v>453</v>
      </c>
    </row>
    <row r="467" spans="1:13">
      <c r="A467" t="s">
        <v>503</v>
      </c>
      <c r="B467" s="2" t="str">
        <f>Hyperlink("https://www.diodes.com/assets/Datasheets/ds30262.pdf")</f>
        <v>https://www.diodes.com/assets/Datasheets/ds30262.pdf</v>
      </c>
      <c r="C467" t="str">
        <f>Hyperlink("https://www.diodes.com/part/view/BZX84C27T","BZX84C27T")</f>
        <v>BZX84C27T</v>
      </c>
      <c r="D467" t="s">
        <v>102</v>
      </c>
      <c r="E467" t="s">
        <v>15</v>
      </c>
      <c r="F467" t="s">
        <v>16</v>
      </c>
      <c r="G467" t="s">
        <v>17</v>
      </c>
      <c r="H467">
        <v>150</v>
      </c>
      <c r="I467">
        <v>27</v>
      </c>
      <c r="J467">
        <v>2</v>
      </c>
      <c r="K467">
        <v>7.04</v>
      </c>
      <c r="L467">
        <v>0.1</v>
      </c>
      <c r="M467" t="s">
        <v>455</v>
      </c>
    </row>
    <row r="468" spans="1:13">
      <c r="A468" t="s">
        <v>504</v>
      </c>
      <c r="B468" s="2" t="str">
        <f>Hyperlink("https://www.diodes.com/assets/Datasheets/ds30187.pdf")</f>
        <v>https://www.diodes.com/assets/Datasheets/ds30187.pdf</v>
      </c>
      <c r="C468" t="str">
        <f>Hyperlink("https://www.diodes.com/part/view/BZX84C27TS","BZX84C27TS")</f>
        <v>BZX84C27TS</v>
      </c>
      <c r="D468" t="s">
        <v>102</v>
      </c>
      <c r="E468" t="s">
        <v>15</v>
      </c>
      <c r="F468" t="s">
        <v>16</v>
      </c>
      <c r="G468" t="s">
        <v>457</v>
      </c>
      <c r="H468">
        <v>200</v>
      </c>
      <c r="I468">
        <v>27</v>
      </c>
      <c r="J468">
        <v>2</v>
      </c>
      <c r="K468">
        <v>7.04</v>
      </c>
      <c r="L468">
        <v>0.1</v>
      </c>
      <c r="M468" t="s">
        <v>453</v>
      </c>
    </row>
    <row r="469" spans="1:13">
      <c r="A469" t="s">
        <v>505</v>
      </c>
      <c r="B469" s="2" t="str">
        <f>Hyperlink("https://www.diodes.com/assets/Datasheets/ds30066.pdf")</f>
        <v>https://www.diodes.com/assets/Datasheets/ds30066.pdf</v>
      </c>
      <c r="C469" t="str">
        <f>Hyperlink("https://www.diodes.com/part/view/BZX84C27W","BZX84C27W")</f>
        <v>BZX84C27W</v>
      </c>
      <c r="D469" t="s">
        <v>102</v>
      </c>
      <c r="E469" t="s">
        <v>15</v>
      </c>
      <c r="F469" t="s">
        <v>16</v>
      </c>
      <c r="G469" t="s">
        <v>17</v>
      </c>
      <c r="H469">
        <v>200</v>
      </c>
      <c r="I469">
        <v>27</v>
      </c>
      <c r="J469">
        <v>2</v>
      </c>
      <c r="K469">
        <v>7.04</v>
      </c>
      <c r="L469">
        <v>0.1</v>
      </c>
      <c r="M469" t="s">
        <v>61</v>
      </c>
    </row>
    <row r="470" spans="1:13">
      <c r="A470" t="s">
        <v>506</v>
      </c>
      <c r="B470" s="2" t="str">
        <f>Hyperlink("https://www.diodes.com/assets/Datasheets/ds18001.pdf")</f>
        <v>https://www.diodes.com/assets/Datasheets/ds18001.pdf</v>
      </c>
      <c r="C470" t="str">
        <f>Hyperlink("https://www.diodes.com/part/view/BZX84C2V4","BZX84C2V4")</f>
        <v>BZX84C2V4</v>
      </c>
      <c r="D470" t="s">
        <v>102</v>
      </c>
      <c r="E470" t="s">
        <v>57</v>
      </c>
      <c r="F470" t="s">
        <v>16</v>
      </c>
      <c r="G470" t="s">
        <v>17</v>
      </c>
      <c r="H470">
        <v>300</v>
      </c>
      <c r="I470">
        <v>2.4</v>
      </c>
      <c r="J470">
        <v>5</v>
      </c>
      <c r="K470">
        <v>8.33</v>
      </c>
      <c r="L470">
        <v>50</v>
      </c>
      <c r="M470" t="s">
        <v>59</v>
      </c>
    </row>
    <row r="471" spans="1:13">
      <c r="A471" t="s">
        <v>507</v>
      </c>
      <c r="B471" s="2" t="str">
        <f>Hyperlink("https://www.diodes.com/assets/Datasheets/ds30108.pdf")</f>
        <v>https://www.diodes.com/assets/Datasheets/ds30108.pdf</v>
      </c>
      <c r="C471" t="str">
        <f>Hyperlink("https://www.diodes.com/part/view/BZX84C2V4S","BZX84C2V4S")</f>
        <v>BZX84C2V4S</v>
      </c>
      <c r="D471" t="s">
        <v>102</v>
      </c>
      <c r="E471" t="s">
        <v>15</v>
      </c>
      <c r="F471" t="s">
        <v>16</v>
      </c>
      <c r="G471" t="s">
        <v>452</v>
      </c>
      <c r="H471">
        <v>200</v>
      </c>
      <c r="I471">
        <v>2.4</v>
      </c>
      <c r="J471">
        <v>5</v>
      </c>
      <c r="K471">
        <v>8.33</v>
      </c>
      <c r="L471">
        <v>50</v>
      </c>
      <c r="M471" t="s">
        <v>453</v>
      </c>
    </row>
    <row r="472" spans="1:13">
      <c r="A472" t="s">
        <v>508</v>
      </c>
      <c r="B472" s="2" t="str">
        <f>Hyperlink("https://www.diodes.com/assets/Datasheets/ds30262.pdf")</f>
        <v>https://www.diodes.com/assets/Datasheets/ds30262.pdf</v>
      </c>
      <c r="C472" t="str">
        <f>Hyperlink("https://www.diodes.com/part/view/BZX84C2V4T","BZX84C2V4T")</f>
        <v>BZX84C2V4T</v>
      </c>
      <c r="D472" t="s">
        <v>102</v>
      </c>
      <c r="E472" t="s">
        <v>15</v>
      </c>
      <c r="F472" t="s">
        <v>16</v>
      </c>
      <c r="G472" t="s">
        <v>17</v>
      </c>
      <c r="H472">
        <v>150</v>
      </c>
      <c r="I472">
        <v>2.4</v>
      </c>
      <c r="J472">
        <v>5</v>
      </c>
      <c r="K472">
        <v>8.33</v>
      </c>
      <c r="L472">
        <v>50</v>
      </c>
      <c r="M472" t="s">
        <v>455</v>
      </c>
    </row>
    <row r="473" spans="1:13">
      <c r="A473" t="s">
        <v>509</v>
      </c>
      <c r="B473" s="2" t="str">
        <f>Hyperlink("https://www.diodes.com/assets/Datasheets/ds30187.pdf")</f>
        <v>https://www.diodes.com/assets/Datasheets/ds30187.pdf</v>
      </c>
      <c r="C473" t="str">
        <f>Hyperlink("https://www.diodes.com/part/view/BZX84C2V4TS","BZX84C2V4TS")</f>
        <v>BZX84C2V4TS</v>
      </c>
      <c r="D473" t="s">
        <v>102</v>
      </c>
      <c r="E473" t="s">
        <v>15</v>
      </c>
      <c r="F473" t="s">
        <v>16</v>
      </c>
      <c r="G473" t="s">
        <v>457</v>
      </c>
      <c r="H473">
        <v>200</v>
      </c>
      <c r="I473">
        <v>2.4</v>
      </c>
      <c r="J473">
        <v>5</v>
      </c>
      <c r="K473">
        <v>8.33</v>
      </c>
      <c r="L473">
        <v>50</v>
      </c>
      <c r="M473" t="s">
        <v>453</v>
      </c>
    </row>
    <row r="474" spans="1:13">
      <c r="A474" t="s">
        <v>510</v>
      </c>
      <c r="B474" s="2" t="str">
        <f>Hyperlink("https://www.diodes.com/assets/Datasheets/ds30066.pdf")</f>
        <v>https://www.diodes.com/assets/Datasheets/ds30066.pdf</v>
      </c>
      <c r="C474" t="str">
        <f>Hyperlink("https://www.diodes.com/part/view/BZX84C2V4W","BZX84C2V4W")</f>
        <v>BZX84C2V4W</v>
      </c>
      <c r="D474" t="s">
        <v>102</v>
      </c>
      <c r="E474" t="s">
        <v>15</v>
      </c>
      <c r="F474" t="s">
        <v>16</v>
      </c>
      <c r="G474" t="s">
        <v>17</v>
      </c>
      <c r="H474">
        <v>200</v>
      </c>
      <c r="I474">
        <v>2.4</v>
      </c>
      <c r="J474">
        <v>5</v>
      </c>
      <c r="K474">
        <v>8.33</v>
      </c>
      <c r="L474">
        <v>50</v>
      </c>
      <c r="M474" t="s">
        <v>61</v>
      </c>
    </row>
    <row r="475" spans="1:13">
      <c r="A475" t="s">
        <v>511</v>
      </c>
      <c r="B475" s="2" t="str">
        <f>Hyperlink("https://www.diodes.com/assets/Datasheets/ds18001.pdf")</f>
        <v>https://www.diodes.com/assets/Datasheets/ds18001.pdf</v>
      </c>
      <c r="C475" t="str">
        <f>Hyperlink("https://www.diodes.com/part/view/BZX84C2V7","BZX84C2V7")</f>
        <v>BZX84C2V7</v>
      </c>
      <c r="D475" t="s">
        <v>102</v>
      </c>
      <c r="E475" t="s">
        <v>57</v>
      </c>
      <c r="F475" t="s">
        <v>16</v>
      </c>
      <c r="G475" t="s">
        <v>17</v>
      </c>
      <c r="H475">
        <v>300</v>
      </c>
      <c r="I475">
        <v>2.7</v>
      </c>
      <c r="J475">
        <v>5</v>
      </c>
      <c r="K475">
        <v>7.41</v>
      </c>
      <c r="L475">
        <v>20</v>
      </c>
      <c r="M475" t="s">
        <v>59</v>
      </c>
    </row>
    <row r="476" spans="1:13">
      <c r="A476" t="s">
        <v>512</v>
      </c>
      <c r="B476" s="2" t="str">
        <f>Hyperlink("https://www.diodes.com/assets/Datasheets/ds30108.pdf")</f>
        <v>https://www.diodes.com/assets/Datasheets/ds30108.pdf</v>
      </c>
      <c r="C476" t="str">
        <f>Hyperlink("https://www.diodes.com/part/view/BZX84C2V7S","BZX84C2V7S")</f>
        <v>BZX84C2V7S</v>
      </c>
      <c r="D476" t="s">
        <v>102</v>
      </c>
      <c r="E476" t="s">
        <v>15</v>
      </c>
      <c r="F476" t="s">
        <v>16</v>
      </c>
      <c r="G476" t="s">
        <v>452</v>
      </c>
      <c r="H476">
        <v>200</v>
      </c>
      <c r="I476">
        <v>2.7</v>
      </c>
      <c r="J476">
        <v>5</v>
      </c>
      <c r="K476">
        <v>7.41</v>
      </c>
      <c r="L476">
        <v>20</v>
      </c>
      <c r="M476" t="s">
        <v>453</v>
      </c>
    </row>
    <row r="477" spans="1:13">
      <c r="A477" t="s">
        <v>513</v>
      </c>
      <c r="B477" s="2" t="str">
        <f>Hyperlink("https://www.diodes.com/assets/Datasheets/ds30262.pdf")</f>
        <v>https://www.diodes.com/assets/Datasheets/ds30262.pdf</v>
      </c>
      <c r="C477" t="str">
        <f>Hyperlink("https://www.diodes.com/part/view/BZX84C2V7T","BZX84C2V7T")</f>
        <v>BZX84C2V7T</v>
      </c>
      <c r="D477" t="s">
        <v>102</v>
      </c>
      <c r="E477" t="s">
        <v>15</v>
      </c>
      <c r="F477" t="s">
        <v>16</v>
      </c>
      <c r="G477" t="s">
        <v>17</v>
      </c>
      <c r="H477">
        <v>150</v>
      </c>
      <c r="I477">
        <v>2.7</v>
      </c>
      <c r="J477">
        <v>5</v>
      </c>
      <c r="K477">
        <v>7.41</v>
      </c>
      <c r="L477">
        <v>20</v>
      </c>
      <c r="M477" t="s">
        <v>455</v>
      </c>
    </row>
    <row r="478" spans="1:13">
      <c r="A478" t="s">
        <v>514</v>
      </c>
      <c r="B478" s="2" t="str">
        <f>Hyperlink("https://www.diodes.com/assets/Datasheets/ds30187.pdf")</f>
        <v>https://www.diodes.com/assets/Datasheets/ds30187.pdf</v>
      </c>
      <c r="C478" t="str">
        <f>Hyperlink("https://www.diodes.com/part/view/BZX84C2V7TS","BZX84C2V7TS")</f>
        <v>BZX84C2V7TS</v>
      </c>
      <c r="D478" t="s">
        <v>102</v>
      </c>
      <c r="E478" t="s">
        <v>15</v>
      </c>
      <c r="F478" t="s">
        <v>16</v>
      </c>
      <c r="G478" t="s">
        <v>457</v>
      </c>
      <c r="H478">
        <v>200</v>
      </c>
      <c r="I478">
        <v>2.7</v>
      </c>
      <c r="J478">
        <v>5</v>
      </c>
      <c r="K478">
        <v>7.41</v>
      </c>
      <c r="L478">
        <v>20</v>
      </c>
      <c r="M478" t="s">
        <v>453</v>
      </c>
    </row>
    <row r="479" spans="1:13">
      <c r="A479" t="s">
        <v>515</v>
      </c>
      <c r="B479" s="2" t="str">
        <f>Hyperlink("https://www.diodes.com/assets/Datasheets/ds30066.pdf")</f>
        <v>https://www.diodes.com/assets/Datasheets/ds30066.pdf</v>
      </c>
      <c r="C479" t="str">
        <f>Hyperlink("https://www.diodes.com/part/view/BZX84C2V7W","BZX84C2V7W")</f>
        <v>BZX84C2V7W</v>
      </c>
      <c r="D479" t="s">
        <v>102</v>
      </c>
      <c r="E479" t="s">
        <v>15</v>
      </c>
      <c r="F479" t="s">
        <v>16</v>
      </c>
      <c r="G479" t="s">
        <v>17</v>
      </c>
      <c r="H479">
        <v>200</v>
      </c>
      <c r="I479">
        <v>2.7</v>
      </c>
      <c r="J479">
        <v>5</v>
      </c>
      <c r="K479">
        <v>7.41</v>
      </c>
      <c r="L479">
        <v>20</v>
      </c>
      <c r="M479" t="s">
        <v>61</v>
      </c>
    </row>
    <row r="480" spans="1:13">
      <c r="A480" t="s">
        <v>516</v>
      </c>
      <c r="B480" s="2" t="str">
        <f>Hyperlink("https://www.diodes.com/assets/Datasheets/ds18001.pdf")</f>
        <v>https://www.diodes.com/assets/Datasheets/ds18001.pdf</v>
      </c>
      <c r="C480" t="str">
        <f>Hyperlink("https://www.diodes.com/part/view/BZX84C30","BZX84C30")</f>
        <v>BZX84C30</v>
      </c>
      <c r="D480" t="s">
        <v>102</v>
      </c>
      <c r="E480" t="s">
        <v>57</v>
      </c>
      <c r="F480" t="s">
        <v>16</v>
      </c>
      <c r="G480" t="s">
        <v>17</v>
      </c>
      <c r="H480">
        <v>300</v>
      </c>
      <c r="I480">
        <v>30</v>
      </c>
      <c r="J480">
        <v>2</v>
      </c>
      <c r="K480">
        <v>6.67</v>
      </c>
      <c r="L480">
        <v>0.1</v>
      </c>
      <c r="M480" t="s">
        <v>59</v>
      </c>
    </row>
    <row r="481" spans="1:13">
      <c r="A481" t="s">
        <v>517</v>
      </c>
      <c r="B481" s="2" t="str">
        <f>Hyperlink("https://www.diodes.com/assets/Datasheets/ds30108.pdf")</f>
        <v>https://www.diodes.com/assets/Datasheets/ds30108.pdf</v>
      </c>
      <c r="C481" t="str">
        <f>Hyperlink("https://www.diodes.com/part/view/BZX84C30S","BZX84C30S")</f>
        <v>BZX84C30S</v>
      </c>
      <c r="D481" t="s">
        <v>102</v>
      </c>
      <c r="E481" t="s">
        <v>15</v>
      </c>
      <c r="F481" t="s">
        <v>16</v>
      </c>
      <c r="G481" t="s">
        <v>452</v>
      </c>
      <c r="H481">
        <v>200</v>
      </c>
      <c r="I481">
        <v>30</v>
      </c>
      <c r="J481">
        <v>2</v>
      </c>
      <c r="K481">
        <v>6.67</v>
      </c>
      <c r="L481">
        <v>0.1</v>
      </c>
      <c r="M481" t="s">
        <v>453</v>
      </c>
    </row>
    <row r="482" spans="1:13">
      <c r="A482" t="s">
        <v>518</v>
      </c>
      <c r="B482" s="2" t="str">
        <f>Hyperlink("https://www.diodes.com/assets/Datasheets/ds30262.pdf")</f>
        <v>https://www.diodes.com/assets/Datasheets/ds30262.pdf</v>
      </c>
      <c r="C482" t="str">
        <f>Hyperlink("https://www.diodes.com/part/view/BZX84C30T","BZX84C30T")</f>
        <v>BZX84C30T</v>
      </c>
      <c r="D482" t="s">
        <v>102</v>
      </c>
      <c r="E482" t="s">
        <v>15</v>
      </c>
      <c r="F482" t="s">
        <v>16</v>
      </c>
      <c r="G482" t="s">
        <v>17</v>
      </c>
      <c r="H482">
        <v>150</v>
      </c>
      <c r="I482">
        <v>30</v>
      </c>
      <c r="J482">
        <v>2</v>
      </c>
      <c r="K482">
        <v>6.67</v>
      </c>
      <c r="L482">
        <v>0.1</v>
      </c>
      <c r="M482" t="s">
        <v>455</v>
      </c>
    </row>
    <row r="483" spans="1:13">
      <c r="A483" t="s">
        <v>519</v>
      </c>
      <c r="B483" s="2" t="str">
        <f>Hyperlink("https://www.diodes.com/assets/Datasheets/ds30066.pdf")</f>
        <v>https://www.diodes.com/assets/Datasheets/ds30066.pdf</v>
      </c>
      <c r="C483" t="str">
        <f>Hyperlink("https://www.diodes.com/part/view/BZX84C30W","BZX84C30W")</f>
        <v>BZX84C30W</v>
      </c>
      <c r="D483" t="s">
        <v>102</v>
      </c>
      <c r="E483" t="s">
        <v>15</v>
      </c>
      <c r="F483" t="s">
        <v>16</v>
      </c>
      <c r="G483" t="s">
        <v>17</v>
      </c>
      <c r="H483">
        <v>200</v>
      </c>
      <c r="I483">
        <v>30</v>
      </c>
      <c r="J483">
        <v>2</v>
      </c>
      <c r="K483">
        <v>6.67</v>
      </c>
      <c r="L483">
        <v>0.1</v>
      </c>
      <c r="M483" t="s">
        <v>61</v>
      </c>
    </row>
    <row r="484" spans="1:13">
      <c r="A484" t="s">
        <v>520</v>
      </c>
      <c r="B484" s="2" t="str">
        <f>Hyperlink("https://www.diodes.com/assets/Datasheets/ds18001.pdf")</f>
        <v>https://www.diodes.com/assets/Datasheets/ds18001.pdf</v>
      </c>
      <c r="C484" t="str">
        <f>Hyperlink("https://www.diodes.com/part/view/BZX84C33","BZX84C33")</f>
        <v>BZX84C33</v>
      </c>
      <c r="D484" t="s">
        <v>102</v>
      </c>
      <c r="E484" t="s">
        <v>57</v>
      </c>
      <c r="F484" t="s">
        <v>16</v>
      </c>
      <c r="G484" t="s">
        <v>17</v>
      </c>
      <c r="H484">
        <v>300</v>
      </c>
      <c r="I484">
        <v>33</v>
      </c>
      <c r="J484">
        <v>2</v>
      </c>
      <c r="K484">
        <v>6.06</v>
      </c>
      <c r="L484">
        <v>0.1</v>
      </c>
      <c r="M484" t="s">
        <v>59</v>
      </c>
    </row>
    <row r="485" spans="1:13">
      <c r="A485" t="s">
        <v>521</v>
      </c>
      <c r="B485" s="2" t="str">
        <f>Hyperlink("https://www.diodes.com/assets/Datasheets/ds30108.pdf")</f>
        <v>https://www.diodes.com/assets/Datasheets/ds30108.pdf</v>
      </c>
      <c r="C485" t="str">
        <f>Hyperlink("https://www.diodes.com/part/view/BZX84C33S","BZX84C33S")</f>
        <v>BZX84C33S</v>
      </c>
      <c r="D485" t="s">
        <v>102</v>
      </c>
      <c r="E485" t="s">
        <v>15</v>
      </c>
      <c r="F485" t="s">
        <v>16</v>
      </c>
      <c r="G485" t="s">
        <v>452</v>
      </c>
      <c r="H485">
        <v>200</v>
      </c>
      <c r="I485">
        <v>33</v>
      </c>
      <c r="J485">
        <v>2</v>
      </c>
      <c r="K485">
        <v>6.06</v>
      </c>
      <c r="L485">
        <v>0.1</v>
      </c>
      <c r="M485" t="s">
        <v>453</v>
      </c>
    </row>
    <row r="486" spans="1:13">
      <c r="A486" t="s">
        <v>522</v>
      </c>
      <c r="B486" s="2" t="str">
        <f>Hyperlink("https://www.diodes.com/assets/Datasheets/ds30262.pdf")</f>
        <v>https://www.diodes.com/assets/Datasheets/ds30262.pdf</v>
      </c>
      <c r="C486" t="str">
        <f>Hyperlink("https://www.diodes.com/part/view/BZX84C33T","BZX84C33T")</f>
        <v>BZX84C33T</v>
      </c>
      <c r="D486" t="s">
        <v>102</v>
      </c>
      <c r="E486" t="s">
        <v>15</v>
      </c>
      <c r="F486" t="s">
        <v>16</v>
      </c>
      <c r="G486" t="s">
        <v>17</v>
      </c>
      <c r="H486">
        <v>150</v>
      </c>
      <c r="I486">
        <v>33</v>
      </c>
      <c r="J486">
        <v>2</v>
      </c>
      <c r="K486">
        <v>6.06</v>
      </c>
      <c r="L486">
        <v>0.1</v>
      </c>
      <c r="M486" t="s">
        <v>455</v>
      </c>
    </row>
    <row r="487" spans="1:13">
      <c r="A487" t="s">
        <v>523</v>
      </c>
      <c r="B487" s="2" t="str">
        <f>Hyperlink("https://www.diodes.com/assets/Datasheets/ds30066.pdf")</f>
        <v>https://www.diodes.com/assets/Datasheets/ds30066.pdf</v>
      </c>
      <c r="C487" t="str">
        <f>Hyperlink("https://www.diodes.com/part/view/BZX84C33W","BZX84C33W")</f>
        <v>BZX84C33W</v>
      </c>
      <c r="D487" t="s">
        <v>102</v>
      </c>
      <c r="E487" t="s">
        <v>15</v>
      </c>
      <c r="F487" t="s">
        <v>16</v>
      </c>
      <c r="G487" t="s">
        <v>17</v>
      </c>
      <c r="H487">
        <v>200</v>
      </c>
      <c r="I487">
        <v>33</v>
      </c>
      <c r="J487">
        <v>2</v>
      </c>
      <c r="K487">
        <v>6.06</v>
      </c>
      <c r="L487">
        <v>0.1</v>
      </c>
      <c r="M487" t="s">
        <v>61</v>
      </c>
    </row>
    <row r="488" spans="1:13">
      <c r="A488" t="s">
        <v>524</v>
      </c>
      <c r="B488" s="2" t="str">
        <f>Hyperlink("https://www.diodes.com/assets/Datasheets/ds18001.pdf")</f>
        <v>https://www.diodes.com/assets/Datasheets/ds18001.pdf</v>
      </c>
      <c r="C488" t="str">
        <f>Hyperlink("https://www.diodes.com/part/view/BZX84C36","BZX84C36")</f>
        <v>BZX84C36</v>
      </c>
      <c r="D488" t="s">
        <v>102</v>
      </c>
      <c r="E488" t="s">
        <v>57</v>
      </c>
      <c r="F488" t="s">
        <v>16</v>
      </c>
      <c r="G488" t="s">
        <v>17</v>
      </c>
      <c r="H488">
        <v>300</v>
      </c>
      <c r="I488">
        <v>36</v>
      </c>
      <c r="J488">
        <v>2</v>
      </c>
      <c r="K488">
        <v>5.56</v>
      </c>
      <c r="L488">
        <v>0.1</v>
      </c>
      <c r="M488" t="s">
        <v>59</v>
      </c>
    </row>
    <row r="489" spans="1:13">
      <c r="A489" t="s">
        <v>525</v>
      </c>
      <c r="B489" s="2" t="str">
        <f>Hyperlink("https://www.diodes.com/assets/Datasheets/ds30108.pdf")</f>
        <v>https://www.diodes.com/assets/Datasheets/ds30108.pdf</v>
      </c>
      <c r="C489" t="str">
        <f>Hyperlink("https://www.diodes.com/part/view/BZX84C36S","BZX84C36S")</f>
        <v>BZX84C36S</v>
      </c>
      <c r="D489" t="s">
        <v>102</v>
      </c>
      <c r="E489" t="s">
        <v>15</v>
      </c>
      <c r="F489" t="s">
        <v>16</v>
      </c>
      <c r="G489" t="s">
        <v>452</v>
      </c>
      <c r="H489">
        <v>200</v>
      </c>
      <c r="I489">
        <v>36</v>
      </c>
      <c r="J489">
        <v>2</v>
      </c>
      <c r="K489">
        <v>6.06</v>
      </c>
      <c r="L489">
        <v>0.1</v>
      </c>
      <c r="M489" t="s">
        <v>453</v>
      </c>
    </row>
    <row r="490" spans="1:13">
      <c r="A490" t="s">
        <v>526</v>
      </c>
      <c r="B490" s="2" t="str">
        <f>Hyperlink("https://www.diodes.com/assets/Datasheets/ds30262.pdf")</f>
        <v>https://www.diodes.com/assets/Datasheets/ds30262.pdf</v>
      </c>
      <c r="C490" t="str">
        <f>Hyperlink("https://www.diodes.com/part/view/BZX84C36T","BZX84C36T")</f>
        <v>BZX84C36T</v>
      </c>
      <c r="D490" t="s">
        <v>102</v>
      </c>
      <c r="E490" t="s">
        <v>15</v>
      </c>
      <c r="F490" t="s">
        <v>16</v>
      </c>
      <c r="G490" t="s">
        <v>17</v>
      </c>
      <c r="H490">
        <v>150</v>
      </c>
      <c r="I490">
        <v>36</v>
      </c>
      <c r="J490">
        <v>2</v>
      </c>
      <c r="K490">
        <v>5.56</v>
      </c>
      <c r="L490">
        <v>0.1</v>
      </c>
      <c r="M490" t="s">
        <v>455</v>
      </c>
    </row>
    <row r="491" spans="1:13">
      <c r="A491" t="s">
        <v>527</v>
      </c>
      <c r="B491" s="2" t="str">
        <f>Hyperlink("https://www.diodes.com/assets/Datasheets/BZX84C5V6TQ-BZX84C36TQ.pdf")</f>
        <v>https://www.diodes.com/assets/Datasheets/BZX84C5V6TQ-BZX84C36TQ.pdf</v>
      </c>
      <c r="C491" t="str">
        <f>Hyperlink("https://www.diodes.com/part/view/BZX84C36TQ","BZX84C36TQ")</f>
        <v>BZX84C36TQ</v>
      </c>
      <c r="D491" t="s">
        <v>528</v>
      </c>
      <c r="E491" t="s">
        <v>57</v>
      </c>
      <c r="F491" t="s">
        <v>106</v>
      </c>
      <c r="G491" t="s">
        <v>17</v>
      </c>
      <c r="H491">
        <v>150</v>
      </c>
      <c r="I491">
        <v>36</v>
      </c>
      <c r="J491">
        <v>2</v>
      </c>
      <c r="K491" t="s">
        <v>529</v>
      </c>
      <c r="L491">
        <v>0.1</v>
      </c>
      <c r="M491" t="s">
        <v>455</v>
      </c>
    </row>
    <row r="492" spans="1:13">
      <c r="A492" t="s">
        <v>530</v>
      </c>
      <c r="B492" s="2" t="str">
        <f>Hyperlink("https://www.diodes.com/assets/Datasheets/ds30066.pdf")</f>
        <v>https://www.diodes.com/assets/Datasheets/ds30066.pdf</v>
      </c>
      <c r="C492" t="str">
        <f>Hyperlink("https://www.diodes.com/part/view/BZX84C36W","BZX84C36W")</f>
        <v>BZX84C36W</v>
      </c>
      <c r="D492" t="s">
        <v>102</v>
      </c>
      <c r="E492" t="s">
        <v>15</v>
      </c>
      <c r="F492" t="s">
        <v>16</v>
      </c>
      <c r="G492" t="s">
        <v>17</v>
      </c>
      <c r="H492">
        <v>200</v>
      </c>
      <c r="I492">
        <v>36</v>
      </c>
      <c r="J492">
        <v>2</v>
      </c>
      <c r="K492">
        <v>5.56</v>
      </c>
      <c r="L492">
        <v>0.1</v>
      </c>
      <c r="M492" t="s">
        <v>61</v>
      </c>
    </row>
    <row r="493" spans="1:13">
      <c r="A493" t="s">
        <v>531</v>
      </c>
      <c r="B493" s="2" t="str">
        <f>Hyperlink("https://www.diodes.com/assets/Datasheets/ds18001.pdf")</f>
        <v>https://www.diodes.com/assets/Datasheets/ds18001.pdf</v>
      </c>
      <c r="C493" t="str">
        <f>Hyperlink("https://www.diodes.com/part/view/BZX84C39","BZX84C39")</f>
        <v>BZX84C39</v>
      </c>
      <c r="D493" t="s">
        <v>102</v>
      </c>
      <c r="E493" t="s">
        <v>57</v>
      </c>
      <c r="F493" t="s">
        <v>16</v>
      </c>
      <c r="G493" t="s">
        <v>17</v>
      </c>
      <c r="H493">
        <v>300</v>
      </c>
      <c r="I493">
        <v>39</v>
      </c>
      <c r="J493">
        <v>2</v>
      </c>
      <c r="K493">
        <v>5.13</v>
      </c>
      <c r="L493">
        <v>0.1</v>
      </c>
      <c r="M493" t="s">
        <v>59</v>
      </c>
    </row>
    <row r="494" spans="1:13">
      <c r="A494" t="s">
        <v>532</v>
      </c>
      <c r="B494" s="2" t="str">
        <f>Hyperlink("https://www.diodes.com/assets/Datasheets/ds30108.pdf")</f>
        <v>https://www.diodes.com/assets/Datasheets/ds30108.pdf</v>
      </c>
      <c r="C494" t="str">
        <f>Hyperlink("https://www.diodes.com/part/view/BZX84C39S","BZX84C39S")</f>
        <v>BZX84C39S</v>
      </c>
      <c r="D494" t="s">
        <v>102</v>
      </c>
      <c r="E494" t="s">
        <v>15</v>
      </c>
      <c r="F494" t="s">
        <v>16</v>
      </c>
      <c r="G494" t="s">
        <v>452</v>
      </c>
      <c r="H494">
        <v>200</v>
      </c>
      <c r="I494">
        <v>39</v>
      </c>
      <c r="J494">
        <v>2</v>
      </c>
      <c r="K494">
        <v>5.13</v>
      </c>
      <c r="L494">
        <v>0.1</v>
      </c>
      <c r="M494" t="s">
        <v>453</v>
      </c>
    </row>
    <row r="495" spans="1:13">
      <c r="A495" t="s">
        <v>533</v>
      </c>
      <c r="B495" s="2" t="str">
        <f>Hyperlink("https://www.diodes.com/assets/Datasheets/ds30262.pdf")</f>
        <v>https://www.diodes.com/assets/Datasheets/ds30262.pdf</v>
      </c>
      <c r="C495" t="str">
        <f>Hyperlink("https://www.diodes.com/part/view/BZX84C39T","BZX84C39T")</f>
        <v>BZX84C39T</v>
      </c>
      <c r="D495" t="s">
        <v>102</v>
      </c>
      <c r="E495" t="s">
        <v>15</v>
      </c>
      <c r="F495" t="s">
        <v>16</v>
      </c>
      <c r="G495" t="s">
        <v>17</v>
      </c>
      <c r="H495">
        <v>150</v>
      </c>
      <c r="I495">
        <v>39</v>
      </c>
      <c r="J495">
        <v>2</v>
      </c>
      <c r="K495">
        <v>5.13</v>
      </c>
      <c r="L495">
        <v>0.1</v>
      </c>
      <c r="M495" t="s">
        <v>455</v>
      </c>
    </row>
    <row r="496" spans="1:13">
      <c r="A496" t="s">
        <v>534</v>
      </c>
      <c r="B496" s="2" t="str">
        <f>Hyperlink("https://www.diodes.com/assets/Datasheets/ds30187.pdf")</f>
        <v>https://www.diodes.com/assets/Datasheets/ds30187.pdf</v>
      </c>
      <c r="C496" t="str">
        <f>Hyperlink("https://www.diodes.com/part/view/BZX84C39TS","BZX84C39TS")</f>
        <v>BZX84C39TS</v>
      </c>
      <c r="D496" t="s">
        <v>102</v>
      </c>
      <c r="E496" t="s">
        <v>15</v>
      </c>
      <c r="F496" t="s">
        <v>16</v>
      </c>
      <c r="G496" t="s">
        <v>457</v>
      </c>
      <c r="H496">
        <v>200</v>
      </c>
      <c r="I496">
        <v>39</v>
      </c>
      <c r="J496">
        <v>2</v>
      </c>
      <c r="K496">
        <v>5.13</v>
      </c>
      <c r="L496">
        <v>0.1</v>
      </c>
      <c r="M496" t="s">
        <v>453</v>
      </c>
    </row>
    <row r="497" spans="1:13">
      <c r="A497" t="s">
        <v>535</v>
      </c>
      <c r="B497" s="2" t="str">
        <f>Hyperlink("https://www.diodes.com/assets/Datasheets/ds30066.pdf")</f>
        <v>https://www.diodes.com/assets/Datasheets/ds30066.pdf</v>
      </c>
      <c r="C497" t="str">
        <f>Hyperlink("https://www.diodes.com/part/view/BZX84C39W","BZX84C39W")</f>
        <v>BZX84C39W</v>
      </c>
      <c r="D497" t="s">
        <v>102</v>
      </c>
      <c r="E497" t="s">
        <v>15</v>
      </c>
      <c r="F497" t="s">
        <v>16</v>
      </c>
      <c r="G497" t="s">
        <v>17</v>
      </c>
      <c r="H497">
        <v>200</v>
      </c>
      <c r="I497">
        <v>39</v>
      </c>
      <c r="J497">
        <v>2</v>
      </c>
      <c r="K497">
        <v>5.13</v>
      </c>
      <c r="L497">
        <v>0.1</v>
      </c>
      <c r="M497" t="s">
        <v>61</v>
      </c>
    </row>
    <row r="498" spans="1:13">
      <c r="A498" t="s">
        <v>536</v>
      </c>
      <c r="B498" s="2" t="str">
        <f>Hyperlink("https://www.diodes.com/assets/Datasheets/ds18001.pdf")</f>
        <v>https://www.diodes.com/assets/Datasheets/ds18001.pdf</v>
      </c>
      <c r="C498" t="str">
        <f>Hyperlink("https://www.diodes.com/part/view/BZX84C3V0","BZX84C3V0")</f>
        <v>BZX84C3V0</v>
      </c>
      <c r="D498" t="s">
        <v>102</v>
      </c>
      <c r="E498" t="s">
        <v>57</v>
      </c>
      <c r="F498" t="s">
        <v>16</v>
      </c>
      <c r="G498" t="s">
        <v>17</v>
      </c>
      <c r="H498">
        <v>300</v>
      </c>
      <c r="I498">
        <v>3</v>
      </c>
      <c r="J498">
        <v>5</v>
      </c>
      <c r="K498">
        <v>6.67</v>
      </c>
      <c r="L498">
        <v>10</v>
      </c>
      <c r="M498" t="s">
        <v>59</v>
      </c>
    </row>
    <row r="499" spans="1:13">
      <c r="A499" t="s">
        <v>537</v>
      </c>
      <c r="B499" s="2" t="str">
        <f>Hyperlink("https://www.diodes.com/assets/Datasheets/ds30108.pdf")</f>
        <v>https://www.diodes.com/assets/Datasheets/ds30108.pdf</v>
      </c>
      <c r="C499" t="str">
        <f>Hyperlink("https://www.diodes.com/part/view/BZX84C3V0S","BZX84C3V0S")</f>
        <v>BZX84C3V0S</v>
      </c>
      <c r="D499" t="s">
        <v>102</v>
      </c>
      <c r="E499" t="s">
        <v>15</v>
      </c>
      <c r="F499" t="s">
        <v>16</v>
      </c>
      <c r="G499" t="s">
        <v>452</v>
      </c>
      <c r="H499">
        <v>200</v>
      </c>
      <c r="I499">
        <v>3</v>
      </c>
      <c r="J499">
        <v>5</v>
      </c>
      <c r="K499">
        <v>6.67</v>
      </c>
      <c r="L499">
        <v>10</v>
      </c>
      <c r="M499" t="s">
        <v>453</v>
      </c>
    </row>
    <row r="500" spans="1:13">
      <c r="A500" t="s">
        <v>538</v>
      </c>
      <c r="B500" s="2" t="str">
        <f>Hyperlink("https://www.diodes.com/assets/Datasheets/ds30262.pdf")</f>
        <v>https://www.diodes.com/assets/Datasheets/ds30262.pdf</v>
      </c>
      <c r="C500" t="str">
        <f>Hyperlink("https://www.diodes.com/part/view/BZX84C3V0T","BZX84C3V0T")</f>
        <v>BZX84C3V0T</v>
      </c>
      <c r="D500" t="s">
        <v>102</v>
      </c>
      <c r="E500" t="s">
        <v>15</v>
      </c>
      <c r="F500" t="s">
        <v>16</v>
      </c>
      <c r="G500" t="s">
        <v>17</v>
      </c>
      <c r="H500">
        <v>150</v>
      </c>
      <c r="I500">
        <v>3</v>
      </c>
      <c r="J500">
        <v>5</v>
      </c>
      <c r="K500">
        <v>6.67</v>
      </c>
      <c r="L500">
        <v>10</v>
      </c>
      <c r="M500" t="s">
        <v>455</v>
      </c>
    </row>
    <row r="501" spans="1:13">
      <c r="A501" t="s">
        <v>539</v>
      </c>
      <c r="B501" s="2" t="str">
        <f>Hyperlink("https://www.diodes.com/assets/Datasheets/ds30187.pdf")</f>
        <v>https://www.diodes.com/assets/Datasheets/ds30187.pdf</v>
      </c>
      <c r="C501" t="str">
        <f>Hyperlink("https://www.diodes.com/part/view/BZX84C3V0TS","BZX84C3V0TS")</f>
        <v>BZX84C3V0TS</v>
      </c>
      <c r="D501" t="s">
        <v>102</v>
      </c>
      <c r="E501" t="s">
        <v>15</v>
      </c>
      <c r="F501" t="s">
        <v>16</v>
      </c>
      <c r="G501" t="s">
        <v>457</v>
      </c>
      <c r="H501">
        <v>200</v>
      </c>
      <c r="I501">
        <v>3</v>
      </c>
      <c r="J501">
        <v>5</v>
      </c>
      <c r="K501">
        <v>6.67</v>
      </c>
      <c r="L501">
        <v>10</v>
      </c>
      <c r="M501" t="s">
        <v>453</v>
      </c>
    </row>
    <row r="502" spans="1:13">
      <c r="A502" t="s">
        <v>540</v>
      </c>
      <c r="B502" s="2" t="str">
        <f>Hyperlink("https://www.diodes.com/assets/Datasheets/ds30066.pdf")</f>
        <v>https://www.diodes.com/assets/Datasheets/ds30066.pdf</v>
      </c>
      <c r="C502" t="str">
        <f>Hyperlink("https://www.diodes.com/part/view/BZX84C3V0W","BZX84C3V0W")</f>
        <v>BZX84C3V0W</v>
      </c>
      <c r="D502" t="s">
        <v>102</v>
      </c>
      <c r="E502" t="s">
        <v>15</v>
      </c>
      <c r="F502" t="s">
        <v>16</v>
      </c>
      <c r="G502" t="s">
        <v>17</v>
      </c>
      <c r="H502">
        <v>200</v>
      </c>
      <c r="I502">
        <v>3</v>
      </c>
      <c r="J502">
        <v>5</v>
      </c>
      <c r="K502">
        <v>6.67</v>
      </c>
      <c r="L502">
        <v>10</v>
      </c>
      <c r="M502" t="s">
        <v>61</v>
      </c>
    </row>
    <row r="503" spans="1:13">
      <c r="A503" t="s">
        <v>541</v>
      </c>
      <c r="B503" s="2" t="str">
        <f>Hyperlink("https://www.diodes.com/assets/Datasheets/ds18001.pdf")</f>
        <v>https://www.diodes.com/assets/Datasheets/ds18001.pdf</v>
      </c>
      <c r="C503" t="str">
        <f>Hyperlink("https://www.diodes.com/part/view/BZX84C3V3","BZX84C3V3")</f>
        <v>BZX84C3V3</v>
      </c>
      <c r="D503" t="s">
        <v>102</v>
      </c>
      <c r="E503" t="s">
        <v>57</v>
      </c>
      <c r="F503" t="s">
        <v>16</v>
      </c>
      <c r="G503" t="s">
        <v>17</v>
      </c>
      <c r="H503">
        <v>300</v>
      </c>
      <c r="I503">
        <v>3.3</v>
      </c>
      <c r="J503">
        <v>5</v>
      </c>
      <c r="K503">
        <v>6.06</v>
      </c>
      <c r="L503">
        <v>5</v>
      </c>
      <c r="M503" t="s">
        <v>59</v>
      </c>
    </row>
    <row r="504" spans="1:13">
      <c r="A504" t="s">
        <v>542</v>
      </c>
      <c r="B504" s="2" t="str">
        <f>Hyperlink("https://www.diodes.com/assets/Datasheets/ds30108.pdf")</f>
        <v>https://www.diodes.com/assets/Datasheets/ds30108.pdf</v>
      </c>
      <c r="C504" t="str">
        <f>Hyperlink("https://www.diodes.com/part/view/BZX84C3V3S","BZX84C3V3S")</f>
        <v>BZX84C3V3S</v>
      </c>
      <c r="D504" t="s">
        <v>102</v>
      </c>
      <c r="E504" t="s">
        <v>15</v>
      </c>
      <c r="F504" t="s">
        <v>16</v>
      </c>
      <c r="G504" t="s">
        <v>452</v>
      </c>
      <c r="H504">
        <v>200</v>
      </c>
      <c r="I504">
        <v>3.3</v>
      </c>
      <c r="J504">
        <v>5</v>
      </c>
      <c r="K504">
        <v>6.06</v>
      </c>
      <c r="L504">
        <v>5</v>
      </c>
      <c r="M504" t="s">
        <v>453</v>
      </c>
    </row>
    <row r="505" spans="1:13">
      <c r="A505" t="s">
        <v>543</v>
      </c>
      <c r="B505" s="2" t="str">
        <f>Hyperlink("https://www.diodes.com/assets/Datasheets/ds30262.pdf")</f>
        <v>https://www.diodes.com/assets/Datasheets/ds30262.pdf</v>
      </c>
      <c r="C505" t="str">
        <f>Hyperlink("https://www.diodes.com/part/view/BZX84C3V3T","BZX84C3V3T")</f>
        <v>BZX84C3V3T</v>
      </c>
      <c r="D505" t="s">
        <v>102</v>
      </c>
      <c r="E505" t="s">
        <v>15</v>
      </c>
      <c r="F505" t="s">
        <v>16</v>
      </c>
      <c r="G505" t="s">
        <v>17</v>
      </c>
      <c r="H505">
        <v>150</v>
      </c>
      <c r="I505">
        <v>3.3</v>
      </c>
      <c r="J505">
        <v>5</v>
      </c>
      <c r="K505">
        <v>6.06</v>
      </c>
      <c r="L505">
        <v>5</v>
      </c>
      <c r="M505" t="s">
        <v>455</v>
      </c>
    </row>
    <row r="506" spans="1:13">
      <c r="A506" t="s">
        <v>544</v>
      </c>
      <c r="B506" s="2" t="str">
        <f>Hyperlink("https://www.diodes.com/assets/Datasheets/ds30187.pdf")</f>
        <v>https://www.diodes.com/assets/Datasheets/ds30187.pdf</v>
      </c>
      <c r="C506" t="str">
        <f>Hyperlink("https://www.diodes.com/part/view/BZX84C3V3TS","BZX84C3V3TS")</f>
        <v>BZX84C3V3TS</v>
      </c>
      <c r="D506" t="s">
        <v>102</v>
      </c>
      <c r="E506" t="s">
        <v>15</v>
      </c>
      <c r="F506" t="s">
        <v>16</v>
      </c>
      <c r="G506" t="s">
        <v>457</v>
      </c>
      <c r="H506">
        <v>200</v>
      </c>
      <c r="I506">
        <v>3.3</v>
      </c>
      <c r="J506">
        <v>5</v>
      </c>
      <c r="K506">
        <v>6.06</v>
      </c>
      <c r="L506">
        <v>5</v>
      </c>
      <c r="M506" t="s">
        <v>453</v>
      </c>
    </row>
    <row r="507" spans="1:13">
      <c r="A507" t="s">
        <v>545</v>
      </c>
      <c r="B507" s="2" t="str">
        <f>Hyperlink("https://www.diodes.com/assets/Datasheets/ds30066.pdf")</f>
        <v>https://www.diodes.com/assets/Datasheets/ds30066.pdf</v>
      </c>
      <c r="C507" t="str">
        <f>Hyperlink("https://www.diodes.com/part/view/BZX84C3V3W","BZX84C3V3W")</f>
        <v>BZX84C3V3W</v>
      </c>
      <c r="D507" t="s">
        <v>102</v>
      </c>
      <c r="E507" t="s">
        <v>15</v>
      </c>
      <c r="F507" t="s">
        <v>16</v>
      </c>
      <c r="G507" t="s">
        <v>17</v>
      </c>
      <c r="H507">
        <v>200</v>
      </c>
      <c r="I507">
        <v>3.3</v>
      </c>
      <c r="J507">
        <v>5</v>
      </c>
      <c r="K507">
        <v>6.06</v>
      </c>
      <c r="L507">
        <v>5</v>
      </c>
      <c r="M507" t="s">
        <v>61</v>
      </c>
    </row>
    <row r="508" spans="1:13">
      <c r="A508" t="s">
        <v>546</v>
      </c>
      <c r="B508" s="2" t="str">
        <f>Hyperlink("https://www.diodes.com/assets/Datasheets/ds18001.pdf")</f>
        <v>https://www.diodes.com/assets/Datasheets/ds18001.pdf</v>
      </c>
      <c r="C508" t="str">
        <f>Hyperlink("https://www.diodes.com/part/view/BZX84C3V6","BZX84C3V6")</f>
        <v>BZX84C3V6</v>
      </c>
      <c r="D508" t="s">
        <v>102</v>
      </c>
      <c r="E508" t="s">
        <v>57</v>
      </c>
      <c r="F508" t="s">
        <v>16</v>
      </c>
      <c r="G508" t="s">
        <v>17</v>
      </c>
      <c r="H508">
        <v>300</v>
      </c>
      <c r="I508">
        <v>3.6</v>
      </c>
      <c r="J508">
        <v>5</v>
      </c>
      <c r="K508">
        <v>5.56</v>
      </c>
      <c r="L508">
        <v>5</v>
      </c>
      <c r="M508" t="s">
        <v>59</v>
      </c>
    </row>
    <row r="509" spans="1:13">
      <c r="A509" t="s">
        <v>547</v>
      </c>
      <c r="B509" s="2" t="str">
        <f>Hyperlink("https://www.diodes.com/assets/Datasheets/ds30108.pdf")</f>
        <v>https://www.diodes.com/assets/Datasheets/ds30108.pdf</v>
      </c>
      <c r="C509" t="str">
        <f>Hyperlink("https://www.diodes.com/part/view/BZX84C3V6S","BZX84C3V6S")</f>
        <v>BZX84C3V6S</v>
      </c>
      <c r="D509" t="s">
        <v>102</v>
      </c>
      <c r="E509" t="s">
        <v>15</v>
      </c>
      <c r="F509" t="s">
        <v>16</v>
      </c>
      <c r="G509" t="s">
        <v>452</v>
      </c>
      <c r="H509">
        <v>200</v>
      </c>
      <c r="I509">
        <v>3.6</v>
      </c>
      <c r="J509">
        <v>5</v>
      </c>
      <c r="K509">
        <v>5.56</v>
      </c>
      <c r="L509">
        <v>5</v>
      </c>
      <c r="M509" t="s">
        <v>453</v>
      </c>
    </row>
    <row r="510" spans="1:13">
      <c r="A510" t="s">
        <v>548</v>
      </c>
      <c r="B510" s="2" t="str">
        <f>Hyperlink("https://www.diodes.com/assets/Datasheets/ds30262.pdf")</f>
        <v>https://www.diodes.com/assets/Datasheets/ds30262.pdf</v>
      </c>
      <c r="C510" t="str">
        <f>Hyperlink("https://www.diodes.com/part/view/BZX84C3V6T","BZX84C3V6T")</f>
        <v>BZX84C3V6T</v>
      </c>
      <c r="D510" t="s">
        <v>102</v>
      </c>
      <c r="E510" t="s">
        <v>15</v>
      </c>
      <c r="F510" t="s">
        <v>16</v>
      </c>
      <c r="G510" t="s">
        <v>17</v>
      </c>
      <c r="H510">
        <v>150</v>
      </c>
      <c r="I510">
        <v>3.6</v>
      </c>
      <c r="J510">
        <v>5</v>
      </c>
      <c r="K510">
        <v>5.56</v>
      </c>
      <c r="L510">
        <v>5</v>
      </c>
      <c r="M510" t="s">
        <v>455</v>
      </c>
    </row>
    <row r="511" spans="1:13">
      <c r="A511" t="s">
        <v>549</v>
      </c>
      <c r="B511" s="2" t="str">
        <f>Hyperlink("https://www.diodes.com/assets/Datasheets/ds30187.pdf")</f>
        <v>https://www.diodes.com/assets/Datasheets/ds30187.pdf</v>
      </c>
      <c r="C511" t="str">
        <f>Hyperlink("https://www.diodes.com/part/view/BZX84C3V6TS","BZX84C3V6TS")</f>
        <v>BZX84C3V6TS</v>
      </c>
      <c r="D511" t="s">
        <v>102</v>
      </c>
      <c r="E511" t="s">
        <v>15</v>
      </c>
      <c r="F511" t="s">
        <v>16</v>
      </c>
      <c r="G511" t="s">
        <v>457</v>
      </c>
      <c r="H511">
        <v>200</v>
      </c>
      <c r="I511">
        <v>3.6</v>
      </c>
      <c r="J511">
        <v>5</v>
      </c>
      <c r="K511">
        <v>5.56</v>
      </c>
      <c r="L511">
        <v>5</v>
      </c>
      <c r="M511" t="s">
        <v>453</v>
      </c>
    </row>
    <row r="512" spans="1:13">
      <c r="A512" t="s">
        <v>550</v>
      </c>
      <c r="B512" s="2" t="str">
        <f>Hyperlink("https://www.diodes.com/assets/Datasheets/ds30066.pdf")</f>
        <v>https://www.diodes.com/assets/Datasheets/ds30066.pdf</v>
      </c>
      <c r="C512" t="str">
        <f>Hyperlink("https://www.diodes.com/part/view/BZX84C3V6W","BZX84C3V6W")</f>
        <v>BZX84C3V6W</v>
      </c>
      <c r="D512" t="s">
        <v>102</v>
      </c>
      <c r="E512" t="s">
        <v>15</v>
      </c>
      <c r="F512" t="s">
        <v>16</v>
      </c>
      <c r="G512" t="s">
        <v>17</v>
      </c>
      <c r="H512">
        <v>200</v>
      </c>
      <c r="I512">
        <v>3.6</v>
      </c>
      <c r="J512">
        <v>5</v>
      </c>
      <c r="K512">
        <v>5.56</v>
      </c>
      <c r="L512">
        <v>5</v>
      </c>
      <c r="M512" t="s">
        <v>61</v>
      </c>
    </row>
    <row r="513" spans="1:13">
      <c r="A513" t="s">
        <v>551</v>
      </c>
      <c r="B513" s="2" t="str">
        <f>Hyperlink("https://www.diodes.com/assets/Datasheets/ds18001.pdf")</f>
        <v>https://www.diodes.com/assets/Datasheets/ds18001.pdf</v>
      </c>
      <c r="C513" t="str">
        <f>Hyperlink("https://www.diodes.com/part/view/BZX84C3V9","BZX84C3V9")</f>
        <v>BZX84C3V9</v>
      </c>
      <c r="D513" t="s">
        <v>102</v>
      </c>
      <c r="E513" t="s">
        <v>57</v>
      </c>
      <c r="F513" t="s">
        <v>16</v>
      </c>
      <c r="G513" t="s">
        <v>17</v>
      </c>
      <c r="H513">
        <v>300</v>
      </c>
      <c r="I513">
        <v>3.9</v>
      </c>
      <c r="J513">
        <v>5</v>
      </c>
      <c r="K513">
        <v>5.13</v>
      </c>
      <c r="L513">
        <v>3</v>
      </c>
      <c r="M513" t="s">
        <v>59</v>
      </c>
    </row>
    <row r="514" spans="1:13">
      <c r="A514" t="s">
        <v>552</v>
      </c>
      <c r="B514" s="2" t="str">
        <f>Hyperlink("https://www.diodes.com/assets/Datasheets/ds30108.pdf")</f>
        <v>https://www.diodes.com/assets/Datasheets/ds30108.pdf</v>
      </c>
      <c r="C514" t="str">
        <f>Hyperlink("https://www.diodes.com/part/view/BZX84C3V9S","BZX84C3V9S")</f>
        <v>BZX84C3V9S</v>
      </c>
      <c r="D514" t="s">
        <v>102</v>
      </c>
      <c r="E514" t="s">
        <v>15</v>
      </c>
      <c r="F514" t="s">
        <v>16</v>
      </c>
      <c r="G514" t="s">
        <v>452</v>
      </c>
      <c r="H514">
        <v>200</v>
      </c>
      <c r="I514">
        <v>3.9</v>
      </c>
      <c r="J514">
        <v>5</v>
      </c>
      <c r="K514">
        <v>5.13</v>
      </c>
      <c r="L514">
        <v>3</v>
      </c>
      <c r="M514" t="s">
        <v>453</v>
      </c>
    </row>
    <row r="515" spans="1:13">
      <c r="A515" t="s">
        <v>553</v>
      </c>
      <c r="B515" s="2" t="str">
        <f>Hyperlink("https://www.diodes.com/assets/Datasheets/ds30262.pdf")</f>
        <v>https://www.diodes.com/assets/Datasheets/ds30262.pdf</v>
      </c>
      <c r="C515" t="str">
        <f>Hyperlink("https://www.diodes.com/part/view/BZX84C3V9T","BZX84C3V9T")</f>
        <v>BZX84C3V9T</v>
      </c>
      <c r="D515" t="s">
        <v>102</v>
      </c>
      <c r="E515" t="s">
        <v>15</v>
      </c>
      <c r="F515" t="s">
        <v>16</v>
      </c>
      <c r="G515" t="s">
        <v>17</v>
      </c>
      <c r="H515">
        <v>150</v>
      </c>
      <c r="I515">
        <v>3.9</v>
      </c>
      <c r="J515">
        <v>5</v>
      </c>
      <c r="K515">
        <v>5.13</v>
      </c>
      <c r="L515">
        <v>3</v>
      </c>
      <c r="M515" t="s">
        <v>455</v>
      </c>
    </row>
    <row r="516" spans="1:13">
      <c r="A516" t="s">
        <v>554</v>
      </c>
      <c r="B516" s="2" t="str">
        <f>Hyperlink("https://www.diodes.com/assets/Datasheets/ds30187.pdf")</f>
        <v>https://www.diodes.com/assets/Datasheets/ds30187.pdf</v>
      </c>
      <c r="C516" t="str">
        <f>Hyperlink("https://www.diodes.com/part/view/BZX84C3V9TS","BZX84C3V9TS")</f>
        <v>BZX84C3V9TS</v>
      </c>
      <c r="D516" t="s">
        <v>102</v>
      </c>
      <c r="E516" t="s">
        <v>15</v>
      </c>
      <c r="F516" t="s">
        <v>16</v>
      </c>
      <c r="G516" t="s">
        <v>457</v>
      </c>
      <c r="H516">
        <v>200</v>
      </c>
      <c r="I516">
        <v>3.9</v>
      </c>
      <c r="J516">
        <v>5</v>
      </c>
      <c r="K516">
        <v>5.13</v>
      </c>
      <c r="L516">
        <v>3</v>
      </c>
      <c r="M516" t="s">
        <v>453</v>
      </c>
    </row>
    <row r="517" spans="1:13">
      <c r="A517" t="s">
        <v>555</v>
      </c>
      <c r="B517" s="2" t="str">
        <f>Hyperlink("https://www.diodes.com/assets/Datasheets/ds30066.pdf")</f>
        <v>https://www.diodes.com/assets/Datasheets/ds30066.pdf</v>
      </c>
      <c r="C517" t="str">
        <f>Hyperlink("https://www.diodes.com/part/view/BZX84C3V9W","BZX84C3V9W")</f>
        <v>BZX84C3V9W</v>
      </c>
      <c r="D517" t="s">
        <v>102</v>
      </c>
      <c r="E517" t="s">
        <v>15</v>
      </c>
      <c r="F517" t="s">
        <v>16</v>
      </c>
      <c r="G517" t="s">
        <v>17</v>
      </c>
      <c r="H517">
        <v>200</v>
      </c>
      <c r="I517">
        <v>3.9</v>
      </c>
      <c r="J517">
        <v>5</v>
      </c>
      <c r="K517">
        <v>5.13</v>
      </c>
      <c r="L517">
        <v>3</v>
      </c>
      <c r="M517" t="s">
        <v>61</v>
      </c>
    </row>
    <row r="518" spans="1:13">
      <c r="A518" t="s">
        <v>556</v>
      </c>
      <c r="B518" s="2" t="str">
        <f>Hyperlink("https://www.diodes.com/assets/Datasheets/ds18001.pdf")</f>
        <v>https://www.diodes.com/assets/Datasheets/ds18001.pdf</v>
      </c>
      <c r="C518" t="str">
        <f>Hyperlink("https://www.diodes.com/part/view/BZX84C43","BZX84C43")</f>
        <v>BZX84C43</v>
      </c>
      <c r="D518" t="s">
        <v>102</v>
      </c>
      <c r="E518" t="s">
        <v>57</v>
      </c>
      <c r="F518" t="s">
        <v>16</v>
      </c>
      <c r="G518" t="s">
        <v>17</v>
      </c>
      <c r="H518">
        <v>300</v>
      </c>
      <c r="I518">
        <v>43</v>
      </c>
      <c r="J518">
        <v>2</v>
      </c>
      <c r="K518">
        <v>6.98</v>
      </c>
      <c r="L518">
        <v>0.1</v>
      </c>
      <c r="M518" t="s">
        <v>59</v>
      </c>
    </row>
    <row r="519" spans="1:13">
      <c r="A519" t="s">
        <v>557</v>
      </c>
      <c r="B519" s="2" t="str">
        <f>Hyperlink("https://www.diodes.com/assets/Datasheets/ds18001.pdf")</f>
        <v>https://www.diodes.com/assets/Datasheets/ds18001.pdf</v>
      </c>
      <c r="C519" t="str">
        <f>Hyperlink("https://www.diodes.com/part/view/BZX84C47","BZX84C47")</f>
        <v>BZX84C47</v>
      </c>
      <c r="D519" t="s">
        <v>102</v>
      </c>
      <c r="E519" t="s">
        <v>57</v>
      </c>
      <c r="F519" t="s">
        <v>16</v>
      </c>
      <c r="G519" t="s">
        <v>17</v>
      </c>
      <c r="H519">
        <v>300</v>
      </c>
      <c r="I519">
        <v>47</v>
      </c>
      <c r="J519">
        <v>2</v>
      </c>
      <c r="K519">
        <v>6.38</v>
      </c>
      <c r="L519">
        <v>0.1</v>
      </c>
      <c r="M519" t="s">
        <v>59</v>
      </c>
    </row>
    <row r="520" spans="1:13">
      <c r="A520" t="s">
        <v>558</v>
      </c>
      <c r="B520" s="2" t="str">
        <f>Hyperlink("https://www.diodes.com/assets/Datasheets/ds18001.pdf")</f>
        <v>https://www.diodes.com/assets/Datasheets/ds18001.pdf</v>
      </c>
      <c r="C520" t="str">
        <f>Hyperlink("https://www.diodes.com/part/view/BZX84C4V3","BZX84C4V3")</f>
        <v>BZX84C4V3</v>
      </c>
      <c r="D520" t="s">
        <v>102</v>
      </c>
      <c r="E520" t="s">
        <v>57</v>
      </c>
      <c r="F520" t="s">
        <v>16</v>
      </c>
      <c r="G520" t="s">
        <v>17</v>
      </c>
      <c r="H520">
        <v>300</v>
      </c>
      <c r="I520">
        <v>4.3</v>
      </c>
      <c r="J520">
        <v>5</v>
      </c>
      <c r="K520">
        <v>6.98</v>
      </c>
      <c r="L520">
        <v>3</v>
      </c>
      <c r="M520" t="s">
        <v>59</v>
      </c>
    </row>
    <row r="521" spans="1:13">
      <c r="A521" t="s">
        <v>559</v>
      </c>
      <c r="B521" s="2" t="str">
        <f>Hyperlink("https://www.diodes.com/assets/Datasheets/ds30108.pdf")</f>
        <v>https://www.diodes.com/assets/Datasheets/ds30108.pdf</v>
      </c>
      <c r="C521" t="str">
        <f>Hyperlink("https://www.diodes.com/part/view/BZX84C4V3S","BZX84C4V3S")</f>
        <v>BZX84C4V3S</v>
      </c>
      <c r="D521" t="s">
        <v>102</v>
      </c>
      <c r="E521" t="s">
        <v>15</v>
      </c>
      <c r="F521" t="s">
        <v>16</v>
      </c>
      <c r="G521" t="s">
        <v>452</v>
      </c>
      <c r="H521">
        <v>200</v>
      </c>
      <c r="I521">
        <v>4.3</v>
      </c>
      <c r="J521">
        <v>5</v>
      </c>
      <c r="K521">
        <v>6.98</v>
      </c>
      <c r="L521">
        <v>3</v>
      </c>
      <c r="M521" t="s">
        <v>453</v>
      </c>
    </row>
    <row r="522" spans="1:13">
      <c r="A522" t="s">
        <v>560</v>
      </c>
      <c r="B522" s="2" t="str">
        <f>Hyperlink("https://www.diodes.com/assets/Datasheets/ds30262.pdf")</f>
        <v>https://www.diodes.com/assets/Datasheets/ds30262.pdf</v>
      </c>
      <c r="C522" t="str">
        <f>Hyperlink("https://www.diodes.com/part/view/BZX84C4V3T","BZX84C4V3T")</f>
        <v>BZX84C4V3T</v>
      </c>
      <c r="D522" t="s">
        <v>102</v>
      </c>
      <c r="E522" t="s">
        <v>15</v>
      </c>
      <c r="F522" t="s">
        <v>16</v>
      </c>
      <c r="G522" t="s">
        <v>17</v>
      </c>
      <c r="H522">
        <v>150</v>
      </c>
      <c r="I522">
        <v>4.3</v>
      </c>
      <c r="J522">
        <v>5</v>
      </c>
      <c r="K522">
        <v>6.98</v>
      </c>
      <c r="L522">
        <v>3</v>
      </c>
      <c r="M522" t="s">
        <v>455</v>
      </c>
    </row>
    <row r="523" spans="1:13">
      <c r="A523" t="s">
        <v>561</v>
      </c>
      <c r="B523" s="2" t="str">
        <f>Hyperlink("https://www.diodes.com/assets/Datasheets/ds30187.pdf")</f>
        <v>https://www.diodes.com/assets/Datasheets/ds30187.pdf</v>
      </c>
      <c r="C523" t="str">
        <f>Hyperlink("https://www.diodes.com/part/view/BZX84C4V3TS","BZX84C4V3TS")</f>
        <v>BZX84C4V3TS</v>
      </c>
      <c r="D523" t="s">
        <v>102</v>
      </c>
      <c r="E523" t="s">
        <v>15</v>
      </c>
      <c r="F523" t="s">
        <v>16</v>
      </c>
      <c r="G523" t="s">
        <v>457</v>
      </c>
      <c r="H523">
        <v>200</v>
      </c>
      <c r="I523">
        <v>4.3</v>
      </c>
      <c r="J523">
        <v>5</v>
      </c>
      <c r="K523">
        <v>6.98</v>
      </c>
      <c r="L523">
        <v>3</v>
      </c>
      <c r="M523" t="s">
        <v>453</v>
      </c>
    </row>
    <row r="524" spans="1:13">
      <c r="A524" t="s">
        <v>562</v>
      </c>
      <c r="B524" s="2" t="str">
        <f>Hyperlink("https://www.diodes.com/assets/Datasheets/ds30066.pdf")</f>
        <v>https://www.diodes.com/assets/Datasheets/ds30066.pdf</v>
      </c>
      <c r="C524" t="str">
        <f>Hyperlink("https://www.diodes.com/part/view/BZX84C4V3W","BZX84C4V3W")</f>
        <v>BZX84C4V3W</v>
      </c>
      <c r="D524" t="s">
        <v>102</v>
      </c>
      <c r="E524" t="s">
        <v>15</v>
      </c>
      <c r="F524" t="s">
        <v>16</v>
      </c>
      <c r="G524" t="s">
        <v>17</v>
      </c>
      <c r="H524">
        <v>200</v>
      </c>
      <c r="I524">
        <v>4.3</v>
      </c>
      <c r="J524">
        <v>5</v>
      </c>
      <c r="K524">
        <v>6.98</v>
      </c>
      <c r="L524">
        <v>3</v>
      </c>
      <c r="M524" t="s">
        <v>61</v>
      </c>
    </row>
    <row r="525" spans="1:13">
      <c r="A525" t="s">
        <v>563</v>
      </c>
      <c r="B525" s="2" t="str">
        <f>Hyperlink("https://www.diodes.com/assets/Datasheets/ds18001.pdf")</f>
        <v>https://www.diodes.com/assets/Datasheets/ds18001.pdf</v>
      </c>
      <c r="C525" t="str">
        <f>Hyperlink("https://www.diodes.com/part/view/BZX84C4V7","BZX84C4V7")</f>
        <v>BZX84C4V7</v>
      </c>
      <c r="D525" t="s">
        <v>102</v>
      </c>
      <c r="E525" t="s">
        <v>57</v>
      </c>
      <c r="F525" t="s">
        <v>16</v>
      </c>
      <c r="G525" t="s">
        <v>17</v>
      </c>
      <c r="H525">
        <v>300</v>
      </c>
      <c r="I525">
        <v>4.7</v>
      </c>
      <c r="J525">
        <v>5</v>
      </c>
      <c r="K525">
        <v>6.38</v>
      </c>
      <c r="L525">
        <v>3</v>
      </c>
      <c r="M525" t="s">
        <v>59</v>
      </c>
    </row>
    <row r="526" spans="1:13">
      <c r="A526" t="s">
        <v>564</v>
      </c>
      <c r="B526" s="2" t="str">
        <f>Hyperlink("https://www.diodes.com/assets/Datasheets/ds30108.pdf")</f>
        <v>https://www.diodes.com/assets/Datasheets/ds30108.pdf</v>
      </c>
      <c r="C526" t="str">
        <f>Hyperlink("https://www.diodes.com/part/view/BZX84C4V7S","BZX84C4V7S")</f>
        <v>BZX84C4V7S</v>
      </c>
      <c r="D526" t="s">
        <v>102</v>
      </c>
      <c r="E526" t="s">
        <v>15</v>
      </c>
      <c r="F526" t="s">
        <v>16</v>
      </c>
      <c r="G526" t="s">
        <v>452</v>
      </c>
      <c r="H526">
        <v>200</v>
      </c>
      <c r="I526">
        <v>4.7</v>
      </c>
      <c r="J526">
        <v>5</v>
      </c>
      <c r="K526">
        <v>6.38</v>
      </c>
      <c r="L526">
        <v>3</v>
      </c>
      <c r="M526" t="s">
        <v>453</v>
      </c>
    </row>
    <row r="527" spans="1:13">
      <c r="A527" t="s">
        <v>565</v>
      </c>
      <c r="B527" s="2" t="str">
        <f>Hyperlink("https://www.diodes.com/assets/Datasheets/ds30262.pdf")</f>
        <v>https://www.diodes.com/assets/Datasheets/ds30262.pdf</v>
      </c>
      <c r="C527" t="str">
        <f>Hyperlink("https://www.diodes.com/part/view/BZX84C4V7T","BZX84C4V7T")</f>
        <v>BZX84C4V7T</v>
      </c>
      <c r="D527" t="s">
        <v>102</v>
      </c>
      <c r="E527" t="s">
        <v>15</v>
      </c>
      <c r="F527" t="s">
        <v>16</v>
      </c>
      <c r="G527" t="s">
        <v>17</v>
      </c>
      <c r="H527">
        <v>150</v>
      </c>
      <c r="I527">
        <v>4.7</v>
      </c>
      <c r="J527">
        <v>5</v>
      </c>
      <c r="K527">
        <v>6.38</v>
      </c>
      <c r="L527">
        <v>3</v>
      </c>
      <c r="M527" t="s">
        <v>455</v>
      </c>
    </row>
    <row r="528" spans="1:13">
      <c r="A528" t="s">
        <v>566</v>
      </c>
      <c r="B528" s="2" t="str">
        <f>Hyperlink("https://www.diodes.com/assets/Datasheets/ds30187.pdf")</f>
        <v>https://www.diodes.com/assets/Datasheets/ds30187.pdf</v>
      </c>
      <c r="C528" t="str">
        <f>Hyperlink("https://www.diodes.com/part/view/BZX84C4V7TS","BZX84C4V7TS")</f>
        <v>BZX84C4V7TS</v>
      </c>
      <c r="D528" t="s">
        <v>102</v>
      </c>
      <c r="E528" t="s">
        <v>15</v>
      </c>
      <c r="F528" t="s">
        <v>16</v>
      </c>
      <c r="G528" t="s">
        <v>457</v>
      </c>
      <c r="H528">
        <v>200</v>
      </c>
      <c r="I528">
        <v>4.7</v>
      </c>
      <c r="J528">
        <v>5</v>
      </c>
      <c r="K528">
        <v>6.38</v>
      </c>
      <c r="L528">
        <v>3</v>
      </c>
      <c r="M528" t="s">
        <v>453</v>
      </c>
    </row>
    <row r="529" spans="1:13">
      <c r="A529" t="s">
        <v>567</v>
      </c>
      <c r="B529" s="2" t="str">
        <f>Hyperlink("https://www.diodes.com/assets/Datasheets/ds30066.pdf")</f>
        <v>https://www.diodes.com/assets/Datasheets/ds30066.pdf</v>
      </c>
      <c r="C529" t="str">
        <f>Hyperlink("https://www.diodes.com/part/view/BZX84C4V7W","BZX84C4V7W")</f>
        <v>BZX84C4V7W</v>
      </c>
      <c r="D529" t="s">
        <v>102</v>
      </c>
      <c r="E529" t="s">
        <v>15</v>
      </c>
      <c r="F529" t="s">
        <v>16</v>
      </c>
      <c r="G529" t="s">
        <v>17</v>
      </c>
      <c r="H529">
        <v>200</v>
      </c>
      <c r="I529">
        <v>4.7</v>
      </c>
      <c r="J529">
        <v>5</v>
      </c>
      <c r="K529">
        <v>6.38</v>
      </c>
      <c r="L529">
        <v>3</v>
      </c>
      <c r="M529" t="s">
        <v>61</v>
      </c>
    </row>
    <row r="530" spans="1:13">
      <c r="A530" t="s">
        <v>568</v>
      </c>
      <c r="B530" s="2" t="str">
        <f>Hyperlink("https://www.diodes.com/assets/Datasheets/ds18001.pdf")</f>
        <v>https://www.diodes.com/assets/Datasheets/ds18001.pdf</v>
      </c>
      <c r="C530" t="str">
        <f>Hyperlink("https://www.diodes.com/part/view/BZX84C51","BZX84C51")</f>
        <v>BZX84C51</v>
      </c>
      <c r="D530" t="s">
        <v>102</v>
      </c>
      <c r="E530" t="s">
        <v>57</v>
      </c>
      <c r="F530" t="s">
        <v>16</v>
      </c>
      <c r="G530" t="s">
        <v>17</v>
      </c>
      <c r="H530">
        <v>300</v>
      </c>
      <c r="I530">
        <v>51</v>
      </c>
      <c r="J530">
        <v>2</v>
      </c>
      <c r="K530">
        <v>5.88</v>
      </c>
      <c r="L530">
        <v>0.1</v>
      </c>
      <c r="M530" t="s">
        <v>59</v>
      </c>
    </row>
    <row r="531" spans="1:13">
      <c r="A531" t="s">
        <v>569</v>
      </c>
      <c r="B531" s="2" t="str">
        <f>Hyperlink("https://www.diodes.com/assets/Datasheets/ds18001.pdf")</f>
        <v>https://www.diodes.com/assets/Datasheets/ds18001.pdf</v>
      </c>
      <c r="C531" t="str">
        <f>Hyperlink("https://www.diodes.com/part/view/BZX84C5V1","BZX84C5V1")</f>
        <v>BZX84C5V1</v>
      </c>
      <c r="D531" t="s">
        <v>102</v>
      </c>
      <c r="E531" t="s">
        <v>57</v>
      </c>
      <c r="F531" t="s">
        <v>16</v>
      </c>
      <c r="G531" t="s">
        <v>17</v>
      </c>
      <c r="H531">
        <v>300</v>
      </c>
      <c r="I531">
        <v>5.1</v>
      </c>
      <c r="J531">
        <v>5</v>
      </c>
      <c r="K531">
        <v>5.88</v>
      </c>
      <c r="L531">
        <v>2</v>
      </c>
      <c r="M531" t="s">
        <v>59</v>
      </c>
    </row>
    <row r="532" spans="1:13">
      <c r="A532" t="s">
        <v>570</v>
      </c>
      <c r="B532" s="2" t="str">
        <f>Hyperlink("https://www.diodes.com/assets/Datasheets/ds30108.pdf")</f>
        <v>https://www.diodes.com/assets/Datasheets/ds30108.pdf</v>
      </c>
      <c r="C532" t="str">
        <f>Hyperlink("https://www.diodes.com/part/view/BZX84C5V1S","BZX84C5V1S")</f>
        <v>BZX84C5V1S</v>
      </c>
      <c r="D532" t="s">
        <v>102</v>
      </c>
      <c r="E532" t="s">
        <v>15</v>
      </c>
      <c r="F532" t="s">
        <v>16</v>
      </c>
      <c r="G532" t="s">
        <v>452</v>
      </c>
      <c r="H532">
        <v>200</v>
      </c>
      <c r="I532">
        <v>5.1</v>
      </c>
      <c r="J532">
        <v>5</v>
      </c>
      <c r="K532">
        <v>5.88</v>
      </c>
      <c r="L532">
        <v>2</v>
      </c>
      <c r="M532" t="s">
        <v>453</v>
      </c>
    </row>
    <row r="533" spans="1:13">
      <c r="A533" t="s">
        <v>571</v>
      </c>
      <c r="B533" s="2" t="str">
        <f>Hyperlink("https://www.diodes.com/assets/Datasheets/ds30262.pdf")</f>
        <v>https://www.diodes.com/assets/Datasheets/ds30262.pdf</v>
      </c>
      <c r="C533" t="str">
        <f>Hyperlink("https://www.diodes.com/part/view/BZX84C5V1T","BZX84C5V1T")</f>
        <v>BZX84C5V1T</v>
      </c>
      <c r="D533" t="s">
        <v>102</v>
      </c>
      <c r="E533" t="s">
        <v>15</v>
      </c>
      <c r="F533" t="s">
        <v>16</v>
      </c>
      <c r="G533" t="s">
        <v>17</v>
      </c>
      <c r="H533">
        <v>150</v>
      </c>
      <c r="I533">
        <v>5.1</v>
      </c>
      <c r="J533">
        <v>5</v>
      </c>
      <c r="K533">
        <v>5.88</v>
      </c>
      <c r="L533">
        <v>2</v>
      </c>
      <c r="M533" t="s">
        <v>455</v>
      </c>
    </row>
    <row r="534" spans="1:13">
      <c r="A534" t="s">
        <v>572</v>
      </c>
      <c r="B534" s="2" t="str">
        <f>Hyperlink("https://www.diodes.com/assets/Datasheets/ds30187.pdf")</f>
        <v>https://www.diodes.com/assets/Datasheets/ds30187.pdf</v>
      </c>
      <c r="C534" t="str">
        <f>Hyperlink("https://www.diodes.com/part/view/BZX84C5V1TS","BZX84C5V1TS")</f>
        <v>BZX84C5V1TS</v>
      </c>
      <c r="D534" t="s">
        <v>102</v>
      </c>
      <c r="E534" t="s">
        <v>15</v>
      </c>
      <c r="F534" t="s">
        <v>16</v>
      </c>
      <c r="G534" t="s">
        <v>457</v>
      </c>
      <c r="H534">
        <v>200</v>
      </c>
      <c r="I534">
        <v>5.1</v>
      </c>
      <c r="J534">
        <v>5</v>
      </c>
      <c r="K534">
        <v>5.88</v>
      </c>
      <c r="L534">
        <v>2</v>
      </c>
      <c r="M534" t="s">
        <v>453</v>
      </c>
    </row>
    <row r="535" spans="1:13">
      <c r="A535" t="s">
        <v>573</v>
      </c>
      <c r="B535" s="2" t="str">
        <f>Hyperlink("https://www.diodes.com/assets/Datasheets/ds30066.pdf")</f>
        <v>https://www.diodes.com/assets/Datasheets/ds30066.pdf</v>
      </c>
      <c r="C535" t="str">
        <f>Hyperlink("https://www.diodes.com/part/view/BZX84C5V1W","BZX84C5V1W")</f>
        <v>BZX84C5V1W</v>
      </c>
      <c r="D535" t="s">
        <v>102</v>
      </c>
      <c r="E535" t="s">
        <v>15</v>
      </c>
      <c r="F535" t="s">
        <v>16</v>
      </c>
      <c r="G535" t="s">
        <v>17</v>
      </c>
      <c r="H535">
        <v>200</v>
      </c>
      <c r="I535">
        <v>5.1</v>
      </c>
      <c r="J535">
        <v>5</v>
      </c>
      <c r="K535">
        <v>5.88</v>
      </c>
      <c r="L535">
        <v>2</v>
      </c>
      <c r="M535" t="s">
        <v>61</v>
      </c>
    </row>
    <row r="536" spans="1:13">
      <c r="A536" t="s">
        <v>574</v>
      </c>
      <c r="B536" s="2" t="str">
        <f>Hyperlink("https://www.diodes.com/assets/Datasheets/ds18001.pdf")</f>
        <v>https://www.diodes.com/assets/Datasheets/ds18001.pdf</v>
      </c>
      <c r="C536" t="str">
        <f>Hyperlink("https://www.diodes.com/part/view/BZX84C5V6","BZX84C5V6")</f>
        <v>BZX84C5V6</v>
      </c>
      <c r="D536" t="s">
        <v>102</v>
      </c>
      <c r="E536" t="s">
        <v>57</v>
      </c>
      <c r="F536" t="s">
        <v>16</v>
      </c>
      <c r="G536" t="s">
        <v>17</v>
      </c>
      <c r="H536">
        <v>300</v>
      </c>
      <c r="I536">
        <v>5.6</v>
      </c>
      <c r="J536">
        <v>5</v>
      </c>
      <c r="K536">
        <v>7.14</v>
      </c>
      <c r="L536">
        <v>1</v>
      </c>
      <c r="M536" t="s">
        <v>59</v>
      </c>
    </row>
    <row r="537" spans="1:13">
      <c r="A537" t="s">
        <v>575</v>
      </c>
      <c r="B537" s="2" t="str">
        <f>Hyperlink("https://www.diodes.com/assets/Datasheets/ds30108.pdf")</f>
        <v>https://www.diodes.com/assets/Datasheets/ds30108.pdf</v>
      </c>
      <c r="C537" t="str">
        <f>Hyperlink("https://www.diodes.com/part/view/BZX84C5V6S","BZX84C5V6S")</f>
        <v>BZX84C5V6S</v>
      </c>
      <c r="D537" t="s">
        <v>102</v>
      </c>
      <c r="E537" t="s">
        <v>15</v>
      </c>
      <c r="F537" t="s">
        <v>16</v>
      </c>
      <c r="G537" t="s">
        <v>452</v>
      </c>
      <c r="H537">
        <v>200</v>
      </c>
      <c r="I537">
        <v>5.6</v>
      </c>
      <c r="J537">
        <v>5</v>
      </c>
      <c r="K537">
        <v>7.14</v>
      </c>
      <c r="L537">
        <v>1</v>
      </c>
      <c r="M537" t="s">
        <v>453</v>
      </c>
    </row>
    <row r="538" spans="1:13">
      <c r="A538" t="s">
        <v>576</v>
      </c>
      <c r="B538" s="2" t="str">
        <f>Hyperlink("https://www.diodes.com/assets/Datasheets/ds30262.pdf")</f>
        <v>https://www.diodes.com/assets/Datasheets/ds30262.pdf</v>
      </c>
      <c r="C538" t="str">
        <f>Hyperlink("https://www.diodes.com/part/view/BZX84C5V6T","BZX84C5V6T")</f>
        <v>BZX84C5V6T</v>
      </c>
      <c r="D538" t="s">
        <v>102</v>
      </c>
      <c r="E538" t="s">
        <v>15</v>
      </c>
      <c r="F538" t="s">
        <v>16</v>
      </c>
      <c r="G538" t="s">
        <v>17</v>
      </c>
      <c r="H538">
        <v>150</v>
      </c>
      <c r="I538">
        <v>5.6</v>
      </c>
      <c r="J538">
        <v>5</v>
      </c>
      <c r="K538">
        <v>7.14</v>
      </c>
      <c r="L538">
        <v>1</v>
      </c>
      <c r="M538" t="s">
        <v>455</v>
      </c>
    </row>
    <row r="539" spans="1:13">
      <c r="A539" t="s">
        <v>577</v>
      </c>
      <c r="B539" s="2" t="str">
        <f>Hyperlink("https://www.diodes.com/assets/Datasheets/BZX84C5V6TQ-BZX84C36TQ.pdf")</f>
        <v>https://www.diodes.com/assets/Datasheets/BZX84C5V6TQ-BZX84C36TQ.pdf</v>
      </c>
      <c r="C539" t="str">
        <f>Hyperlink("https://www.diodes.com/part/view/BZX84C5V6TQ","BZX84C5V6TQ")</f>
        <v>BZX84C5V6TQ</v>
      </c>
      <c r="D539" t="s">
        <v>528</v>
      </c>
      <c r="E539" t="s">
        <v>57</v>
      </c>
      <c r="F539" t="s">
        <v>106</v>
      </c>
      <c r="G539" t="s">
        <v>17</v>
      </c>
      <c r="H539">
        <v>150</v>
      </c>
      <c r="I539">
        <v>5.6</v>
      </c>
      <c r="J539">
        <v>5</v>
      </c>
      <c r="K539" t="s">
        <v>578</v>
      </c>
      <c r="L539">
        <v>1</v>
      </c>
      <c r="M539" t="s">
        <v>455</v>
      </c>
    </row>
    <row r="540" spans="1:13">
      <c r="A540" t="s">
        <v>579</v>
      </c>
      <c r="B540" s="2" t="str">
        <f>Hyperlink("https://www.diodes.com/assets/Datasheets/ds30187.pdf")</f>
        <v>https://www.diodes.com/assets/Datasheets/ds30187.pdf</v>
      </c>
      <c r="C540" t="str">
        <f>Hyperlink("https://www.diodes.com/part/view/BZX84C5V6TS","BZX84C5V6TS")</f>
        <v>BZX84C5V6TS</v>
      </c>
      <c r="D540" t="s">
        <v>102</v>
      </c>
      <c r="E540" t="s">
        <v>15</v>
      </c>
      <c r="F540" t="s">
        <v>16</v>
      </c>
      <c r="G540" t="s">
        <v>457</v>
      </c>
      <c r="H540">
        <v>200</v>
      </c>
      <c r="I540">
        <v>5.6</v>
      </c>
      <c r="J540">
        <v>5</v>
      </c>
      <c r="K540">
        <v>7.14</v>
      </c>
      <c r="L540">
        <v>1</v>
      </c>
      <c r="M540" t="s">
        <v>453</v>
      </c>
    </row>
    <row r="541" spans="1:13">
      <c r="A541" t="s">
        <v>580</v>
      </c>
      <c r="B541" s="2" t="str">
        <f>Hyperlink("https://www.diodes.com/assets/Datasheets/ds30066.pdf")</f>
        <v>https://www.diodes.com/assets/Datasheets/ds30066.pdf</v>
      </c>
      <c r="C541" t="str">
        <f>Hyperlink("https://www.diodes.com/part/view/BZX84C5V6W","BZX84C5V6W")</f>
        <v>BZX84C5V6W</v>
      </c>
      <c r="D541" t="s">
        <v>102</v>
      </c>
      <c r="E541" t="s">
        <v>15</v>
      </c>
      <c r="F541" t="s">
        <v>16</v>
      </c>
      <c r="G541" t="s">
        <v>17</v>
      </c>
      <c r="H541">
        <v>200</v>
      </c>
      <c r="I541">
        <v>5.6</v>
      </c>
      <c r="J541">
        <v>5</v>
      </c>
      <c r="K541">
        <v>7.14</v>
      </c>
      <c r="L541">
        <v>1</v>
      </c>
      <c r="M541" t="s">
        <v>61</v>
      </c>
    </row>
    <row r="542" spans="1:13">
      <c r="A542" t="s">
        <v>581</v>
      </c>
      <c r="B542" s="2" t="str">
        <f>Hyperlink("https://www.diodes.com/assets/Datasheets/ds18001.pdf")</f>
        <v>https://www.diodes.com/assets/Datasheets/ds18001.pdf</v>
      </c>
      <c r="C542" t="str">
        <f>Hyperlink("https://www.diodes.com/part/view/BZX84C6V2","BZX84C6V2")</f>
        <v>BZX84C6V2</v>
      </c>
      <c r="D542" t="s">
        <v>102</v>
      </c>
      <c r="E542" t="s">
        <v>57</v>
      </c>
      <c r="F542" t="s">
        <v>16</v>
      </c>
      <c r="G542" t="s">
        <v>17</v>
      </c>
      <c r="H542">
        <v>300</v>
      </c>
      <c r="I542">
        <v>6.2</v>
      </c>
      <c r="J542">
        <v>5</v>
      </c>
      <c r="K542">
        <v>6.45</v>
      </c>
      <c r="L542">
        <v>3</v>
      </c>
      <c r="M542" t="s">
        <v>59</v>
      </c>
    </row>
    <row r="543" spans="1:13">
      <c r="A543" t="s">
        <v>582</v>
      </c>
      <c r="B543" s="2" t="str">
        <f>Hyperlink("https://www.diodes.com/assets/Datasheets/ds30108.pdf")</f>
        <v>https://www.diodes.com/assets/Datasheets/ds30108.pdf</v>
      </c>
      <c r="C543" t="str">
        <f>Hyperlink("https://www.diodes.com/part/view/BZX84C6V2S","BZX84C6V2S")</f>
        <v>BZX84C6V2S</v>
      </c>
      <c r="D543" t="s">
        <v>102</v>
      </c>
      <c r="E543" t="s">
        <v>15</v>
      </c>
      <c r="F543" t="s">
        <v>16</v>
      </c>
      <c r="G543" t="s">
        <v>452</v>
      </c>
      <c r="H543">
        <v>200</v>
      </c>
      <c r="I543">
        <v>6.2</v>
      </c>
      <c r="J543">
        <v>5</v>
      </c>
      <c r="K543">
        <v>6.45</v>
      </c>
      <c r="L543">
        <v>3</v>
      </c>
      <c r="M543" t="s">
        <v>453</v>
      </c>
    </row>
    <row r="544" spans="1:13">
      <c r="A544" t="s">
        <v>583</v>
      </c>
      <c r="B544" s="2" t="str">
        <f>Hyperlink("https://www.diodes.com/assets/Datasheets/ds30262.pdf")</f>
        <v>https://www.diodes.com/assets/Datasheets/ds30262.pdf</v>
      </c>
      <c r="C544" t="str">
        <f>Hyperlink("https://www.diodes.com/part/view/BZX84C6V2T","BZX84C6V2T")</f>
        <v>BZX84C6V2T</v>
      </c>
      <c r="D544" t="s">
        <v>102</v>
      </c>
      <c r="E544" t="s">
        <v>15</v>
      </c>
      <c r="F544" t="s">
        <v>16</v>
      </c>
      <c r="G544" t="s">
        <v>17</v>
      </c>
      <c r="H544">
        <v>150</v>
      </c>
      <c r="I544">
        <v>6.2</v>
      </c>
      <c r="J544">
        <v>5</v>
      </c>
      <c r="K544">
        <v>6.45</v>
      </c>
      <c r="L544">
        <v>3</v>
      </c>
      <c r="M544" t="s">
        <v>455</v>
      </c>
    </row>
    <row r="545" spans="1:13">
      <c r="A545" t="s">
        <v>584</v>
      </c>
      <c r="B545" s="2" t="str">
        <f>Hyperlink("https://www.diodes.com/assets/Datasheets/ds30187.pdf")</f>
        <v>https://www.diodes.com/assets/Datasheets/ds30187.pdf</v>
      </c>
      <c r="C545" t="str">
        <f>Hyperlink("https://www.diodes.com/part/view/BZX84C6V2TS","BZX84C6V2TS")</f>
        <v>BZX84C6V2TS</v>
      </c>
      <c r="D545" t="s">
        <v>102</v>
      </c>
      <c r="E545" t="s">
        <v>15</v>
      </c>
      <c r="F545" t="s">
        <v>16</v>
      </c>
      <c r="G545" t="s">
        <v>457</v>
      </c>
      <c r="H545">
        <v>200</v>
      </c>
      <c r="I545">
        <v>6.2</v>
      </c>
      <c r="J545">
        <v>5</v>
      </c>
      <c r="K545">
        <v>6.45</v>
      </c>
      <c r="L545">
        <v>3</v>
      </c>
      <c r="M545" t="s">
        <v>453</v>
      </c>
    </row>
    <row r="546" spans="1:13">
      <c r="A546" t="s">
        <v>585</v>
      </c>
      <c r="B546" s="2" t="str">
        <f>Hyperlink("https://www.diodes.com/assets/Datasheets/ds30066.pdf")</f>
        <v>https://www.diodes.com/assets/Datasheets/ds30066.pdf</v>
      </c>
      <c r="C546" t="str">
        <f>Hyperlink("https://www.diodes.com/part/view/BZX84C6V2W","BZX84C6V2W")</f>
        <v>BZX84C6V2W</v>
      </c>
      <c r="D546" t="s">
        <v>102</v>
      </c>
      <c r="E546" t="s">
        <v>15</v>
      </c>
      <c r="F546" t="s">
        <v>16</v>
      </c>
      <c r="G546" t="s">
        <v>17</v>
      </c>
      <c r="H546">
        <v>200</v>
      </c>
      <c r="I546">
        <v>6.2</v>
      </c>
      <c r="J546">
        <v>5</v>
      </c>
      <c r="K546">
        <v>6.45</v>
      </c>
      <c r="L546">
        <v>3</v>
      </c>
      <c r="M546" t="s">
        <v>61</v>
      </c>
    </row>
    <row r="547" spans="1:13">
      <c r="A547" t="s">
        <v>586</v>
      </c>
      <c r="B547" s="2" t="str">
        <f>Hyperlink("https://www.diodes.com/assets/Datasheets/ds18001.pdf")</f>
        <v>https://www.diodes.com/assets/Datasheets/ds18001.pdf</v>
      </c>
      <c r="C547" t="str">
        <f>Hyperlink("https://www.diodes.com/part/view/BZX84C6V8","BZX84C6V8")</f>
        <v>BZX84C6V8</v>
      </c>
      <c r="D547" t="s">
        <v>102</v>
      </c>
      <c r="E547" t="s">
        <v>57</v>
      </c>
      <c r="F547" t="s">
        <v>16</v>
      </c>
      <c r="G547" t="s">
        <v>17</v>
      </c>
      <c r="H547">
        <v>300</v>
      </c>
      <c r="I547">
        <v>6.8</v>
      </c>
      <c r="J547">
        <v>5</v>
      </c>
      <c r="K547">
        <v>5.88</v>
      </c>
      <c r="L547">
        <v>2</v>
      </c>
      <c r="M547" t="s">
        <v>59</v>
      </c>
    </row>
    <row r="548" spans="1:13">
      <c r="A548" t="s">
        <v>587</v>
      </c>
      <c r="B548" s="2" t="str">
        <f>Hyperlink("https://www.diodes.com/assets/Datasheets/ds30108.pdf")</f>
        <v>https://www.diodes.com/assets/Datasheets/ds30108.pdf</v>
      </c>
      <c r="C548" t="str">
        <f>Hyperlink("https://www.diodes.com/part/view/BZX84C6V8S","BZX84C6V8S")</f>
        <v>BZX84C6V8S</v>
      </c>
      <c r="D548" t="s">
        <v>102</v>
      </c>
      <c r="E548" t="s">
        <v>15</v>
      </c>
      <c r="F548" t="s">
        <v>16</v>
      </c>
      <c r="G548" t="s">
        <v>452</v>
      </c>
      <c r="H548">
        <v>200</v>
      </c>
      <c r="I548">
        <v>6.8</v>
      </c>
      <c r="J548">
        <v>5</v>
      </c>
      <c r="K548">
        <v>5.88</v>
      </c>
      <c r="L548">
        <v>2</v>
      </c>
      <c r="M548" t="s">
        <v>453</v>
      </c>
    </row>
    <row r="549" spans="1:13">
      <c r="A549" t="s">
        <v>588</v>
      </c>
      <c r="B549" s="2" t="str">
        <f>Hyperlink("https://www.diodes.com/assets/Datasheets/ds30262.pdf")</f>
        <v>https://www.diodes.com/assets/Datasheets/ds30262.pdf</v>
      </c>
      <c r="C549" t="str">
        <f>Hyperlink("https://www.diodes.com/part/view/BZX84C6V8T","BZX84C6V8T")</f>
        <v>BZX84C6V8T</v>
      </c>
      <c r="D549" t="s">
        <v>102</v>
      </c>
      <c r="E549" t="s">
        <v>15</v>
      </c>
      <c r="F549" t="s">
        <v>16</v>
      </c>
      <c r="G549" t="s">
        <v>17</v>
      </c>
      <c r="H549">
        <v>150</v>
      </c>
      <c r="I549">
        <v>6.8</v>
      </c>
      <c r="J549">
        <v>5</v>
      </c>
      <c r="K549">
        <v>5.88</v>
      </c>
      <c r="L549">
        <v>2</v>
      </c>
      <c r="M549" t="s">
        <v>455</v>
      </c>
    </row>
    <row r="550" spans="1:13">
      <c r="A550" t="s">
        <v>589</v>
      </c>
      <c r="B550" s="2" t="str">
        <f>Hyperlink("https://www.diodes.com/assets/Datasheets/ds30187.pdf")</f>
        <v>https://www.diodes.com/assets/Datasheets/ds30187.pdf</v>
      </c>
      <c r="C550" t="str">
        <f>Hyperlink("https://www.diodes.com/part/view/BZX84C6V8TS","BZX84C6V8TS")</f>
        <v>BZX84C6V8TS</v>
      </c>
      <c r="D550" t="s">
        <v>102</v>
      </c>
      <c r="E550" t="s">
        <v>15</v>
      </c>
      <c r="F550" t="s">
        <v>16</v>
      </c>
      <c r="G550" t="s">
        <v>457</v>
      </c>
      <c r="H550">
        <v>200</v>
      </c>
      <c r="I550">
        <v>6.8</v>
      </c>
      <c r="J550">
        <v>5</v>
      </c>
      <c r="K550">
        <v>5.88</v>
      </c>
      <c r="L550">
        <v>2</v>
      </c>
      <c r="M550" t="s">
        <v>453</v>
      </c>
    </row>
    <row r="551" spans="1:13">
      <c r="A551" t="s">
        <v>590</v>
      </c>
      <c r="B551" s="2" t="str">
        <f>Hyperlink("https://www.diodes.com/assets/Datasheets/ds30066.pdf")</f>
        <v>https://www.diodes.com/assets/Datasheets/ds30066.pdf</v>
      </c>
      <c r="C551" t="str">
        <f>Hyperlink("https://www.diodes.com/part/view/BZX84C6V8W","BZX84C6V8W")</f>
        <v>BZX84C6V8W</v>
      </c>
      <c r="D551" t="s">
        <v>102</v>
      </c>
      <c r="E551" t="s">
        <v>15</v>
      </c>
      <c r="F551" t="s">
        <v>16</v>
      </c>
      <c r="G551" t="s">
        <v>17</v>
      </c>
      <c r="H551">
        <v>200</v>
      </c>
      <c r="I551">
        <v>6.8</v>
      </c>
      <c r="J551">
        <v>5</v>
      </c>
      <c r="K551">
        <v>5.88</v>
      </c>
      <c r="L551">
        <v>2</v>
      </c>
      <c r="M551" t="s">
        <v>61</v>
      </c>
    </row>
    <row r="552" spans="1:13">
      <c r="A552" t="s">
        <v>591</v>
      </c>
      <c r="B552" s="2" t="str">
        <f>Hyperlink("https://www.diodes.com/assets/Datasheets/ds18001.pdf")</f>
        <v>https://www.diodes.com/assets/Datasheets/ds18001.pdf</v>
      </c>
      <c r="C552" t="str">
        <f>Hyperlink("https://www.diodes.com/part/view/BZX84C7V5","BZX84C7V5")</f>
        <v>BZX84C7V5</v>
      </c>
      <c r="D552" t="s">
        <v>102</v>
      </c>
      <c r="E552" t="s">
        <v>57</v>
      </c>
      <c r="F552" t="s">
        <v>16</v>
      </c>
      <c r="G552" t="s">
        <v>17</v>
      </c>
      <c r="H552">
        <v>300</v>
      </c>
      <c r="I552">
        <v>7.5</v>
      </c>
      <c r="J552">
        <v>5</v>
      </c>
      <c r="K552">
        <v>6.04</v>
      </c>
      <c r="L552">
        <v>1</v>
      </c>
      <c r="M552" t="s">
        <v>59</v>
      </c>
    </row>
    <row r="553" spans="1:13">
      <c r="A553" t="s">
        <v>592</v>
      </c>
      <c r="B553" s="2" t="str">
        <f>Hyperlink("https://www.diodes.com/assets/Datasheets/ds30108.pdf")</f>
        <v>https://www.diodes.com/assets/Datasheets/ds30108.pdf</v>
      </c>
      <c r="C553" t="str">
        <f>Hyperlink("https://www.diodes.com/part/view/BZX84C7V5S","BZX84C7V5S")</f>
        <v>BZX84C7V5S</v>
      </c>
      <c r="D553" t="s">
        <v>102</v>
      </c>
      <c r="E553" t="s">
        <v>15</v>
      </c>
      <c r="F553" t="s">
        <v>16</v>
      </c>
      <c r="G553" t="s">
        <v>452</v>
      </c>
      <c r="H553">
        <v>200</v>
      </c>
      <c r="I553">
        <v>7.5</v>
      </c>
      <c r="J553">
        <v>5</v>
      </c>
      <c r="K553">
        <v>6.04</v>
      </c>
      <c r="L553">
        <v>1</v>
      </c>
      <c r="M553" t="s">
        <v>453</v>
      </c>
    </row>
    <row r="554" spans="1:13">
      <c r="A554" t="s">
        <v>593</v>
      </c>
      <c r="B554" s="2" t="str">
        <f>Hyperlink("https://www.diodes.com/assets/Datasheets/ds30262.pdf")</f>
        <v>https://www.diodes.com/assets/Datasheets/ds30262.pdf</v>
      </c>
      <c r="C554" t="str">
        <f>Hyperlink("https://www.diodes.com/part/view/BZX84C7V5T","BZX84C7V5T")</f>
        <v>BZX84C7V5T</v>
      </c>
      <c r="D554" t="s">
        <v>102</v>
      </c>
      <c r="E554" t="s">
        <v>15</v>
      </c>
      <c r="F554" t="s">
        <v>16</v>
      </c>
      <c r="G554" t="s">
        <v>17</v>
      </c>
      <c r="H554">
        <v>150</v>
      </c>
      <c r="I554">
        <v>7.5</v>
      </c>
      <c r="J554">
        <v>5</v>
      </c>
      <c r="K554">
        <v>6.04</v>
      </c>
      <c r="L554">
        <v>1</v>
      </c>
      <c r="M554" t="s">
        <v>455</v>
      </c>
    </row>
    <row r="555" spans="1:13">
      <c r="A555" t="s">
        <v>594</v>
      </c>
      <c r="B555" s="2" t="str">
        <f>Hyperlink("https://www.diodes.com/assets/Datasheets/ds30066.pdf")</f>
        <v>https://www.diodes.com/assets/Datasheets/ds30066.pdf</v>
      </c>
      <c r="C555" t="str">
        <f>Hyperlink("https://www.diodes.com/part/view/BZX84C7V5W","BZX84C7V5W")</f>
        <v>BZX84C7V5W</v>
      </c>
      <c r="D555" t="s">
        <v>102</v>
      </c>
      <c r="E555" t="s">
        <v>15</v>
      </c>
      <c r="F555" t="s">
        <v>16</v>
      </c>
      <c r="G555" t="s">
        <v>17</v>
      </c>
      <c r="H555">
        <v>200</v>
      </c>
      <c r="I555">
        <v>7.5</v>
      </c>
      <c r="J555">
        <v>5</v>
      </c>
      <c r="K555">
        <v>6.04</v>
      </c>
      <c r="L555">
        <v>1</v>
      </c>
      <c r="M555" t="s">
        <v>61</v>
      </c>
    </row>
    <row r="556" spans="1:13">
      <c r="A556" t="s">
        <v>595</v>
      </c>
      <c r="B556" s="2" t="str">
        <f>Hyperlink("https://www.diodes.com/assets/Datasheets/ds18001.pdf")</f>
        <v>https://www.diodes.com/assets/Datasheets/ds18001.pdf</v>
      </c>
      <c r="C556" t="str">
        <f>Hyperlink("https://www.diodes.com/part/view/BZX84C8V2","BZX84C8V2")</f>
        <v>BZX84C8V2</v>
      </c>
      <c r="D556" t="s">
        <v>102</v>
      </c>
      <c r="E556" t="s">
        <v>57</v>
      </c>
      <c r="F556" t="s">
        <v>16</v>
      </c>
      <c r="G556" t="s">
        <v>17</v>
      </c>
      <c r="H556">
        <v>300</v>
      </c>
      <c r="I556">
        <v>8.2</v>
      </c>
      <c r="J556">
        <v>5</v>
      </c>
      <c r="K556">
        <v>6.1</v>
      </c>
      <c r="L556">
        <v>0.7</v>
      </c>
      <c r="M556" t="s">
        <v>59</v>
      </c>
    </row>
    <row r="557" spans="1:13">
      <c r="A557" t="s">
        <v>596</v>
      </c>
      <c r="B557" s="2" t="str">
        <f>Hyperlink("https://www.diodes.com/assets/Datasheets/ds30108.pdf")</f>
        <v>https://www.diodes.com/assets/Datasheets/ds30108.pdf</v>
      </c>
      <c r="C557" t="str">
        <f>Hyperlink("https://www.diodes.com/part/view/BZX84C8V2S","BZX84C8V2S")</f>
        <v>BZX84C8V2S</v>
      </c>
      <c r="D557" t="s">
        <v>102</v>
      </c>
      <c r="E557" t="s">
        <v>15</v>
      </c>
      <c r="F557" t="s">
        <v>16</v>
      </c>
      <c r="G557" t="s">
        <v>452</v>
      </c>
      <c r="H557">
        <v>200</v>
      </c>
      <c r="I557">
        <v>8.2</v>
      </c>
      <c r="J557">
        <v>5</v>
      </c>
      <c r="K557">
        <v>6.1</v>
      </c>
      <c r="L557">
        <v>0.7</v>
      </c>
      <c r="M557" t="s">
        <v>453</v>
      </c>
    </row>
    <row r="558" spans="1:13">
      <c r="A558" t="s">
        <v>597</v>
      </c>
      <c r="B558" s="2" t="str">
        <f>Hyperlink("https://www.diodes.com/assets/Datasheets/ds30262.pdf")</f>
        <v>https://www.diodes.com/assets/Datasheets/ds30262.pdf</v>
      </c>
      <c r="C558" t="str">
        <f>Hyperlink("https://www.diodes.com/part/view/BZX84C8V2T","BZX84C8V2T")</f>
        <v>BZX84C8V2T</v>
      </c>
      <c r="D558" t="s">
        <v>102</v>
      </c>
      <c r="E558" t="s">
        <v>15</v>
      </c>
      <c r="F558" t="s">
        <v>16</v>
      </c>
      <c r="G558" t="s">
        <v>17</v>
      </c>
      <c r="H558">
        <v>150</v>
      </c>
      <c r="I558">
        <v>8.2</v>
      </c>
      <c r="J558">
        <v>5</v>
      </c>
      <c r="K558">
        <v>6.1</v>
      </c>
      <c r="L558">
        <v>0.7</v>
      </c>
      <c r="M558" t="s">
        <v>455</v>
      </c>
    </row>
    <row r="559" spans="1:13">
      <c r="A559" t="s">
        <v>598</v>
      </c>
      <c r="B559" s="2" t="str">
        <f>Hyperlink("https://www.diodes.com/assets/Datasheets/ds30187.pdf")</f>
        <v>https://www.diodes.com/assets/Datasheets/ds30187.pdf</v>
      </c>
      <c r="C559" t="str">
        <f>Hyperlink("https://www.diodes.com/part/view/BZX84C8V2TS","BZX84C8V2TS")</f>
        <v>BZX84C8V2TS</v>
      </c>
      <c r="D559" t="s">
        <v>102</v>
      </c>
      <c r="E559" t="s">
        <v>15</v>
      </c>
      <c r="F559" t="s">
        <v>16</v>
      </c>
      <c r="G559" t="s">
        <v>457</v>
      </c>
      <c r="H559">
        <v>200</v>
      </c>
      <c r="I559">
        <v>8.2</v>
      </c>
      <c r="J559">
        <v>5</v>
      </c>
      <c r="K559">
        <v>6.1</v>
      </c>
      <c r="L559">
        <v>0.7</v>
      </c>
      <c r="M559" t="s">
        <v>453</v>
      </c>
    </row>
    <row r="560" spans="1:13">
      <c r="A560" t="s">
        <v>599</v>
      </c>
      <c r="B560" s="2" t="str">
        <f>Hyperlink("https://www.diodes.com/assets/Datasheets/ds30066.pdf")</f>
        <v>https://www.diodes.com/assets/Datasheets/ds30066.pdf</v>
      </c>
      <c r="C560" t="str">
        <f>Hyperlink("https://www.diodes.com/part/view/BZX84C8V2W","BZX84C8V2W")</f>
        <v>BZX84C8V2W</v>
      </c>
      <c r="D560" t="s">
        <v>102</v>
      </c>
      <c r="E560" t="s">
        <v>15</v>
      </c>
      <c r="F560" t="s">
        <v>16</v>
      </c>
      <c r="G560" t="s">
        <v>17</v>
      </c>
      <c r="H560">
        <v>200</v>
      </c>
      <c r="I560">
        <v>8.2</v>
      </c>
      <c r="J560">
        <v>5</v>
      </c>
      <c r="K560">
        <v>6.1</v>
      </c>
      <c r="L560">
        <v>0.7</v>
      </c>
      <c r="M560" t="s">
        <v>61</v>
      </c>
    </row>
    <row r="561" spans="1:13">
      <c r="A561" t="s">
        <v>600</v>
      </c>
      <c r="B561" s="2" t="str">
        <f>Hyperlink("https://www.diodes.com/assets/Datasheets/ds18001.pdf")</f>
        <v>https://www.diodes.com/assets/Datasheets/ds18001.pdf</v>
      </c>
      <c r="C561" t="str">
        <f>Hyperlink("https://www.diodes.com/part/view/BZX84C9V1","BZX84C9V1")</f>
        <v>BZX84C9V1</v>
      </c>
      <c r="D561" t="s">
        <v>102</v>
      </c>
      <c r="E561" t="s">
        <v>57</v>
      </c>
      <c r="F561" t="s">
        <v>16</v>
      </c>
      <c r="G561" t="s">
        <v>17</v>
      </c>
      <c r="H561">
        <v>300</v>
      </c>
      <c r="I561">
        <v>9.1</v>
      </c>
      <c r="J561">
        <v>5</v>
      </c>
      <c r="K561">
        <v>6.08</v>
      </c>
      <c r="L561">
        <v>0.5</v>
      </c>
      <c r="M561" t="s">
        <v>59</v>
      </c>
    </row>
    <row r="562" spans="1:13">
      <c r="A562" t="s">
        <v>601</v>
      </c>
      <c r="B562" s="2" t="str">
        <f>Hyperlink("https://www.diodes.com/assets/Datasheets/ds30108.pdf")</f>
        <v>https://www.diodes.com/assets/Datasheets/ds30108.pdf</v>
      </c>
      <c r="C562" t="str">
        <f>Hyperlink("https://www.diodes.com/part/view/BZX84C9V1S","BZX84C9V1S")</f>
        <v>BZX84C9V1S</v>
      </c>
      <c r="D562" t="s">
        <v>102</v>
      </c>
      <c r="E562" t="s">
        <v>15</v>
      </c>
      <c r="F562" t="s">
        <v>16</v>
      </c>
      <c r="G562" t="s">
        <v>452</v>
      </c>
      <c r="H562">
        <v>200</v>
      </c>
      <c r="I562">
        <v>9.1</v>
      </c>
      <c r="J562">
        <v>5</v>
      </c>
      <c r="K562">
        <v>6.08</v>
      </c>
      <c r="L562">
        <v>0.5</v>
      </c>
      <c r="M562" t="s">
        <v>453</v>
      </c>
    </row>
    <row r="563" spans="1:13">
      <c r="A563" t="s">
        <v>602</v>
      </c>
      <c r="B563" s="2" t="str">
        <f>Hyperlink("https://www.diodes.com/assets/Datasheets/ds30262.pdf")</f>
        <v>https://www.diodes.com/assets/Datasheets/ds30262.pdf</v>
      </c>
      <c r="C563" t="str">
        <f>Hyperlink("https://www.diodes.com/part/view/BZX84C9V1T","BZX84C9V1T")</f>
        <v>BZX84C9V1T</v>
      </c>
      <c r="D563" t="s">
        <v>102</v>
      </c>
      <c r="E563" t="s">
        <v>15</v>
      </c>
      <c r="F563" t="s">
        <v>16</v>
      </c>
      <c r="G563" t="s">
        <v>17</v>
      </c>
      <c r="H563">
        <v>150</v>
      </c>
      <c r="I563">
        <v>9.1</v>
      </c>
      <c r="J563">
        <v>5</v>
      </c>
      <c r="K563">
        <v>6.08</v>
      </c>
      <c r="L563">
        <v>0.5</v>
      </c>
      <c r="M563" t="s">
        <v>455</v>
      </c>
    </row>
    <row r="564" spans="1:13">
      <c r="A564" t="s">
        <v>603</v>
      </c>
      <c r="B564" s="2" t="str">
        <f>Hyperlink("https://www.diodes.com/assets/Datasheets/ds30066.pdf")</f>
        <v>https://www.diodes.com/assets/Datasheets/ds30066.pdf</v>
      </c>
      <c r="C564" t="str">
        <f>Hyperlink("https://www.diodes.com/part/view/BZX84C9V1W","BZX84C9V1W")</f>
        <v>BZX84C9V1W</v>
      </c>
      <c r="D564" t="s">
        <v>102</v>
      </c>
      <c r="E564" t="s">
        <v>15</v>
      </c>
      <c r="F564" t="s">
        <v>16</v>
      </c>
      <c r="G564" t="s">
        <v>17</v>
      </c>
      <c r="H564">
        <v>200</v>
      </c>
      <c r="I564">
        <v>9.1</v>
      </c>
      <c r="J564">
        <v>5</v>
      </c>
      <c r="K564">
        <v>6.08</v>
      </c>
      <c r="L564">
        <v>0.5</v>
      </c>
      <c r="M564" t="s">
        <v>61</v>
      </c>
    </row>
    <row r="565" spans="1:13">
      <c r="A565" t="s">
        <v>604</v>
      </c>
      <c r="B565" s="2" t="str">
        <f>Hyperlink("https://www.diodes.com/assets/Datasheets/D3ZxVxBF.pdf")</f>
        <v>https://www.diodes.com/assets/Datasheets/D3ZxVxBF.pdf</v>
      </c>
      <c r="C565" t="str">
        <f>Hyperlink("https://www.diodes.com/part/view/D3Z10BF","D3Z10BF")</f>
        <v>D3Z10BF</v>
      </c>
      <c r="D565" t="s">
        <v>605</v>
      </c>
      <c r="E565" t="s">
        <v>15</v>
      </c>
      <c r="F565" t="s">
        <v>16</v>
      </c>
      <c r="G565" t="s">
        <v>17</v>
      </c>
      <c r="H565">
        <v>400</v>
      </c>
      <c r="I565">
        <v>9.99</v>
      </c>
      <c r="J565">
        <v>5</v>
      </c>
      <c r="K565">
        <v>2.2</v>
      </c>
      <c r="L565">
        <v>0.1</v>
      </c>
      <c r="M565" t="s">
        <v>606</v>
      </c>
    </row>
    <row r="566" spans="1:13">
      <c r="A566" t="s">
        <v>607</v>
      </c>
      <c r="B566" s="2" t="str">
        <f>Hyperlink("https://www.diodes.com/assets/Datasheets/D3ZxVxBF.pdf")</f>
        <v>https://www.diodes.com/assets/Datasheets/D3ZxVxBF.pdf</v>
      </c>
      <c r="C566" t="str">
        <f>Hyperlink("https://www.diodes.com/part/view/D3Z11BF","D3Z11BF")</f>
        <v>D3Z11BF</v>
      </c>
      <c r="D566" t="s">
        <v>605</v>
      </c>
      <c r="E566" t="s">
        <v>15</v>
      </c>
      <c r="F566" t="s">
        <v>16</v>
      </c>
      <c r="G566" t="s">
        <v>17</v>
      </c>
      <c r="H566">
        <v>400</v>
      </c>
      <c r="I566">
        <v>11</v>
      </c>
      <c r="J566">
        <v>5</v>
      </c>
      <c r="K566">
        <v>2</v>
      </c>
      <c r="L566">
        <v>0.1</v>
      </c>
      <c r="M566" t="s">
        <v>606</v>
      </c>
    </row>
    <row r="567" spans="1:13">
      <c r="A567" t="s">
        <v>608</v>
      </c>
      <c r="B567" s="2" t="str">
        <f>Hyperlink("https://www.diodes.com/assets/Datasheets/D3ZxVxBF.pdf")</f>
        <v>https://www.diodes.com/assets/Datasheets/D3ZxVxBF.pdf</v>
      </c>
      <c r="C567" t="str">
        <f>Hyperlink("https://www.diodes.com/part/view/D3Z12BF","D3Z12BF")</f>
        <v>D3Z12BF</v>
      </c>
      <c r="D567" t="s">
        <v>605</v>
      </c>
      <c r="E567" t="s">
        <v>15</v>
      </c>
      <c r="F567" t="s">
        <v>16</v>
      </c>
      <c r="G567" t="s">
        <v>17</v>
      </c>
      <c r="H567">
        <v>400</v>
      </c>
      <c r="I567">
        <v>11.99</v>
      </c>
      <c r="J567">
        <v>5</v>
      </c>
      <c r="K567">
        <v>2.09</v>
      </c>
      <c r="L567">
        <v>0.1</v>
      </c>
      <c r="M567" t="s">
        <v>606</v>
      </c>
    </row>
    <row r="568" spans="1:13">
      <c r="A568" t="s">
        <v>609</v>
      </c>
      <c r="B568" s="2" t="str">
        <f>Hyperlink("https://www.diodes.com/assets/Datasheets/D3ZxVxBF.pdf")</f>
        <v>https://www.diodes.com/assets/Datasheets/D3ZxVxBF.pdf</v>
      </c>
      <c r="C568" t="str">
        <f>Hyperlink("https://www.diodes.com/part/view/D3Z13BF","D3Z13BF")</f>
        <v>D3Z13BF</v>
      </c>
      <c r="D568" t="s">
        <v>605</v>
      </c>
      <c r="E568" t="s">
        <v>15</v>
      </c>
      <c r="F568" t="s">
        <v>16</v>
      </c>
      <c r="G568" t="s">
        <v>17</v>
      </c>
      <c r="H568">
        <v>400</v>
      </c>
      <c r="I568">
        <v>13.2</v>
      </c>
      <c r="J568">
        <v>5</v>
      </c>
      <c r="K568">
        <v>2.2</v>
      </c>
      <c r="L568">
        <v>0.1</v>
      </c>
      <c r="M568" t="s">
        <v>606</v>
      </c>
    </row>
    <row r="569" spans="1:13">
      <c r="A569" t="s">
        <v>610</v>
      </c>
      <c r="B569" s="2" t="str">
        <f>Hyperlink("https://www.diodes.com/assets/Datasheets/D3ZxVxBF.pdf")</f>
        <v>https://www.diodes.com/assets/Datasheets/D3ZxVxBF.pdf</v>
      </c>
      <c r="C569" t="str">
        <f>Hyperlink("https://www.diodes.com/part/view/D3Z15BF","D3Z15BF")</f>
        <v>D3Z15BF</v>
      </c>
      <c r="D569" t="s">
        <v>605</v>
      </c>
      <c r="E569" t="s">
        <v>15</v>
      </c>
      <c r="F569" t="s">
        <v>16</v>
      </c>
      <c r="G569" t="s">
        <v>17</v>
      </c>
      <c r="H569">
        <v>400</v>
      </c>
      <c r="I569">
        <v>14.66</v>
      </c>
      <c r="J569">
        <v>5</v>
      </c>
      <c r="K569">
        <v>2.18</v>
      </c>
      <c r="L569">
        <v>0.05</v>
      </c>
      <c r="M569" t="s">
        <v>606</v>
      </c>
    </row>
    <row r="570" spans="1:13">
      <c r="A570" t="s">
        <v>611</v>
      </c>
      <c r="B570" s="2" t="str">
        <f>Hyperlink("https://www.diodes.com/assets/Datasheets/D3ZxVxBF.pdf")</f>
        <v>https://www.diodes.com/assets/Datasheets/D3ZxVxBF.pdf</v>
      </c>
      <c r="C570" t="str">
        <f>Hyperlink("https://www.diodes.com/part/view/D3Z16BF","D3Z16BF")</f>
        <v>D3Z16BF</v>
      </c>
      <c r="D570" t="s">
        <v>605</v>
      </c>
      <c r="E570" t="s">
        <v>15</v>
      </c>
      <c r="F570" t="s">
        <v>16</v>
      </c>
      <c r="G570" t="s">
        <v>17</v>
      </c>
      <c r="H570">
        <v>400</v>
      </c>
      <c r="I570">
        <v>16.18</v>
      </c>
      <c r="J570">
        <v>5</v>
      </c>
      <c r="K570">
        <v>2.04</v>
      </c>
      <c r="L570">
        <v>0.05</v>
      </c>
      <c r="M570" t="s">
        <v>606</v>
      </c>
    </row>
    <row r="571" spans="1:13">
      <c r="A571" t="s">
        <v>612</v>
      </c>
      <c r="B571" s="2" t="str">
        <f>Hyperlink("https://www.diodes.com/assets/Datasheets/D3ZxVxBF.pdf")</f>
        <v>https://www.diodes.com/assets/Datasheets/D3ZxVxBF.pdf</v>
      </c>
      <c r="C571" t="str">
        <f>Hyperlink("https://www.diodes.com/part/view/D3Z18BF","D3Z18BF")</f>
        <v>D3Z18BF</v>
      </c>
      <c r="D571" t="s">
        <v>605</v>
      </c>
      <c r="E571" t="s">
        <v>15</v>
      </c>
      <c r="F571" t="s">
        <v>16</v>
      </c>
      <c r="G571" t="s">
        <v>17</v>
      </c>
      <c r="H571">
        <v>400</v>
      </c>
      <c r="I571">
        <v>17.95</v>
      </c>
      <c r="J571">
        <v>5</v>
      </c>
      <c r="K571">
        <v>2.2</v>
      </c>
      <c r="L571">
        <v>0.05</v>
      </c>
      <c r="M571" t="s">
        <v>606</v>
      </c>
    </row>
    <row r="572" spans="1:13">
      <c r="A572" t="s">
        <v>613</v>
      </c>
      <c r="B572" s="2" t="str">
        <f>Hyperlink("https://www.diodes.com/assets/Datasheets/D3ZxVxBF.pdf")</f>
        <v>https://www.diodes.com/assets/Datasheets/D3ZxVxBF.pdf</v>
      </c>
      <c r="C572" t="str">
        <f>Hyperlink("https://www.diodes.com/part/view/D3Z20BF","D3Z20BF")</f>
        <v>D3Z20BF</v>
      </c>
      <c r="D572" t="s">
        <v>605</v>
      </c>
      <c r="E572" t="s">
        <v>15</v>
      </c>
      <c r="F572" t="s">
        <v>16</v>
      </c>
      <c r="G572" t="s">
        <v>17</v>
      </c>
      <c r="H572">
        <v>400</v>
      </c>
      <c r="I572">
        <v>19.96</v>
      </c>
      <c r="J572">
        <v>5</v>
      </c>
      <c r="K572">
        <v>2.18</v>
      </c>
      <c r="L572">
        <v>0.05</v>
      </c>
      <c r="M572" t="s">
        <v>606</v>
      </c>
    </row>
    <row r="573" spans="1:13">
      <c r="A573" t="s">
        <v>614</v>
      </c>
      <c r="B573" s="2" t="str">
        <f>Hyperlink("https://www.diodes.com/assets/Datasheets/D3ZxVxBF.pdf")</f>
        <v>https://www.diodes.com/assets/Datasheets/D3ZxVxBF.pdf</v>
      </c>
      <c r="C573" t="str">
        <f>Hyperlink("https://www.diodes.com/part/view/D3Z22BF","D3Z22BF")</f>
        <v>D3Z22BF</v>
      </c>
      <c r="D573" t="s">
        <v>605</v>
      </c>
      <c r="E573" t="s">
        <v>15</v>
      </c>
      <c r="F573" t="s">
        <v>16</v>
      </c>
      <c r="G573" t="s">
        <v>17</v>
      </c>
      <c r="H573">
        <v>400</v>
      </c>
      <c r="I573">
        <v>22.01</v>
      </c>
      <c r="J573">
        <v>5</v>
      </c>
      <c r="K573">
        <v>2.11</v>
      </c>
      <c r="L573">
        <v>0.05</v>
      </c>
      <c r="M573" t="s">
        <v>606</v>
      </c>
    </row>
    <row r="574" spans="1:13">
      <c r="A574" t="s">
        <v>615</v>
      </c>
      <c r="B574" s="2" t="str">
        <f>Hyperlink("https://www.diodes.com/assets/Datasheets/D3ZxVxBF.pdf")</f>
        <v>https://www.diodes.com/assets/Datasheets/D3ZxVxBF.pdf</v>
      </c>
      <c r="C574" t="str">
        <f>Hyperlink("https://www.diodes.com/part/view/D3Z24BF","D3Z24BF")</f>
        <v>D3Z24BF</v>
      </c>
      <c r="D574" t="s">
        <v>605</v>
      </c>
      <c r="E574" t="s">
        <v>15</v>
      </c>
      <c r="F574" t="s">
        <v>16</v>
      </c>
      <c r="G574" t="s">
        <v>17</v>
      </c>
      <c r="H574">
        <v>400</v>
      </c>
      <c r="I574">
        <v>24.25</v>
      </c>
      <c r="J574">
        <v>5</v>
      </c>
      <c r="K574">
        <v>2.19</v>
      </c>
      <c r="L574">
        <v>0.05</v>
      </c>
      <c r="M574" t="s">
        <v>606</v>
      </c>
    </row>
    <row r="575" spans="1:13">
      <c r="A575" t="s">
        <v>616</v>
      </c>
      <c r="B575" s="2" t="str">
        <f>Hyperlink("https://www.diodes.com/assets/Datasheets/D3ZxVxBF.pdf")</f>
        <v>https://www.diodes.com/assets/Datasheets/D3ZxVxBF.pdf</v>
      </c>
      <c r="C575" t="str">
        <f>Hyperlink("https://www.diodes.com/part/view/D3Z27BF","D3Z27BF")</f>
        <v>D3Z27BF</v>
      </c>
      <c r="D575" t="s">
        <v>605</v>
      </c>
      <c r="E575" t="s">
        <v>15</v>
      </c>
      <c r="F575" t="s">
        <v>16</v>
      </c>
      <c r="G575" t="s">
        <v>17</v>
      </c>
      <c r="H575">
        <v>400</v>
      </c>
      <c r="I575">
        <v>26.86</v>
      </c>
      <c r="J575">
        <v>5</v>
      </c>
      <c r="K575">
        <v>2.49</v>
      </c>
      <c r="L575">
        <v>0.05</v>
      </c>
      <c r="M575" t="s">
        <v>606</v>
      </c>
    </row>
    <row r="576" spans="1:13">
      <c r="A576" t="s">
        <v>617</v>
      </c>
      <c r="B576" s="2" t="str">
        <f>Hyperlink("https://www.diodes.com/assets/Datasheets/D3ZxVxBF.pdf")</f>
        <v>https://www.diodes.com/assets/Datasheets/D3ZxVxBF.pdf</v>
      </c>
      <c r="C576" t="str">
        <f>Hyperlink("https://www.diodes.com/part/view/D3Z2V4BF","D3Z2V4BF")</f>
        <v>D3Z2V4BF</v>
      </c>
      <c r="D576" t="s">
        <v>605</v>
      </c>
      <c r="E576" t="s">
        <v>15</v>
      </c>
      <c r="F576" t="s">
        <v>16</v>
      </c>
      <c r="G576" t="s">
        <v>17</v>
      </c>
      <c r="H576">
        <v>400</v>
      </c>
      <c r="I576">
        <v>2.53</v>
      </c>
      <c r="J576">
        <v>5</v>
      </c>
      <c r="K576">
        <v>3.95</v>
      </c>
      <c r="L576">
        <v>50</v>
      </c>
      <c r="M576" t="s">
        <v>606</v>
      </c>
    </row>
    <row r="577" spans="1:13">
      <c r="A577" t="s">
        <v>618</v>
      </c>
      <c r="B577" s="2" t="str">
        <f>Hyperlink("https://www.diodes.com/assets/Datasheets/D3ZxVxBF.pdf")</f>
        <v>https://www.diodes.com/assets/Datasheets/D3ZxVxBF.pdf</v>
      </c>
      <c r="C577" t="str">
        <f>Hyperlink("https://www.diodes.com/part/view/D3Z2V7BF","D3Z2V7BF")</f>
        <v>D3Z2V7BF</v>
      </c>
      <c r="D577" t="s">
        <v>605</v>
      </c>
      <c r="E577" t="s">
        <v>15</v>
      </c>
      <c r="F577" t="s">
        <v>16</v>
      </c>
      <c r="G577" t="s">
        <v>17</v>
      </c>
      <c r="H577">
        <v>400</v>
      </c>
      <c r="I577">
        <v>2.8</v>
      </c>
      <c r="J577">
        <v>5</v>
      </c>
      <c r="K577">
        <v>3.93</v>
      </c>
      <c r="L577">
        <v>20</v>
      </c>
      <c r="M577" t="s">
        <v>606</v>
      </c>
    </row>
    <row r="578" spans="1:13">
      <c r="A578" t="s">
        <v>619</v>
      </c>
      <c r="B578" s="2" t="str">
        <f>Hyperlink("https://www.diodes.com/assets/Datasheets/D3ZxVxBF.pdf")</f>
        <v>https://www.diodes.com/assets/Datasheets/D3ZxVxBF.pdf</v>
      </c>
      <c r="C578" t="str">
        <f>Hyperlink("https://www.diodes.com/part/view/D3Z30BF","D3Z30BF")</f>
        <v>D3Z30BF</v>
      </c>
      <c r="D578" t="s">
        <v>605</v>
      </c>
      <c r="E578" t="s">
        <v>15</v>
      </c>
      <c r="F578" t="s">
        <v>16</v>
      </c>
      <c r="G578" t="s">
        <v>17</v>
      </c>
      <c r="H578">
        <v>400</v>
      </c>
      <c r="I578">
        <v>29.94</v>
      </c>
      <c r="J578">
        <v>5</v>
      </c>
      <c r="K578">
        <v>2.51</v>
      </c>
      <c r="L578">
        <v>0.05</v>
      </c>
      <c r="M578" t="s">
        <v>606</v>
      </c>
    </row>
    <row r="579" spans="1:13">
      <c r="A579" t="s">
        <v>620</v>
      </c>
      <c r="B579" s="2" t="str">
        <f>Hyperlink("https://www.diodes.com/assets/Datasheets/D3ZxVxBF.pdf")</f>
        <v>https://www.diodes.com/assets/Datasheets/D3ZxVxBF.pdf</v>
      </c>
      <c r="C579" t="str">
        <f>Hyperlink("https://www.diodes.com/part/view/D3Z33BF","D3Z33BF")</f>
        <v>D3Z33BF</v>
      </c>
      <c r="D579" t="s">
        <v>605</v>
      </c>
      <c r="E579" t="s">
        <v>15</v>
      </c>
      <c r="F579" t="s">
        <v>16</v>
      </c>
      <c r="G579" t="s">
        <v>17</v>
      </c>
      <c r="H579">
        <v>400</v>
      </c>
      <c r="I579">
        <v>32.97</v>
      </c>
      <c r="J579">
        <v>5</v>
      </c>
      <c r="K579">
        <v>2.49</v>
      </c>
      <c r="L579">
        <v>0.05</v>
      </c>
      <c r="M579" t="s">
        <v>606</v>
      </c>
    </row>
    <row r="580" spans="1:13">
      <c r="A580" t="s">
        <v>621</v>
      </c>
      <c r="B580" s="2" t="str">
        <f>Hyperlink("https://www.diodes.com/assets/Datasheets/D3ZxVxBF.pdf")</f>
        <v>https://www.diodes.com/assets/Datasheets/D3ZxVxBF.pdf</v>
      </c>
      <c r="C580" t="str">
        <f>Hyperlink("https://www.diodes.com/part/view/D3Z36BF","D3Z36BF")</f>
        <v>D3Z36BF</v>
      </c>
      <c r="D580" t="s">
        <v>605</v>
      </c>
      <c r="E580" t="s">
        <v>15</v>
      </c>
      <c r="F580" t="s">
        <v>16</v>
      </c>
      <c r="G580" t="s">
        <v>17</v>
      </c>
      <c r="H580">
        <v>400</v>
      </c>
      <c r="I580">
        <v>35.97</v>
      </c>
      <c r="J580">
        <v>5</v>
      </c>
      <c r="K580">
        <v>2.5</v>
      </c>
      <c r="L580">
        <v>0.05</v>
      </c>
      <c r="M580" t="s">
        <v>606</v>
      </c>
    </row>
    <row r="581" spans="1:13">
      <c r="A581" t="s">
        <v>622</v>
      </c>
      <c r="B581" s="2" t="str">
        <f>Hyperlink("https://www.diodes.com/assets/Datasheets/D3ZxVxBF.pdf")</f>
        <v>https://www.diodes.com/assets/Datasheets/D3ZxVxBF.pdf</v>
      </c>
      <c r="C581" t="str">
        <f>Hyperlink("https://www.diodes.com/part/view/D3Z3V0BF","D3Z3V0BF")</f>
        <v>D3Z3V0BF</v>
      </c>
      <c r="D581" t="s">
        <v>605</v>
      </c>
      <c r="E581" t="s">
        <v>15</v>
      </c>
      <c r="F581" t="s">
        <v>16</v>
      </c>
      <c r="G581" t="s">
        <v>17</v>
      </c>
      <c r="H581">
        <v>400</v>
      </c>
      <c r="I581">
        <v>2.96</v>
      </c>
      <c r="J581">
        <v>5</v>
      </c>
      <c r="K581">
        <v>3.72</v>
      </c>
      <c r="L581">
        <v>10</v>
      </c>
      <c r="M581" t="s">
        <v>606</v>
      </c>
    </row>
    <row r="582" spans="1:13">
      <c r="A582" t="s">
        <v>623</v>
      </c>
      <c r="B582" s="2" t="str">
        <f>Hyperlink("https://www.diodes.com/assets/Datasheets/D3ZxVxBF.pdf")</f>
        <v>https://www.diodes.com/assets/Datasheets/D3ZxVxBF.pdf</v>
      </c>
      <c r="C582" t="str">
        <f>Hyperlink("https://www.diodes.com/part/view/D3Z3V3BF","D3Z3V3BF")</f>
        <v>D3Z3V3BF</v>
      </c>
      <c r="D582" t="s">
        <v>605</v>
      </c>
      <c r="E582" t="s">
        <v>15</v>
      </c>
      <c r="F582" t="s">
        <v>16</v>
      </c>
      <c r="G582" t="s">
        <v>17</v>
      </c>
      <c r="H582">
        <v>400</v>
      </c>
      <c r="I582">
        <v>3.43</v>
      </c>
      <c r="J582">
        <v>5</v>
      </c>
      <c r="K582">
        <v>3.07</v>
      </c>
      <c r="L582">
        <v>5</v>
      </c>
      <c r="M582" t="s">
        <v>606</v>
      </c>
    </row>
    <row r="583" spans="1:13">
      <c r="A583" t="s">
        <v>624</v>
      </c>
      <c r="B583" s="2" t="str">
        <f>Hyperlink("https://www.diodes.com/assets/Datasheets/D3ZxVxBF.pdf")</f>
        <v>https://www.diodes.com/assets/Datasheets/D3ZxVxBF.pdf</v>
      </c>
      <c r="C583" t="str">
        <f>Hyperlink("https://www.diodes.com/part/view/D3Z3V6BF","D3Z3V6BF")</f>
        <v>D3Z3V6BF</v>
      </c>
      <c r="D583" t="s">
        <v>605</v>
      </c>
      <c r="E583" t="s">
        <v>15</v>
      </c>
      <c r="F583" t="s">
        <v>16</v>
      </c>
      <c r="G583" t="s">
        <v>17</v>
      </c>
      <c r="H583">
        <v>400</v>
      </c>
      <c r="I583">
        <v>3.73</v>
      </c>
      <c r="J583">
        <v>5</v>
      </c>
      <c r="K583">
        <v>3.36</v>
      </c>
      <c r="L583">
        <v>5</v>
      </c>
      <c r="M583" t="s">
        <v>606</v>
      </c>
    </row>
    <row r="584" spans="1:13">
      <c r="A584" t="s">
        <v>625</v>
      </c>
      <c r="B584" s="2" t="str">
        <f>Hyperlink("https://www.diodes.com/assets/Datasheets/D3ZxVxBF.pdf")</f>
        <v>https://www.diodes.com/assets/Datasheets/D3ZxVxBF.pdf</v>
      </c>
      <c r="C584" t="str">
        <f>Hyperlink("https://www.diodes.com/part/view/D3Z3V9BF","D3Z3V9BF")</f>
        <v>D3Z3V9BF</v>
      </c>
      <c r="D584" t="s">
        <v>605</v>
      </c>
      <c r="E584" t="s">
        <v>15</v>
      </c>
      <c r="F584" t="s">
        <v>16</v>
      </c>
      <c r="G584" t="s">
        <v>17</v>
      </c>
      <c r="H584">
        <v>400</v>
      </c>
      <c r="I584">
        <v>4.03</v>
      </c>
      <c r="J584">
        <v>5</v>
      </c>
      <c r="K584">
        <v>3.35</v>
      </c>
      <c r="L584">
        <v>3</v>
      </c>
      <c r="M584" t="s">
        <v>606</v>
      </c>
    </row>
    <row r="585" spans="1:13">
      <c r="A585" t="s">
        <v>626</v>
      </c>
      <c r="B585" s="2" t="str">
        <f>Hyperlink("https://www.diodes.com/assets/Datasheets/D3ZxVxBF.pdf")</f>
        <v>https://www.diodes.com/assets/Datasheets/D3ZxVxBF.pdf</v>
      </c>
      <c r="C585" t="str">
        <f>Hyperlink("https://www.diodes.com/part/view/D3Z4V3BF","D3Z4V3BF")</f>
        <v>D3Z4V3BF</v>
      </c>
      <c r="D585" t="s">
        <v>605</v>
      </c>
      <c r="E585" t="s">
        <v>15</v>
      </c>
      <c r="F585" t="s">
        <v>16</v>
      </c>
      <c r="G585" t="s">
        <v>17</v>
      </c>
      <c r="H585">
        <v>400</v>
      </c>
      <c r="I585">
        <v>4.33</v>
      </c>
      <c r="J585">
        <v>5</v>
      </c>
      <c r="K585">
        <v>3.58</v>
      </c>
      <c r="L585">
        <v>3</v>
      </c>
      <c r="M585" t="s">
        <v>606</v>
      </c>
    </row>
    <row r="586" spans="1:13">
      <c r="A586" t="s">
        <v>627</v>
      </c>
      <c r="B586" s="2" t="str">
        <f>Hyperlink("https://www.diodes.com/assets/Datasheets/D3ZxVxBF.pdf")</f>
        <v>https://www.diodes.com/assets/Datasheets/D3ZxVxBF.pdf</v>
      </c>
      <c r="C586" t="str">
        <f>Hyperlink("https://www.diodes.com/part/view/D3Z4V7BF","D3Z4V7BF")</f>
        <v>D3Z4V7BF</v>
      </c>
      <c r="D586" t="s">
        <v>605</v>
      </c>
      <c r="E586" t="s">
        <v>15</v>
      </c>
      <c r="F586" t="s">
        <v>16</v>
      </c>
      <c r="G586" t="s">
        <v>17</v>
      </c>
      <c r="H586">
        <v>400</v>
      </c>
      <c r="I586">
        <v>4.65</v>
      </c>
      <c r="J586">
        <v>5</v>
      </c>
      <c r="K586">
        <v>2.15</v>
      </c>
      <c r="L586">
        <v>2</v>
      </c>
      <c r="M586" t="s">
        <v>606</v>
      </c>
    </row>
    <row r="587" spans="1:13">
      <c r="A587" t="s">
        <v>628</v>
      </c>
      <c r="B587" s="2" t="str">
        <f>Hyperlink("https://www.diodes.com/assets/Datasheets/D3ZxVxBF.pdf")</f>
        <v>https://www.diodes.com/assets/Datasheets/D3ZxVxBF.pdf</v>
      </c>
      <c r="C587" t="str">
        <f>Hyperlink("https://www.diodes.com/part/view/D3Z5V1BF","D3Z5V1BF")</f>
        <v>D3Z5V1BF</v>
      </c>
      <c r="D587" t="s">
        <v>605</v>
      </c>
      <c r="E587" t="s">
        <v>15</v>
      </c>
      <c r="F587" t="s">
        <v>16</v>
      </c>
      <c r="G587" t="s">
        <v>17</v>
      </c>
      <c r="H587">
        <v>400</v>
      </c>
      <c r="I587">
        <v>5.08</v>
      </c>
      <c r="J587">
        <v>5</v>
      </c>
      <c r="K587">
        <v>2.36</v>
      </c>
      <c r="L587">
        <v>2</v>
      </c>
      <c r="M587" t="s">
        <v>606</v>
      </c>
    </row>
    <row r="588" spans="1:13">
      <c r="A588" t="s">
        <v>629</v>
      </c>
      <c r="B588" s="2" t="str">
        <f>Hyperlink("https://www.diodes.com/assets/Datasheets/D3ZxVxBF.pdf")</f>
        <v>https://www.diodes.com/assets/Datasheets/D3ZxVxBF.pdf</v>
      </c>
      <c r="C588" t="str">
        <f>Hyperlink("https://www.diodes.com/part/view/D3Z5V6BF","D3Z5V6BF")</f>
        <v>D3Z5V6BF</v>
      </c>
      <c r="D588" t="s">
        <v>605</v>
      </c>
      <c r="E588" t="s">
        <v>15</v>
      </c>
      <c r="F588" t="s">
        <v>16</v>
      </c>
      <c r="G588" t="s">
        <v>17</v>
      </c>
      <c r="H588">
        <v>400</v>
      </c>
      <c r="I588">
        <v>5.61</v>
      </c>
      <c r="J588">
        <v>5</v>
      </c>
      <c r="K588">
        <v>2.23</v>
      </c>
      <c r="L588">
        <v>1</v>
      </c>
      <c r="M588" t="s">
        <v>606</v>
      </c>
    </row>
    <row r="589" spans="1:13">
      <c r="A589" t="s">
        <v>630</v>
      </c>
      <c r="B589" s="2" t="str">
        <f>Hyperlink("https://www.diodes.com/assets/Datasheets/D3ZxVxBF.pdf")</f>
        <v>https://www.diodes.com/assets/Datasheets/D3ZxVxBF.pdf</v>
      </c>
      <c r="C589" t="str">
        <f>Hyperlink("https://www.diodes.com/part/view/D3Z6V2BF","D3Z6V2BF")</f>
        <v>D3Z6V2BF</v>
      </c>
      <c r="D589" t="s">
        <v>605</v>
      </c>
      <c r="E589" t="s">
        <v>15</v>
      </c>
      <c r="F589" t="s">
        <v>16</v>
      </c>
      <c r="G589" t="s">
        <v>17</v>
      </c>
      <c r="H589">
        <v>400</v>
      </c>
      <c r="I589">
        <v>6.2</v>
      </c>
      <c r="J589">
        <v>5</v>
      </c>
      <c r="K589">
        <v>2.18</v>
      </c>
      <c r="L589">
        <v>0.5</v>
      </c>
      <c r="M589" t="s">
        <v>606</v>
      </c>
    </row>
    <row r="590" spans="1:13">
      <c r="A590" t="s">
        <v>631</v>
      </c>
      <c r="B590" s="2" t="str">
        <f>Hyperlink("https://www.diodes.com/assets/Datasheets/D3ZxVxBF.pdf")</f>
        <v>https://www.diodes.com/assets/Datasheets/D3ZxVxBF.pdf</v>
      </c>
      <c r="C590" t="str">
        <f>Hyperlink("https://www.diodes.com/part/view/D3Z6V8BF","D3Z6V8BF")</f>
        <v>D3Z6V8BF</v>
      </c>
      <c r="D590" t="s">
        <v>605</v>
      </c>
      <c r="E590" t="s">
        <v>15</v>
      </c>
      <c r="F590" t="s">
        <v>16</v>
      </c>
      <c r="G590" t="s">
        <v>17</v>
      </c>
      <c r="H590">
        <v>400</v>
      </c>
      <c r="I590">
        <v>6.79</v>
      </c>
      <c r="J590">
        <v>5</v>
      </c>
      <c r="K590">
        <v>2.06</v>
      </c>
      <c r="L590">
        <v>0.5</v>
      </c>
      <c r="M590" t="s">
        <v>606</v>
      </c>
    </row>
    <row r="591" spans="1:13">
      <c r="A591" t="s">
        <v>632</v>
      </c>
      <c r="B591" s="2" t="str">
        <f>Hyperlink("https://www.diodes.com/assets/Datasheets/D3ZxVxBF.pdf")</f>
        <v>https://www.diodes.com/assets/Datasheets/D3ZxVxBF.pdf</v>
      </c>
      <c r="C591" t="str">
        <f>Hyperlink("https://www.diodes.com/part/view/D3Z7V5BF","D3Z7V5BF")</f>
        <v>D3Z7V5BF</v>
      </c>
      <c r="D591" t="s">
        <v>605</v>
      </c>
      <c r="E591" t="s">
        <v>15</v>
      </c>
      <c r="F591" t="s">
        <v>16</v>
      </c>
      <c r="G591" t="s">
        <v>17</v>
      </c>
      <c r="H591">
        <v>400</v>
      </c>
      <c r="I591">
        <v>7.44</v>
      </c>
      <c r="J591">
        <v>5</v>
      </c>
      <c r="K591">
        <v>2.15</v>
      </c>
      <c r="L591">
        <v>0.5</v>
      </c>
      <c r="M591" t="s">
        <v>606</v>
      </c>
    </row>
    <row r="592" spans="1:13">
      <c r="A592" t="s">
        <v>633</v>
      </c>
      <c r="B592" s="2" t="str">
        <f>Hyperlink("https://www.diodes.com/assets/Datasheets/D3ZxVxBF.pdf")</f>
        <v>https://www.diodes.com/assets/Datasheets/D3ZxVxBF.pdf</v>
      </c>
      <c r="C592" t="str">
        <f>Hyperlink("https://www.diodes.com/part/view/D3Z8V2BF","D3Z8V2BF")</f>
        <v>D3Z8V2BF</v>
      </c>
      <c r="D592" t="s">
        <v>605</v>
      </c>
      <c r="E592" t="s">
        <v>15</v>
      </c>
      <c r="F592" t="s">
        <v>16</v>
      </c>
      <c r="G592" t="s">
        <v>17</v>
      </c>
      <c r="H592">
        <v>400</v>
      </c>
      <c r="I592">
        <v>8.19</v>
      </c>
      <c r="J592">
        <v>5</v>
      </c>
      <c r="K592">
        <v>2.08</v>
      </c>
      <c r="L592">
        <v>0.5</v>
      </c>
      <c r="M592" t="s">
        <v>606</v>
      </c>
    </row>
    <row r="593" spans="1:13">
      <c r="A593" t="s">
        <v>634</v>
      </c>
      <c r="B593" s="2" t="str">
        <f>Hyperlink("https://www.diodes.com/assets/Datasheets/D3ZxVxBF.pdf")</f>
        <v>https://www.diodes.com/assets/Datasheets/D3ZxVxBF.pdf</v>
      </c>
      <c r="C593" t="str">
        <f>Hyperlink("https://www.diodes.com/part/view/D3Z9V1BF","D3Z9V1BF")</f>
        <v>D3Z9V1BF</v>
      </c>
      <c r="D593" t="s">
        <v>605</v>
      </c>
      <c r="E593" t="s">
        <v>15</v>
      </c>
      <c r="F593" t="s">
        <v>16</v>
      </c>
      <c r="G593" t="s">
        <v>17</v>
      </c>
      <c r="H593">
        <v>400</v>
      </c>
      <c r="I593">
        <v>9.04</v>
      </c>
      <c r="J593">
        <v>5</v>
      </c>
      <c r="K593">
        <v>2.1</v>
      </c>
      <c r="L593">
        <v>0.5</v>
      </c>
      <c r="M593" t="s">
        <v>606</v>
      </c>
    </row>
    <row r="594" spans="1:13">
      <c r="A594" t="s">
        <v>635</v>
      </c>
      <c r="B594" s="2" t="str">
        <f>Hyperlink("https://www.diodes.com/assets/Datasheets/ds31987.pdf")</f>
        <v>https://www.diodes.com/assets/Datasheets/ds31987.pdf</v>
      </c>
      <c r="C594" t="str">
        <f>Hyperlink("https://www.diodes.com/part/view/DDZ10ASF","DDZ10ASF")</f>
        <v>DDZ10ASF</v>
      </c>
      <c r="D594" t="s">
        <v>636</v>
      </c>
      <c r="E594" t="s">
        <v>15</v>
      </c>
      <c r="F594" t="s">
        <v>16</v>
      </c>
      <c r="G594" t="s">
        <v>17</v>
      </c>
      <c r="H594">
        <v>500</v>
      </c>
      <c r="I594">
        <v>9.355</v>
      </c>
      <c r="J594">
        <v>20</v>
      </c>
      <c r="K594">
        <v>2.51</v>
      </c>
      <c r="L594">
        <v>7.5</v>
      </c>
      <c r="M594" t="s">
        <v>606</v>
      </c>
    </row>
    <row r="595" spans="1:13">
      <c r="A595" t="s">
        <v>637</v>
      </c>
      <c r="B595" s="2" t="str">
        <f>Hyperlink("https://www.diodes.com/assets/Datasheets/DDZ5V1B-DDZ43.pdf")</f>
        <v>https://www.diodes.com/assets/Datasheets/DDZ5V1B-DDZ43.pdf</v>
      </c>
      <c r="C595" t="str">
        <f>Hyperlink("https://www.diodes.com/part/view/DDZ10B","DDZ10B")</f>
        <v>DDZ10B</v>
      </c>
      <c r="D595" t="s">
        <v>99</v>
      </c>
      <c r="E595" t="s">
        <v>57</v>
      </c>
      <c r="F595" t="s">
        <v>16</v>
      </c>
      <c r="G595" t="s">
        <v>17</v>
      </c>
      <c r="H595">
        <v>500</v>
      </c>
      <c r="I595">
        <v>9.7</v>
      </c>
      <c r="J595">
        <v>20</v>
      </c>
      <c r="K595">
        <v>2.54</v>
      </c>
      <c r="L595">
        <v>0.1</v>
      </c>
      <c r="M595" t="s">
        <v>103</v>
      </c>
    </row>
    <row r="596" spans="1:13">
      <c r="A596" t="s">
        <v>638</v>
      </c>
      <c r="B596" s="2" t="str">
        <f>Hyperlink("https://www.diodes.com/assets/Datasheets/ds31987.pdf")</f>
        <v>https://www.diodes.com/assets/Datasheets/ds31987.pdf</v>
      </c>
      <c r="C596" t="str">
        <f>Hyperlink("https://www.diodes.com/part/view/DDZ10BSF","DDZ10BSF")</f>
        <v>DDZ10BSF</v>
      </c>
      <c r="D596" t="s">
        <v>636</v>
      </c>
      <c r="E596" t="s">
        <v>15</v>
      </c>
      <c r="F596" t="s">
        <v>16</v>
      </c>
      <c r="G596" t="s">
        <v>17</v>
      </c>
      <c r="H596">
        <v>500</v>
      </c>
      <c r="I596">
        <v>9.66</v>
      </c>
      <c r="J596">
        <v>20</v>
      </c>
      <c r="K596">
        <v>2.5</v>
      </c>
      <c r="L596">
        <v>7.5</v>
      </c>
      <c r="M596" t="s">
        <v>606</v>
      </c>
    </row>
    <row r="597" spans="1:13">
      <c r="A597" t="s">
        <v>639</v>
      </c>
      <c r="B597" s="2" t="str">
        <f>Hyperlink("https://www.diodes.com/assets/Datasheets/DDZ5V1B-DDZ43.pdf")</f>
        <v>https://www.diodes.com/assets/Datasheets/DDZ5V1B-DDZ43.pdf</v>
      </c>
      <c r="C597" t="str">
        <f>Hyperlink("https://www.diodes.com/part/view/DDZ10C","DDZ10C")</f>
        <v>DDZ10C</v>
      </c>
      <c r="D597" t="s">
        <v>99</v>
      </c>
      <c r="E597" t="s">
        <v>57</v>
      </c>
      <c r="F597" t="s">
        <v>16</v>
      </c>
      <c r="G597" t="s">
        <v>17</v>
      </c>
      <c r="H597">
        <v>500</v>
      </c>
      <c r="I597">
        <v>10</v>
      </c>
      <c r="J597">
        <v>20</v>
      </c>
      <c r="K597">
        <v>2.513</v>
      </c>
      <c r="L597">
        <v>0.1</v>
      </c>
      <c r="M597" t="s">
        <v>103</v>
      </c>
    </row>
    <row r="598" spans="1:13">
      <c r="A598" t="s">
        <v>640</v>
      </c>
      <c r="B598" s="2" t="str">
        <f>Hyperlink("https://www.diodes.com/assets/Datasheets/ds30414.pdf")</f>
        <v>https://www.diodes.com/assets/Datasheets/ds30414.pdf</v>
      </c>
      <c r="C598" t="str">
        <f>Hyperlink("https://www.diodes.com/part/view/DDZ10CS","DDZ10CS")</f>
        <v>DDZ10CS</v>
      </c>
      <c r="D598" t="s">
        <v>99</v>
      </c>
      <c r="E598" t="s">
        <v>15</v>
      </c>
      <c r="F598" t="s">
        <v>16</v>
      </c>
      <c r="G598" t="s">
        <v>17</v>
      </c>
      <c r="H598">
        <v>200</v>
      </c>
      <c r="I598">
        <v>10</v>
      </c>
      <c r="J598">
        <v>20</v>
      </c>
      <c r="K598">
        <v>2.513</v>
      </c>
      <c r="L598">
        <v>0.1</v>
      </c>
      <c r="M598" t="s">
        <v>108</v>
      </c>
    </row>
    <row r="599" spans="1:13">
      <c r="A599" t="s">
        <v>641</v>
      </c>
      <c r="B599" s="2" t="str">
        <f>Hyperlink("https://www.diodes.com/assets/Datasheets/ds31987.pdf")</f>
        <v>https://www.diodes.com/assets/Datasheets/ds31987.pdf</v>
      </c>
      <c r="C599" t="str">
        <f>Hyperlink("https://www.diodes.com/part/view/DDZ10CSF","DDZ10CSF")</f>
        <v>DDZ10CSF</v>
      </c>
      <c r="D599" t="s">
        <v>636</v>
      </c>
      <c r="E599" t="s">
        <v>15</v>
      </c>
      <c r="F599" t="s">
        <v>16</v>
      </c>
      <c r="G599" t="s">
        <v>17</v>
      </c>
      <c r="H599">
        <v>500</v>
      </c>
      <c r="I599">
        <v>9.95</v>
      </c>
      <c r="J599">
        <v>20</v>
      </c>
      <c r="K599">
        <v>2.51</v>
      </c>
      <c r="L599">
        <v>7.5</v>
      </c>
      <c r="M599" t="s">
        <v>606</v>
      </c>
    </row>
    <row r="600" spans="1:13">
      <c r="A600" t="s">
        <v>642</v>
      </c>
      <c r="B600" s="2" t="str">
        <f>Hyperlink("https://www.diodes.com/assets/Datasheets/ds31987.pdf")</f>
        <v>https://www.diodes.com/assets/Datasheets/ds31987.pdf</v>
      </c>
      <c r="C600" t="str">
        <f>Hyperlink("https://www.diodes.com/part/view/DDZ10DSF","DDZ10DSF")</f>
        <v>DDZ10DSF</v>
      </c>
      <c r="D600" t="s">
        <v>636</v>
      </c>
      <c r="E600" t="s">
        <v>15</v>
      </c>
      <c r="F600" t="s">
        <v>16</v>
      </c>
      <c r="G600" t="s">
        <v>17</v>
      </c>
      <c r="H600">
        <v>500</v>
      </c>
      <c r="I600">
        <v>10.19</v>
      </c>
      <c r="J600">
        <v>20</v>
      </c>
      <c r="K600">
        <v>2.45</v>
      </c>
      <c r="L600">
        <v>7.5</v>
      </c>
      <c r="M600" t="s">
        <v>606</v>
      </c>
    </row>
    <row r="601" spans="1:13">
      <c r="A601" t="s">
        <v>643</v>
      </c>
      <c r="B601" s="2" t="str">
        <f>Hyperlink("https://www.diodes.com/assets/Datasheets/ds31987.pdf")</f>
        <v>https://www.diodes.com/assets/Datasheets/ds31987.pdf</v>
      </c>
      <c r="C601" t="str">
        <f>Hyperlink("https://www.diodes.com/part/view/DDZ11ASF","DDZ11ASF")</f>
        <v>DDZ11ASF</v>
      </c>
      <c r="D601" t="s">
        <v>636</v>
      </c>
      <c r="E601" t="s">
        <v>15</v>
      </c>
      <c r="F601" t="s">
        <v>16</v>
      </c>
      <c r="G601" t="s">
        <v>17</v>
      </c>
      <c r="H601">
        <v>500</v>
      </c>
      <c r="I601">
        <v>10.445</v>
      </c>
      <c r="J601">
        <v>10</v>
      </c>
      <c r="K601">
        <v>2.54</v>
      </c>
      <c r="L601">
        <v>0.07</v>
      </c>
      <c r="M601" t="s">
        <v>606</v>
      </c>
    </row>
    <row r="602" spans="1:13">
      <c r="A602" t="s">
        <v>644</v>
      </c>
      <c r="B602" s="2" t="str">
        <f>Hyperlink("https://www.diodes.com/assets/Datasheets/DDZ5V1B-DDZ43.pdf")</f>
        <v>https://www.diodes.com/assets/Datasheets/DDZ5V1B-DDZ43.pdf</v>
      </c>
      <c r="C602" t="str">
        <f>Hyperlink("https://www.diodes.com/part/view/DDZ11B","DDZ11B")</f>
        <v>DDZ11B</v>
      </c>
      <c r="D602" t="s">
        <v>99</v>
      </c>
      <c r="E602" t="s">
        <v>57</v>
      </c>
      <c r="F602" t="s">
        <v>16</v>
      </c>
      <c r="G602" t="s">
        <v>17</v>
      </c>
      <c r="H602">
        <v>500</v>
      </c>
      <c r="I602">
        <v>10.8</v>
      </c>
      <c r="J602">
        <v>10</v>
      </c>
      <c r="K602">
        <v>2.55</v>
      </c>
      <c r="L602">
        <v>0.1</v>
      </c>
      <c r="M602" t="s">
        <v>103</v>
      </c>
    </row>
    <row r="603" spans="1:13">
      <c r="A603" t="s">
        <v>645</v>
      </c>
      <c r="B603" s="2" t="str">
        <f>Hyperlink("https://www.diodes.com/assets/Datasheets/ds31987.pdf")</f>
        <v>https://www.diodes.com/assets/Datasheets/ds31987.pdf</v>
      </c>
      <c r="C603" t="str">
        <f>Hyperlink("https://www.diodes.com/part/view/DDZ11BSF","DDZ11BSF")</f>
        <v>DDZ11BSF</v>
      </c>
      <c r="D603" t="s">
        <v>636</v>
      </c>
      <c r="E603" t="s">
        <v>15</v>
      </c>
      <c r="F603" t="s">
        <v>16</v>
      </c>
      <c r="G603" t="s">
        <v>17</v>
      </c>
      <c r="H603">
        <v>500</v>
      </c>
      <c r="I603">
        <v>10.78</v>
      </c>
      <c r="J603">
        <v>10</v>
      </c>
      <c r="K603">
        <v>2.5</v>
      </c>
      <c r="L603">
        <v>7.5</v>
      </c>
      <c r="M603" t="s">
        <v>606</v>
      </c>
    </row>
    <row r="604" spans="1:13">
      <c r="A604" t="s">
        <v>646</v>
      </c>
      <c r="B604" s="2" t="str">
        <f>Hyperlink("https://www.diodes.com/assets/Datasheets/DDZ5V1B-DDZ43.pdf")</f>
        <v>https://www.diodes.com/assets/Datasheets/DDZ5V1B-DDZ43.pdf</v>
      </c>
      <c r="C604" t="str">
        <f>Hyperlink("https://www.diodes.com/part/view/DDZ11C","DDZ11C")</f>
        <v>DDZ11C</v>
      </c>
      <c r="D604" t="s">
        <v>99</v>
      </c>
      <c r="E604" t="s">
        <v>57</v>
      </c>
      <c r="F604" t="s">
        <v>16</v>
      </c>
      <c r="G604" t="s">
        <v>17</v>
      </c>
      <c r="H604">
        <v>500</v>
      </c>
      <c r="I604">
        <v>11.1</v>
      </c>
      <c r="J604">
        <v>10</v>
      </c>
      <c r="K604">
        <v>2.523</v>
      </c>
      <c r="L604">
        <v>0.1</v>
      </c>
      <c r="M604" t="s">
        <v>103</v>
      </c>
    </row>
    <row r="605" spans="1:13">
      <c r="A605" t="s">
        <v>647</v>
      </c>
      <c r="B605" s="2" t="str">
        <f>Hyperlink("https://www.diodes.com/assets/Datasheets/ds30414.pdf")</f>
        <v>https://www.diodes.com/assets/Datasheets/ds30414.pdf</v>
      </c>
      <c r="C605" t="str">
        <f>Hyperlink("https://www.diodes.com/part/view/DDZ11CS","DDZ11CS")</f>
        <v>DDZ11CS</v>
      </c>
      <c r="D605" t="s">
        <v>99</v>
      </c>
      <c r="E605" t="s">
        <v>15</v>
      </c>
      <c r="F605" t="s">
        <v>16</v>
      </c>
      <c r="G605" t="s">
        <v>17</v>
      </c>
      <c r="H605">
        <v>200</v>
      </c>
      <c r="I605">
        <v>11.1</v>
      </c>
      <c r="J605">
        <v>10</v>
      </c>
      <c r="K605">
        <v>2.523</v>
      </c>
      <c r="L605">
        <v>0.1</v>
      </c>
      <c r="M605" t="s">
        <v>108</v>
      </c>
    </row>
    <row r="606" spans="1:13">
      <c r="A606" t="s">
        <v>648</v>
      </c>
      <c r="B606" s="2" t="str">
        <f>Hyperlink("https://www.diodes.com/assets/Datasheets/ds31987.pdf")</f>
        <v>https://www.diodes.com/assets/Datasheets/ds31987.pdf</v>
      </c>
      <c r="C606" t="str">
        <f>Hyperlink("https://www.diodes.com/part/view/DDZ11CSF","DDZ11CSF")</f>
        <v>DDZ11CSF</v>
      </c>
      <c r="D606" t="s">
        <v>636</v>
      </c>
      <c r="E606" t="s">
        <v>15</v>
      </c>
      <c r="F606" t="s">
        <v>16</v>
      </c>
      <c r="G606" t="s">
        <v>17</v>
      </c>
      <c r="H606">
        <v>500</v>
      </c>
      <c r="I606">
        <v>11.1</v>
      </c>
      <c r="J606">
        <v>10</v>
      </c>
      <c r="K606">
        <v>2.52</v>
      </c>
      <c r="L606">
        <v>0.07</v>
      </c>
      <c r="M606" t="s">
        <v>606</v>
      </c>
    </row>
    <row r="607" spans="1:13">
      <c r="A607" t="s">
        <v>649</v>
      </c>
      <c r="B607" s="2" t="str">
        <f>Hyperlink("https://www.diodes.com/assets/Datasheets/ds31987.pdf")</f>
        <v>https://www.diodes.com/assets/Datasheets/ds31987.pdf</v>
      </c>
      <c r="C607" t="str">
        <f>Hyperlink("https://www.diodes.com/part/view/DDZ12ASF","DDZ12ASF")</f>
        <v>DDZ12ASF</v>
      </c>
      <c r="D607" t="s">
        <v>636</v>
      </c>
      <c r="E607" t="s">
        <v>15</v>
      </c>
      <c r="F607" t="s">
        <v>16</v>
      </c>
      <c r="G607" t="s">
        <v>17</v>
      </c>
      <c r="H607">
        <v>500</v>
      </c>
      <c r="I607">
        <v>11.42</v>
      </c>
      <c r="J607">
        <v>10</v>
      </c>
      <c r="K607">
        <v>2.54</v>
      </c>
      <c r="L607">
        <v>0.07</v>
      </c>
      <c r="M607" t="s">
        <v>606</v>
      </c>
    </row>
    <row r="608" spans="1:13">
      <c r="A608" t="s">
        <v>650</v>
      </c>
      <c r="B608" s="2" t="str">
        <f>Hyperlink("https://www.diodes.com/assets/Datasheets/DDZ5V1B-DDZ43.pdf")</f>
        <v>https://www.diodes.com/assets/Datasheets/DDZ5V1B-DDZ43.pdf</v>
      </c>
      <c r="C608" t="str">
        <f>Hyperlink("https://www.diodes.com/part/view/DDZ12B","DDZ12B")</f>
        <v>DDZ12B</v>
      </c>
      <c r="D608" t="s">
        <v>99</v>
      </c>
      <c r="E608" t="s">
        <v>57</v>
      </c>
      <c r="F608" t="s">
        <v>16</v>
      </c>
      <c r="G608" t="s">
        <v>17</v>
      </c>
      <c r="H608">
        <v>500</v>
      </c>
      <c r="I608">
        <v>11.7</v>
      </c>
      <c r="J608">
        <v>10</v>
      </c>
      <c r="K608">
        <v>2.51</v>
      </c>
      <c r="L608">
        <v>0.1</v>
      </c>
      <c r="M608" t="s">
        <v>103</v>
      </c>
    </row>
    <row r="609" spans="1:13">
      <c r="A609" t="s">
        <v>651</v>
      </c>
      <c r="B609" s="2" t="str">
        <f>Hyperlink("https://www.diodes.com/assets/Datasheets/ds31987.pdf")</f>
        <v>https://www.diodes.com/assets/Datasheets/ds31987.pdf</v>
      </c>
      <c r="C609" t="str">
        <f>Hyperlink("https://www.diodes.com/part/view/DDZ12BSF","DDZ12BSF")</f>
        <v>DDZ12BSF</v>
      </c>
      <c r="D609" t="s">
        <v>636</v>
      </c>
      <c r="E609" t="s">
        <v>15</v>
      </c>
      <c r="F609" t="s">
        <v>16</v>
      </c>
      <c r="G609" t="s">
        <v>17</v>
      </c>
      <c r="H609">
        <v>500</v>
      </c>
      <c r="I609">
        <v>11.74</v>
      </c>
      <c r="J609">
        <v>10</v>
      </c>
      <c r="K609">
        <v>2.5</v>
      </c>
      <c r="L609">
        <v>0.1</v>
      </c>
      <c r="M609" t="s">
        <v>606</v>
      </c>
    </row>
    <row r="610" spans="1:13">
      <c r="A610" t="s">
        <v>652</v>
      </c>
      <c r="B610" s="2" t="str">
        <f>Hyperlink("https://www.diodes.com/assets/Datasheets/DDZ5V1B-DDZ43.pdf")</f>
        <v>https://www.diodes.com/assets/Datasheets/DDZ5V1B-DDZ43.pdf</v>
      </c>
      <c r="C610" t="str">
        <f>Hyperlink("https://www.diodes.com/part/view/DDZ12C","DDZ12C")</f>
        <v>DDZ12C</v>
      </c>
      <c r="D610" t="s">
        <v>99</v>
      </c>
      <c r="E610" t="s">
        <v>57</v>
      </c>
      <c r="F610" t="s">
        <v>16</v>
      </c>
      <c r="G610" t="s">
        <v>17</v>
      </c>
      <c r="H610">
        <v>500</v>
      </c>
      <c r="I610">
        <v>12</v>
      </c>
      <c r="J610">
        <v>10</v>
      </c>
      <c r="K610">
        <v>2.532</v>
      </c>
      <c r="L610">
        <v>0.1</v>
      </c>
      <c r="M610" t="s">
        <v>103</v>
      </c>
    </row>
    <row r="611" spans="1:13">
      <c r="A611" t="s">
        <v>653</v>
      </c>
      <c r="B611" s="2" t="str">
        <f>Hyperlink("https://www.diodes.com/assets/Datasheets/ds30414.pdf")</f>
        <v>https://www.diodes.com/assets/Datasheets/ds30414.pdf</v>
      </c>
      <c r="C611" t="str">
        <f>Hyperlink("https://www.diodes.com/part/view/DDZ12CS","DDZ12CS")</f>
        <v>DDZ12CS</v>
      </c>
      <c r="D611" t="s">
        <v>99</v>
      </c>
      <c r="E611" t="s">
        <v>15</v>
      </c>
      <c r="F611" t="s">
        <v>16</v>
      </c>
      <c r="G611" t="s">
        <v>17</v>
      </c>
      <c r="H611">
        <v>200</v>
      </c>
      <c r="I611">
        <v>12</v>
      </c>
      <c r="J611">
        <v>10</v>
      </c>
      <c r="K611">
        <v>2.532</v>
      </c>
      <c r="L611">
        <v>0.1</v>
      </c>
      <c r="M611" t="s">
        <v>108</v>
      </c>
    </row>
    <row r="612" spans="1:13">
      <c r="A612" t="s">
        <v>654</v>
      </c>
      <c r="B612" s="2" t="str">
        <f>Hyperlink("https://www.diodes.com/assets/Datasheets/ds31987.pdf")</f>
        <v>https://www.diodes.com/assets/Datasheets/ds31987.pdf</v>
      </c>
      <c r="C612" t="str">
        <f>Hyperlink("https://www.diodes.com/part/view/DDZ12CSF","DDZ12CSF")</f>
        <v>DDZ12CSF</v>
      </c>
      <c r="D612" t="s">
        <v>636</v>
      </c>
      <c r="E612" t="s">
        <v>15</v>
      </c>
      <c r="F612" t="s">
        <v>16</v>
      </c>
      <c r="G612" t="s">
        <v>17</v>
      </c>
      <c r="H612">
        <v>500</v>
      </c>
      <c r="I612">
        <v>12.05</v>
      </c>
      <c r="J612">
        <v>10</v>
      </c>
      <c r="K612">
        <v>2.5</v>
      </c>
      <c r="L612">
        <v>0.07</v>
      </c>
      <c r="M612" t="s">
        <v>606</v>
      </c>
    </row>
    <row r="613" spans="1:13">
      <c r="A613" t="s">
        <v>655</v>
      </c>
      <c r="B613" s="2" t="str">
        <f>Hyperlink("https://www.diodes.com/assets/Datasheets/ds31987.pdf")</f>
        <v>https://www.diodes.com/assets/Datasheets/ds31987.pdf</v>
      </c>
      <c r="C613" t="str">
        <f>Hyperlink("https://www.diodes.com/part/view/DDZ13ASF","DDZ13ASF")</f>
        <v>DDZ13ASF</v>
      </c>
      <c r="D613" t="s">
        <v>636</v>
      </c>
      <c r="E613" t="s">
        <v>15</v>
      </c>
      <c r="F613" t="s">
        <v>16</v>
      </c>
      <c r="G613" t="s">
        <v>17</v>
      </c>
      <c r="H613">
        <v>500</v>
      </c>
      <c r="I613">
        <v>12.43</v>
      </c>
      <c r="J613">
        <v>10</v>
      </c>
      <c r="K613">
        <v>2.57</v>
      </c>
      <c r="L613">
        <v>0.07</v>
      </c>
      <c r="M613" t="s">
        <v>606</v>
      </c>
    </row>
    <row r="614" spans="1:13">
      <c r="A614" t="s">
        <v>656</v>
      </c>
      <c r="B614" s="2" t="str">
        <f>Hyperlink("https://www.diodes.com/assets/Datasheets/DDZ5V1B-DDZ43.pdf")</f>
        <v>https://www.diodes.com/assets/Datasheets/DDZ5V1B-DDZ43.pdf</v>
      </c>
      <c r="C614" t="str">
        <f>Hyperlink("https://www.diodes.com/part/view/DDZ13B","DDZ13B")</f>
        <v>DDZ13B</v>
      </c>
      <c r="D614" t="s">
        <v>99</v>
      </c>
      <c r="E614" t="s">
        <v>57</v>
      </c>
      <c r="F614" t="s">
        <v>16</v>
      </c>
      <c r="G614" t="s">
        <v>17</v>
      </c>
      <c r="H614">
        <v>500</v>
      </c>
      <c r="I614">
        <v>12.9</v>
      </c>
      <c r="J614">
        <v>10</v>
      </c>
      <c r="K614">
        <v>2.562</v>
      </c>
      <c r="L614">
        <v>0.1</v>
      </c>
      <c r="M614" t="s">
        <v>103</v>
      </c>
    </row>
    <row r="615" spans="1:13">
      <c r="A615" t="s">
        <v>657</v>
      </c>
      <c r="B615" s="2" t="str">
        <f>Hyperlink("https://www.diodes.com/assets/Datasheets/ds30414.pdf")</f>
        <v>https://www.diodes.com/assets/Datasheets/ds30414.pdf</v>
      </c>
      <c r="C615" t="str">
        <f>Hyperlink("https://www.diodes.com/part/view/DDZ13BS","DDZ13BS")</f>
        <v>DDZ13BS</v>
      </c>
      <c r="D615" t="s">
        <v>99</v>
      </c>
      <c r="E615" t="s">
        <v>15</v>
      </c>
      <c r="F615" t="s">
        <v>16</v>
      </c>
      <c r="G615" t="s">
        <v>17</v>
      </c>
      <c r="H615">
        <v>200</v>
      </c>
      <c r="I615">
        <v>12.9</v>
      </c>
      <c r="J615">
        <v>10</v>
      </c>
      <c r="K615">
        <v>2.562</v>
      </c>
      <c r="L615">
        <v>0.1</v>
      </c>
      <c r="M615" t="s">
        <v>108</v>
      </c>
    </row>
    <row r="616" spans="1:13">
      <c r="A616" t="s">
        <v>658</v>
      </c>
      <c r="B616" s="2" t="str">
        <f>Hyperlink("https://www.diodes.com/assets/Datasheets/ds31987.pdf")</f>
        <v>https://www.diodes.com/assets/Datasheets/ds31987.pdf</v>
      </c>
      <c r="C616" t="str">
        <f>Hyperlink("https://www.diodes.com/part/view/DDZ13BSF","DDZ13BSF")</f>
        <v>DDZ13BSF</v>
      </c>
      <c r="D616" t="s">
        <v>636</v>
      </c>
      <c r="E616" t="s">
        <v>15</v>
      </c>
      <c r="F616" t="s">
        <v>16</v>
      </c>
      <c r="G616" t="s">
        <v>17</v>
      </c>
      <c r="H616">
        <v>500</v>
      </c>
      <c r="I616">
        <v>12.88</v>
      </c>
      <c r="J616">
        <v>10</v>
      </c>
      <c r="K616">
        <v>2.56</v>
      </c>
      <c r="L616">
        <v>0.07</v>
      </c>
      <c r="M616" t="s">
        <v>606</v>
      </c>
    </row>
    <row r="617" spans="1:13">
      <c r="A617" t="s">
        <v>659</v>
      </c>
      <c r="B617" s="2" t="str">
        <f>Hyperlink("https://www.diodes.com/assets/Datasheets/ds31987.pdf")</f>
        <v>https://www.diodes.com/assets/Datasheets/ds31987.pdf</v>
      </c>
      <c r="C617" t="str">
        <f>Hyperlink("https://www.diodes.com/part/view/DDZ13CSF","DDZ13CSF")</f>
        <v>DDZ13CSF</v>
      </c>
      <c r="D617" t="s">
        <v>636</v>
      </c>
      <c r="E617" t="s">
        <v>15</v>
      </c>
      <c r="F617" t="s">
        <v>16</v>
      </c>
      <c r="G617" t="s">
        <v>17</v>
      </c>
      <c r="H617">
        <v>500</v>
      </c>
      <c r="I617">
        <v>13.33</v>
      </c>
      <c r="J617">
        <v>10</v>
      </c>
      <c r="K617">
        <v>2.5</v>
      </c>
      <c r="L617">
        <v>0.07</v>
      </c>
      <c r="M617" t="s">
        <v>606</v>
      </c>
    </row>
    <row r="618" spans="1:13">
      <c r="A618" t="s">
        <v>660</v>
      </c>
      <c r="B618" s="2" t="str">
        <f>Hyperlink("https://www.diodes.com/assets/Datasheets/DDZ5V1B-DDZ43.pdf")</f>
        <v>https://www.diodes.com/assets/Datasheets/DDZ5V1B-DDZ43.pdf</v>
      </c>
      <c r="C618" t="str">
        <f>Hyperlink("https://www.diodes.com/part/view/DDZ14","DDZ14")</f>
        <v>DDZ14</v>
      </c>
      <c r="D618" t="s">
        <v>99</v>
      </c>
      <c r="E618" t="s">
        <v>57</v>
      </c>
      <c r="F618" t="s">
        <v>16</v>
      </c>
      <c r="G618" t="s">
        <v>17</v>
      </c>
      <c r="H618">
        <v>500</v>
      </c>
      <c r="I618">
        <v>14</v>
      </c>
      <c r="J618">
        <v>10</v>
      </c>
      <c r="K618">
        <v>2.503</v>
      </c>
      <c r="L618">
        <v>0.05</v>
      </c>
      <c r="M618" t="s">
        <v>103</v>
      </c>
    </row>
    <row r="619" spans="1:13">
      <c r="A619" t="s">
        <v>661</v>
      </c>
      <c r="B619" s="2" t="str">
        <f>Hyperlink("https://www.diodes.com/assets/Datasheets/DDZ5V1B-DDZ43.pdf")</f>
        <v>https://www.diodes.com/assets/Datasheets/DDZ5V1B-DDZ43.pdf</v>
      </c>
      <c r="C619" t="str">
        <f>Hyperlink("https://www.diodes.com/part/view/DDZ14B","DDZ14B")</f>
        <v>DDZ14B</v>
      </c>
      <c r="D619" t="s">
        <v>99</v>
      </c>
      <c r="E619" t="s">
        <v>57</v>
      </c>
      <c r="F619" t="s">
        <v>16</v>
      </c>
      <c r="G619" t="s">
        <v>17</v>
      </c>
      <c r="H619">
        <v>500</v>
      </c>
      <c r="I619">
        <v>14.3</v>
      </c>
      <c r="J619">
        <v>10</v>
      </c>
      <c r="K619">
        <v>2.56</v>
      </c>
      <c r="L619">
        <v>0.05</v>
      </c>
      <c r="M619" t="s">
        <v>103</v>
      </c>
    </row>
    <row r="620" spans="1:13">
      <c r="A620" t="s">
        <v>662</v>
      </c>
      <c r="B620" s="2" t="str">
        <f>Hyperlink("https://www.diodes.com/assets/Datasheets/ds30414.pdf")</f>
        <v>https://www.diodes.com/assets/Datasheets/ds30414.pdf</v>
      </c>
      <c r="C620" t="str">
        <f>Hyperlink("https://www.diodes.com/part/view/DDZ14S","DDZ14S")</f>
        <v>DDZ14S</v>
      </c>
      <c r="D620" t="s">
        <v>99</v>
      </c>
      <c r="E620" t="s">
        <v>15</v>
      </c>
      <c r="F620" t="s">
        <v>16</v>
      </c>
      <c r="G620" t="s">
        <v>17</v>
      </c>
      <c r="H620">
        <v>200</v>
      </c>
      <c r="I620">
        <v>14</v>
      </c>
      <c r="J620">
        <v>10</v>
      </c>
      <c r="K620">
        <v>2.503</v>
      </c>
      <c r="L620">
        <v>0.05</v>
      </c>
      <c r="M620" t="s">
        <v>108</v>
      </c>
    </row>
    <row r="621" spans="1:13">
      <c r="A621" t="s">
        <v>663</v>
      </c>
      <c r="B621" s="2" t="str">
        <f>Hyperlink("https://www.diodes.com/assets/Datasheets/DDZ5V1B-DDZ43.pdf")</f>
        <v>https://www.diodes.com/assets/Datasheets/DDZ5V1B-DDZ43.pdf</v>
      </c>
      <c r="C621" t="str">
        <f>Hyperlink("https://www.diodes.com/part/view/DDZ15","DDZ15")</f>
        <v>DDZ15</v>
      </c>
      <c r="D621" t="s">
        <v>99</v>
      </c>
      <c r="E621" t="s">
        <v>57</v>
      </c>
      <c r="F621" t="s">
        <v>16</v>
      </c>
      <c r="G621" t="s">
        <v>17</v>
      </c>
      <c r="H621">
        <v>500</v>
      </c>
      <c r="I621">
        <v>15.2</v>
      </c>
      <c r="J621">
        <v>10</v>
      </c>
      <c r="K621">
        <v>2.535</v>
      </c>
      <c r="L621">
        <v>0.05</v>
      </c>
      <c r="M621" t="s">
        <v>103</v>
      </c>
    </row>
    <row r="622" spans="1:13">
      <c r="A622" t="s">
        <v>664</v>
      </c>
      <c r="B622" s="2" t="str">
        <f>Hyperlink("https://www.diodes.com/assets/Datasheets/ds31987.pdf")</f>
        <v>https://www.diodes.com/assets/Datasheets/ds31987.pdf</v>
      </c>
      <c r="C622" t="str">
        <f>Hyperlink("https://www.diodes.com/part/view/DDZ15ASF","DDZ15ASF")</f>
        <v>DDZ15ASF</v>
      </c>
      <c r="D622" t="s">
        <v>636</v>
      </c>
      <c r="E622" t="s">
        <v>15</v>
      </c>
      <c r="F622" t="s">
        <v>16</v>
      </c>
      <c r="G622" t="s">
        <v>17</v>
      </c>
      <c r="H622">
        <v>500</v>
      </c>
      <c r="I622">
        <v>13.785</v>
      </c>
      <c r="J622">
        <v>10</v>
      </c>
      <c r="K622">
        <v>2.5</v>
      </c>
      <c r="L622">
        <v>0.07</v>
      </c>
      <c r="M622" t="s">
        <v>606</v>
      </c>
    </row>
    <row r="623" spans="1:13">
      <c r="A623" t="s">
        <v>665</v>
      </c>
      <c r="B623" s="2" t="str">
        <f>Hyperlink("https://www.diodes.com/assets/Datasheets/ds31987.pdf")</f>
        <v>https://www.diodes.com/assets/Datasheets/ds31987.pdf</v>
      </c>
      <c r="C623" t="str">
        <f>Hyperlink("https://www.diodes.com/part/view/DDZ15BSF","DDZ15BSF")</f>
        <v>DDZ15BSF</v>
      </c>
      <c r="D623" t="s">
        <v>636</v>
      </c>
      <c r="E623" t="s">
        <v>15</v>
      </c>
      <c r="F623" t="s">
        <v>16</v>
      </c>
      <c r="G623" t="s">
        <v>17</v>
      </c>
      <c r="H623">
        <v>500</v>
      </c>
      <c r="I623">
        <v>14.26</v>
      </c>
      <c r="J623">
        <v>10</v>
      </c>
      <c r="K623">
        <v>2.5</v>
      </c>
      <c r="L623">
        <v>0.1</v>
      </c>
      <c r="M623" t="s">
        <v>606</v>
      </c>
    </row>
    <row r="624" spans="1:13">
      <c r="A624" t="s">
        <v>666</v>
      </c>
      <c r="B624" s="2" t="str">
        <f>Hyperlink("https://www.diodes.com/assets/Datasheets/ds31987.pdf")</f>
        <v>https://www.diodes.com/assets/Datasheets/ds31987.pdf</v>
      </c>
      <c r="C624" t="str">
        <f>Hyperlink("https://www.diodes.com/part/view/DDZ15CSF","DDZ15CSF")</f>
        <v>DDZ15CSF</v>
      </c>
      <c r="D624" t="s">
        <v>636</v>
      </c>
      <c r="E624" t="s">
        <v>15</v>
      </c>
      <c r="F624" t="s">
        <v>16</v>
      </c>
      <c r="G624" t="s">
        <v>17</v>
      </c>
      <c r="H624">
        <v>500</v>
      </c>
      <c r="I624">
        <v>14.72</v>
      </c>
      <c r="J624">
        <v>10</v>
      </c>
      <c r="K624">
        <v>2.5</v>
      </c>
      <c r="L624">
        <v>0.07</v>
      </c>
      <c r="M624" t="s">
        <v>606</v>
      </c>
    </row>
    <row r="625" spans="1:13">
      <c r="A625" t="s">
        <v>667</v>
      </c>
      <c r="B625" s="2" t="str">
        <f>Hyperlink("https://www.diodes.com/assets/Datasheets/ds30414.pdf")</f>
        <v>https://www.diodes.com/assets/Datasheets/ds30414.pdf</v>
      </c>
      <c r="C625" t="str">
        <f>Hyperlink("https://www.diodes.com/part/view/DDZ15S","DDZ15S")</f>
        <v>DDZ15S</v>
      </c>
      <c r="D625" t="s">
        <v>99</v>
      </c>
      <c r="E625" t="s">
        <v>15</v>
      </c>
      <c r="F625" t="s">
        <v>16</v>
      </c>
      <c r="G625" t="s">
        <v>17</v>
      </c>
      <c r="H625">
        <v>200</v>
      </c>
      <c r="I625">
        <v>15.2</v>
      </c>
      <c r="J625">
        <v>10</v>
      </c>
      <c r="K625">
        <v>2.535</v>
      </c>
      <c r="L625">
        <v>0.05</v>
      </c>
      <c r="M625" t="s">
        <v>108</v>
      </c>
    </row>
    <row r="626" spans="1:13">
      <c r="A626" t="s">
        <v>668</v>
      </c>
      <c r="B626" s="2" t="str">
        <f>Hyperlink("https://www.diodes.com/assets/Datasheets/DDZ5V1B-DDZ43.pdf")</f>
        <v>https://www.diodes.com/assets/Datasheets/DDZ5V1B-DDZ43.pdf</v>
      </c>
      <c r="C626" t="str">
        <f>Hyperlink("https://www.diodes.com/part/view/DDZ16","DDZ16")</f>
        <v>DDZ16</v>
      </c>
      <c r="D626" t="s">
        <v>99</v>
      </c>
      <c r="E626" t="s">
        <v>57</v>
      </c>
      <c r="F626" t="s">
        <v>16</v>
      </c>
      <c r="G626" t="s">
        <v>17</v>
      </c>
      <c r="H626">
        <v>500</v>
      </c>
      <c r="I626">
        <v>16.1</v>
      </c>
      <c r="J626">
        <v>10</v>
      </c>
      <c r="K626">
        <v>2.547</v>
      </c>
      <c r="L626">
        <v>0.05</v>
      </c>
      <c r="M626" t="s">
        <v>103</v>
      </c>
    </row>
    <row r="627" spans="1:13">
      <c r="A627" t="s">
        <v>669</v>
      </c>
      <c r="B627" s="2" t="str">
        <f>Hyperlink("https://www.diodes.com/assets/Datasheets/ds31987.pdf")</f>
        <v>https://www.diodes.com/assets/Datasheets/ds31987.pdf</v>
      </c>
      <c r="C627" t="str">
        <f>Hyperlink("https://www.diodes.com/part/view/DDZ16ASF","DDZ16ASF")</f>
        <v>DDZ16ASF</v>
      </c>
      <c r="D627" t="s">
        <v>636</v>
      </c>
      <c r="E627" t="s">
        <v>15</v>
      </c>
      <c r="F627" t="s">
        <v>16</v>
      </c>
      <c r="G627" t="s">
        <v>17</v>
      </c>
      <c r="H627">
        <v>500</v>
      </c>
      <c r="I627">
        <v>15.185</v>
      </c>
      <c r="J627">
        <v>10</v>
      </c>
      <c r="K627">
        <v>2.54</v>
      </c>
      <c r="L627">
        <v>0.07</v>
      </c>
      <c r="M627" t="s">
        <v>606</v>
      </c>
    </row>
    <row r="628" spans="1:13">
      <c r="A628" t="s">
        <v>670</v>
      </c>
      <c r="B628" s="2" t="str">
        <f>Hyperlink("https://www.diodes.com/assets/Datasheets/DDZ5V1B-DDZ43.pdf")</f>
        <v>https://www.diodes.com/assets/Datasheets/DDZ5V1B-DDZ43.pdf</v>
      </c>
      <c r="C628" t="str">
        <f>Hyperlink("https://www.diodes.com/part/view/DDZ16B","DDZ16B")</f>
        <v>DDZ16B</v>
      </c>
      <c r="D628" t="s">
        <v>99</v>
      </c>
      <c r="E628" t="s">
        <v>57</v>
      </c>
      <c r="F628" t="s">
        <v>16</v>
      </c>
      <c r="G628" t="s">
        <v>17</v>
      </c>
      <c r="H628">
        <v>500</v>
      </c>
      <c r="I628">
        <v>15.6</v>
      </c>
      <c r="J628">
        <v>10</v>
      </c>
      <c r="K628">
        <v>2.52</v>
      </c>
      <c r="L628">
        <v>0.05</v>
      </c>
      <c r="M628" t="s">
        <v>103</v>
      </c>
    </row>
    <row r="629" spans="1:13">
      <c r="A629" t="s">
        <v>671</v>
      </c>
      <c r="B629" s="2" t="str">
        <f>Hyperlink("https://www.diodes.com/assets/Datasheets/ds31987.pdf")</f>
        <v>https://www.diodes.com/assets/Datasheets/ds31987.pdf</v>
      </c>
      <c r="C629" t="str">
        <f>Hyperlink("https://www.diodes.com/part/view/DDZ16BSF","DDZ16BSF")</f>
        <v>DDZ16BSF</v>
      </c>
      <c r="D629" t="s">
        <v>636</v>
      </c>
      <c r="E629" t="s">
        <v>15</v>
      </c>
      <c r="F629" t="s">
        <v>16</v>
      </c>
      <c r="G629" t="s">
        <v>17</v>
      </c>
      <c r="H629">
        <v>500</v>
      </c>
      <c r="I629">
        <v>15.645</v>
      </c>
      <c r="J629">
        <v>10</v>
      </c>
      <c r="K629">
        <v>2.52</v>
      </c>
      <c r="L629">
        <v>0.07</v>
      </c>
      <c r="M629" t="s">
        <v>606</v>
      </c>
    </row>
    <row r="630" spans="1:13">
      <c r="A630" t="s">
        <v>672</v>
      </c>
      <c r="B630" s="2" t="str">
        <f>Hyperlink("https://www.diodes.com/assets/Datasheets/ds31987.pdf")</f>
        <v>https://www.diodes.com/assets/Datasheets/ds31987.pdf</v>
      </c>
      <c r="C630" t="str">
        <f>Hyperlink("https://www.diodes.com/part/view/DDZ16CSF","DDZ16CSF")</f>
        <v>DDZ16CSF</v>
      </c>
      <c r="D630" t="s">
        <v>636</v>
      </c>
      <c r="E630" t="s">
        <v>15</v>
      </c>
      <c r="F630" t="s">
        <v>16</v>
      </c>
      <c r="G630" t="s">
        <v>17</v>
      </c>
      <c r="H630">
        <v>500</v>
      </c>
      <c r="I630">
        <v>16.1</v>
      </c>
      <c r="J630">
        <v>10</v>
      </c>
      <c r="K630">
        <v>2.55</v>
      </c>
      <c r="L630">
        <v>0.07</v>
      </c>
      <c r="M630" t="s">
        <v>606</v>
      </c>
    </row>
    <row r="631" spans="1:13">
      <c r="A631" t="s">
        <v>673</v>
      </c>
      <c r="B631" s="2" t="str">
        <f>Hyperlink("https://www.diodes.com/assets/Datasheets/ds30414.pdf")</f>
        <v>https://www.diodes.com/assets/Datasheets/ds30414.pdf</v>
      </c>
      <c r="C631" t="str">
        <f>Hyperlink("https://www.diodes.com/part/view/DDZ16S","DDZ16S")</f>
        <v>DDZ16S</v>
      </c>
      <c r="D631" t="s">
        <v>99</v>
      </c>
      <c r="E631" t="s">
        <v>15</v>
      </c>
      <c r="F631" t="s">
        <v>16</v>
      </c>
      <c r="G631" t="s">
        <v>17</v>
      </c>
      <c r="H631">
        <v>200</v>
      </c>
      <c r="I631">
        <v>16.1</v>
      </c>
      <c r="J631">
        <v>10</v>
      </c>
      <c r="K631">
        <v>2.547</v>
      </c>
      <c r="L631">
        <v>0.05</v>
      </c>
      <c r="M631" t="s">
        <v>108</v>
      </c>
    </row>
    <row r="632" spans="1:13">
      <c r="A632" t="s">
        <v>674</v>
      </c>
      <c r="B632" s="2" t="str">
        <f>Hyperlink("https://www.diodes.com/assets/Datasheets/DDZ5V1B-DDZ43.pdf")</f>
        <v>https://www.diodes.com/assets/Datasheets/DDZ5V1B-DDZ43.pdf</v>
      </c>
      <c r="C632" t="str">
        <f>Hyperlink("https://www.diodes.com/part/view/DDZ17","DDZ17")</f>
        <v>DDZ17</v>
      </c>
      <c r="D632" t="s">
        <v>99</v>
      </c>
      <c r="E632" t="s">
        <v>57</v>
      </c>
      <c r="F632" t="s">
        <v>16</v>
      </c>
      <c r="G632" t="s">
        <v>17</v>
      </c>
      <c r="H632">
        <v>500</v>
      </c>
      <c r="I632">
        <v>17.3</v>
      </c>
      <c r="J632">
        <v>10</v>
      </c>
      <c r="K632">
        <v>2.55</v>
      </c>
      <c r="L632">
        <v>0.05</v>
      </c>
      <c r="M632" t="s">
        <v>103</v>
      </c>
    </row>
    <row r="633" spans="1:13">
      <c r="A633" t="s">
        <v>675</v>
      </c>
      <c r="B633" s="2" t="str">
        <f>Hyperlink("https://www.diodes.com/assets/Datasheets/ds31987.pdf")</f>
        <v>https://www.diodes.com/assets/Datasheets/ds31987.pdf</v>
      </c>
      <c r="C633" t="str">
        <f>Hyperlink("https://www.diodes.com/part/view/DDZ18ASF","DDZ18ASF")</f>
        <v>DDZ18ASF</v>
      </c>
      <c r="D633" t="s">
        <v>636</v>
      </c>
      <c r="E633" t="s">
        <v>15</v>
      </c>
      <c r="F633" t="s">
        <v>16</v>
      </c>
      <c r="G633" t="s">
        <v>17</v>
      </c>
      <c r="H633">
        <v>500</v>
      </c>
      <c r="I633">
        <v>16.64</v>
      </c>
      <c r="J633">
        <v>10</v>
      </c>
      <c r="K633">
        <v>2.5</v>
      </c>
      <c r="L633">
        <v>0.07</v>
      </c>
      <c r="M633" t="s">
        <v>606</v>
      </c>
    </row>
    <row r="634" spans="1:13">
      <c r="A634" t="s">
        <v>676</v>
      </c>
      <c r="B634" s="2" t="str">
        <f>Hyperlink("https://www.diodes.com/assets/Datasheets/ds31987.pdf")</f>
        <v>https://www.diodes.com/assets/Datasheets/ds31987.pdf</v>
      </c>
      <c r="C634" t="str">
        <f>Hyperlink("https://www.diodes.com/part/view/DDZ18BSF","DDZ18BSF")</f>
        <v>DDZ18BSF</v>
      </c>
      <c r="D634" t="s">
        <v>636</v>
      </c>
      <c r="E634" t="s">
        <v>15</v>
      </c>
      <c r="F634" t="s">
        <v>16</v>
      </c>
      <c r="G634" t="s">
        <v>17</v>
      </c>
      <c r="H634">
        <v>500</v>
      </c>
      <c r="I634">
        <v>17.26</v>
      </c>
      <c r="J634">
        <v>10</v>
      </c>
      <c r="K634">
        <v>2.5</v>
      </c>
      <c r="L634">
        <v>0.07</v>
      </c>
      <c r="M634" t="s">
        <v>606</v>
      </c>
    </row>
    <row r="635" spans="1:13">
      <c r="A635" t="s">
        <v>677</v>
      </c>
      <c r="B635" s="2" t="str">
        <f>Hyperlink("https://www.diodes.com/assets/Datasheets/DDZ5V1B-DDZ43.pdf")</f>
        <v>https://www.diodes.com/assets/Datasheets/DDZ5V1B-DDZ43.pdf</v>
      </c>
      <c r="C635" t="str">
        <f>Hyperlink("https://www.diodes.com/part/view/DDZ18C","DDZ18C")</f>
        <v>DDZ18C</v>
      </c>
      <c r="D635" t="s">
        <v>99</v>
      </c>
      <c r="E635" t="s">
        <v>57</v>
      </c>
      <c r="F635" t="s">
        <v>16</v>
      </c>
      <c r="G635" t="s">
        <v>17</v>
      </c>
      <c r="H635">
        <v>500</v>
      </c>
      <c r="I635">
        <v>17.9</v>
      </c>
      <c r="J635">
        <v>10</v>
      </c>
      <c r="K635">
        <v>2.545</v>
      </c>
      <c r="L635">
        <v>0.05</v>
      </c>
      <c r="M635" t="s">
        <v>103</v>
      </c>
    </row>
    <row r="636" spans="1:13">
      <c r="A636" t="s">
        <v>678</v>
      </c>
      <c r="B636" s="2" t="str">
        <f>Hyperlink("https://www.diodes.com/assets/Datasheets/ds30414.pdf")</f>
        <v>https://www.diodes.com/assets/Datasheets/ds30414.pdf</v>
      </c>
      <c r="C636" t="str">
        <f>Hyperlink("https://www.diodes.com/part/view/DDZ18CS","DDZ18CS")</f>
        <v>DDZ18CS</v>
      </c>
      <c r="D636" t="s">
        <v>99</v>
      </c>
      <c r="E636" t="s">
        <v>15</v>
      </c>
      <c r="F636" t="s">
        <v>16</v>
      </c>
      <c r="G636" t="s">
        <v>17</v>
      </c>
      <c r="H636">
        <v>200</v>
      </c>
      <c r="I636">
        <v>17.9</v>
      </c>
      <c r="J636">
        <v>10</v>
      </c>
      <c r="K636">
        <v>2.545</v>
      </c>
      <c r="L636">
        <v>0.05</v>
      </c>
      <c r="M636" t="s">
        <v>108</v>
      </c>
    </row>
    <row r="637" spans="1:13">
      <c r="A637" t="s">
        <v>679</v>
      </c>
      <c r="B637" s="2" t="str">
        <f>Hyperlink("https://www.diodes.com/assets/Datasheets/ds31987.pdf")</f>
        <v>https://www.diodes.com/assets/Datasheets/ds31987.pdf</v>
      </c>
      <c r="C637" t="str">
        <f>Hyperlink("https://www.diodes.com/part/view/DDZ18CSF","DDZ18CSF")</f>
        <v>DDZ18CSF</v>
      </c>
      <c r="D637" t="s">
        <v>636</v>
      </c>
      <c r="E637" t="s">
        <v>15</v>
      </c>
      <c r="F637" t="s">
        <v>16</v>
      </c>
      <c r="G637" t="s">
        <v>17</v>
      </c>
      <c r="H637">
        <v>500</v>
      </c>
      <c r="I637">
        <v>17.875</v>
      </c>
      <c r="J637">
        <v>10</v>
      </c>
      <c r="K637">
        <v>2.55</v>
      </c>
      <c r="L637">
        <v>0.07</v>
      </c>
      <c r="M637" t="s">
        <v>606</v>
      </c>
    </row>
    <row r="638" spans="1:13">
      <c r="A638" t="s">
        <v>680</v>
      </c>
      <c r="B638" s="2" t="str">
        <f>Hyperlink("https://www.diodes.com/assets/Datasheets/DDZ5V1B-DDZ43.pdf")</f>
        <v>https://www.diodes.com/assets/Datasheets/DDZ5V1B-DDZ43.pdf</v>
      </c>
      <c r="C638" t="str">
        <f>Hyperlink("https://www.diodes.com/part/view/DDZ19","DDZ19")</f>
        <v>DDZ19</v>
      </c>
      <c r="D638" t="s">
        <v>99</v>
      </c>
      <c r="E638" t="s">
        <v>57</v>
      </c>
      <c r="F638" t="s">
        <v>16</v>
      </c>
      <c r="G638" t="s">
        <v>17</v>
      </c>
      <c r="H638">
        <v>500</v>
      </c>
      <c r="I638">
        <v>19.1</v>
      </c>
      <c r="J638">
        <v>10</v>
      </c>
      <c r="K638">
        <v>2.51</v>
      </c>
      <c r="L638">
        <v>0.05</v>
      </c>
      <c r="M638" t="s">
        <v>103</v>
      </c>
    </row>
    <row r="639" spans="1:13">
      <c r="A639" t="s">
        <v>681</v>
      </c>
      <c r="B639" s="2" t="str">
        <f>Hyperlink("https://www.diodes.com/assets/Datasheets/ds31987.pdf")</f>
        <v>https://www.diodes.com/assets/Datasheets/ds31987.pdf</v>
      </c>
      <c r="C639" t="str">
        <f>Hyperlink("https://www.diodes.com/part/view/DDZ20ASF","DDZ20ASF")</f>
        <v>DDZ20ASF</v>
      </c>
      <c r="D639" t="s">
        <v>636</v>
      </c>
      <c r="E639" t="s">
        <v>15</v>
      </c>
      <c r="F639" t="s">
        <v>16</v>
      </c>
      <c r="G639" t="s">
        <v>17</v>
      </c>
      <c r="H639">
        <v>500</v>
      </c>
      <c r="I639">
        <v>18.505</v>
      </c>
      <c r="J639">
        <v>10</v>
      </c>
      <c r="K639">
        <v>2.46</v>
      </c>
      <c r="L639">
        <v>0.07</v>
      </c>
      <c r="M639" t="s">
        <v>606</v>
      </c>
    </row>
    <row r="640" spans="1:13">
      <c r="A640" t="s">
        <v>682</v>
      </c>
      <c r="B640" s="2" t="str">
        <f>Hyperlink("https://www.diodes.com/assets/Datasheets/ds31987.pdf")</f>
        <v>https://www.diodes.com/assets/Datasheets/ds31987.pdf</v>
      </c>
      <c r="C640" t="str">
        <f>Hyperlink("https://www.diodes.com/part/view/DDZ20BSF","DDZ20BSF")</f>
        <v>DDZ20BSF</v>
      </c>
      <c r="D640" t="s">
        <v>636</v>
      </c>
      <c r="E640" t="s">
        <v>15</v>
      </c>
      <c r="F640" t="s">
        <v>16</v>
      </c>
      <c r="G640" t="s">
        <v>17</v>
      </c>
      <c r="H640">
        <v>500</v>
      </c>
      <c r="I640">
        <v>19.11</v>
      </c>
      <c r="J640">
        <v>10</v>
      </c>
      <c r="K640">
        <v>2.5</v>
      </c>
      <c r="L640">
        <v>0.1</v>
      </c>
      <c r="M640" t="s">
        <v>606</v>
      </c>
    </row>
    <row r="641" spans="1:13">
      <c r="A641" t="s">
        <v>683</v>
      </c>
      <c r="B641" s="2" t="str">
        <f>Hyperlink("https://www.diodes.com/assets/Datasheets/DDZ5V1B-DDZ43.pdf")</f>
        <v>https://www.diodes.com/assets/Datasheets/DDZ5V1B-DDZ43.pdf</v>
      </c>
      <c r="C641" t="str">
        <f>Hyperlink("https://www.diodes.com/part/view/DDZ20C","DDZ20C")</f>
        <v>DDZ20C</v>
      </c>
      <c r="D641" t="s">
        <v>99</v>
      </c>
      <c r="E641" t="s">
        <v>57</v>
      </c>
      <c r="F641" t="s">
        <v>16</v>
      </c>
      <c r="G641" t="s">
        <v>17</v>
      </c>
      <c r="H641">
        <v>500</v>
      </c>
      <c r="I641">
        <v>19.7</v>
      </c>
      <c r="J641">
        <v>10</v>
      </c>
      <c r="K641">
        <v>2.51</v>
      </c>
      <c r="L641">
        <v>0.05</v>
      </c>
      <c r="M641" t="s">
        <v>103</v>
      </c>
    </row>
    <row r="642" spans="1:13">
      <c r="A642" t="s">
        <v>684</v>
      </c>
      <c r="B642" s="2" t="str">
        <f>Hyperlink("https://www.diodes.com/assets/Datasheets/ds30414.pdf")</f>
        <v>https://www.diodes.com/assets/Datasheets/ds30414.pdf</v>
      </c>
      <c r="C642" t="str">
        <f>Hyperlink("https://www.diodes.com/part/view/DDZ20CS","DDZ20CS")</f>
        <v>DDZ20CS</v>
      </c>
      <c r="D642" t="s">
        <v>99</v>
      </c>
      <c r="E642" t="s">
        <v>15</v>
      </c>
      <c r="F642" t="s">
        <v>16</v>
      </c>
      <c r="G642" t="s">
        <v>17</v>
      </c>
      <c r="H642">
        <v>200</v>
      </c>
      <c r="I642">
        <v>19.7</v>
      </c>
      <c r="J642">
        <v>10</v>
      </c>
      <c r="K642">
        <v>2.51</v>
      </c>
      <c r="L642">
        <v>0.05</v>
      </c>
      <c r="M642" t="s">
        <v>108</v>
      </c>
    </row>
    <row r="643" spans="1:13">
      <c r="A643" t="s">
        <v>685</v>
      </c>
      <c r="B643" s="2" t="str">
        <f>Hyperlink("https://www.diodes.com/assets/Datasheets/ds31987.pdf")</f>
        <v>https://www.diodes.com/assets/Datasheets/ds31987.pdf</v>
      </c>
      <c r="C643" t="str">
        <f>Hyperlink("https://www.diodes.com/part/view/DDZ20CSF","DDZ20CSF")</f>
        <v>DDZ20CSF</v>
      </c>
      <c r="D643" t="s">
        <v>636</v>
      </c>
      <c r="E643" t="s">
        <v>15</v>
      </c>
      <c r="F643" t="s">
        <v>16</v>
      </c>
      <c r="G643" t="s">
        <v>17</v>
      </c>
      <c r="H643">
        <v>500</v>
      </c>
      <c r="I643">
        <v>19.725</v>
      </c>
      <c r="J643">
        <v>10</v>
      </c>
      <c r="K643">
        <v>2.51</v>
      </c>
      <c r="L643">
        <v>0.07</v>
      </c>
      <c r="M643" t="s">
        <v>606</v>
      </c>
    </row>
    <row r="644" spans="1:13">
      <c r="A644" t="s">
        <v>686</v>
      </c>
      <c r="B644" s="2" t="str">
        <f>Hyperlink("https://www.diodes.com/assets/Datasheets/ds31987.pdf")</f>
        <v>https://www.diodes.com/assets/Datasheets/ds31987.pdf</v>
      </c>
      <c r="C644" t="str">
        <f>Hyperlink("https://www.diodes.com/part/view/DDZ20DSF","DDZ20DSF")</f>
        <v>DDZ20DSF</v>
      </c>
      <c r="D644" t="s">
        <v>636</v>
      </c>
      <c r="E644" t="s">
        <v>15</v>
      </c>
      <c r="F644" t="s">
        <v>16</v>
      </c>
      <c r="G644" t="s">
        <v>17</v>
      </c>
      <c r="H644">
        <v>500</v>
      </c>
      <c r="I644">
        <v>20.22</v>
      </c>
      <c r="J644">
        <v>10</v>
      </c>
      <c r="K644">
        <v>2.5</v>
      </c>
      <c r="L644">
        <v>0.07</v>
      </c>
      <c r="M644" t="s">
        <v>606</v>
      </c>
    </row>
    <row r="645" spans="1:13">
      <c r="A645" t="s">
        <v>687</v>
      </c>
      <c r="B645" s="2" t="str">
        <f>Hyperlink("https://www.diodes.com/assets/Datasheets/DDZ5V1B-DDZ43.pdf")</f>
        <v>https://www.diodes.com/assets/Datasheets/DDZ5V1B-DDZ43.pdf</v>
      </c>
      <c r="C645" t="str">
        <f>Hyperlink("https://www.diodes.com/part/view/DDZ21","DDZ21")</f>
        <v>DDZ21</v>
      </c>
      <c r="D645" t="s">
        <v>99</v>
      </c>
      <c r="E645" t="s">
        <v>57</v>
      </c>
      <c r="F645" t="s">
        <v>16</v>
      </c>
      <c r="G645" t="s">
        <v>17</v>
      </c>
      <c r="H645">
        <v>500</v>
      </c>
      <c r="I645">
        <v>21.2</v>
      </c>
      <c r="J645">
        <v>5</v>
      </c>
      <c r="K645">
        <v>2.53</v>
      </c>
      <c r="L645">
        <v>0.05</v>
      </c>
      <c r="M645" t="s">
        <v>103</v>
      </c>
    </row>
    <row r="646" spans="1:13">
      <c r="A646" t="s">
        <v>688</v>
      </c>
      <c r="B646" s="2" t="str">
        <f>Hyperlink("https://www.diodes.com/assets/Datasheets/ds31987.pdf")</f>
        <v>https://www.diodes.com/assets/Datasheets/ds31987.pdf</v>
      </c>
      <c r="C646" t="str">
        <f>Hyperlink("https://www.diodes.com/part/view/DDZ22ASF","DDZ22ASF")</f>
        <v>DDZ22ASF</v>
      </c>
      <c r="D646" t="s">
        <v>636</v>
      </c>
      <c r="E646" t="s">
        <v>15</v>
      </c>
      <c r="F646" t="s">
        <v>16</v>
      </c>
      <c r="G646" t="s">
        <v>17</v>
      </c>
      <c r="H646">
        <v>500</v>
      </c>
      <c r="I646">
        <v>20.675</v>
      </c>
      <c r="J646">
        <v>5</v>
      </c>
      <c r="K646">
        <v>2.54</v>
      </c>
      <c r="L646">
        <v>0.07</v>
      </c>
      <c r="M646" t="s">
        <v>606</v>
      </c>
    </row>
    <row r="647" spans="1:13">
      <c r="A647" t="s">
        <v>689</v>
      </c>
      <c r="B647" s="2" t="str">
        <f>Hyperlink("https://www.diodes.com/assets/Datasheets/ds31987.pdf")</f>
        <v>https://www.diodes.com/assets/Datasheets/ds31987.pdf</v>
      </c>
      <c r="C647" t="str">
        <f>Hyperlink("https://www.diodes.com/part/view/DDZ22BSF","DDZ22BSF")</f>
        <v>DDZ22BSF</v>
      </c>
      <c r="D647" t="s">
        <v>636</v>
      </c>
      <c r="E647" t="s">
        <v>15</v>
      </c>
      <c r="F647" t="s">
        <v>16</v>
      </c>
      <c r="G647" t="s">
        <v>17</v>
      </c>
      <c r="H647">
        <v>500</v>
      </c>
      <c r="I647">
        <v>21.18</v>
      </c>
      <c r="J647">
        <v>5</v>
      </c>
      <c r="K647">
        <v>2.5</v>
      </c>
      <c r="L647">
        <v>0.07</v>
      </c>
      <c r="M647" t="s">
        <v>606</v>
      </c>
    </row>
    <row r="648" spans="1:13">
      <c r="A648" t="s">
        <v>690</v>
      </c>
      <c r="B648" s="2" t="str">
        <f>Hyperlink("https://www.diodes.com/assets/Datasheets/ds31987.pdf")</f>
        <v>https://www.diodes.com/assets/Datasheets/ds31987.pdf</v>
      </c>
      <c r="C648" t="str">
        <f>Hyperlink("https://www.diodes.com/part/view/DDZ22CSF","DDZ22CSF")</f>
        <v>DDZ22CSF</v>
      </c>
      <c r="D648" t="s">
        <v>636</v>
      </c>
      <c r="E648" t="s">
        <v>15</v>
      </c>
      <c r="F648" t="s">
        <v>16</v>
      </c>
      <c r="G648" t="s">
        <v>17</v>
      </c>
      <c r="H648">
        <v>500</v>
      </c>
      <c r="I648">
        <v>21.625</v>
      </c>
      <c r="J648">
        <v>5</v>
      </c>
      <c r="K648">
        <v>2.52</v>
      </c>
      <c r="L648">
        <v>0.07</v>
      </c>
      <c r="M648" t="s">
        <v>606</v>
      </c>
    </row>
    <row r="649" spans="1:13">
      <c r="A649" t="s">
        <v>691</v>
      </c>
      <c r="B649" s="2" t="str">
        <f>Hyperlink("https://www.diodes.com/assets/Datasheets/DDZ5V1B-DDZ43.pdf")</f>
        <v>https://www.diodes.com/assets/Datasheets/DDZ5V1B-DDZ43.pdf</v>
      </c>
      <c r="C649" t="str">
        <f>Hyperlink("https://www.diodes.com/part/view/DDZ22D","DDZ22D")</f>
        <v>DDZ22D</v>
      </c>
      <c r="D649" t="s">
        <v>99</v>
      </c>
      <c r="E649" t="s">
        <v>57</v>
      </c>
      <c r="F649" t="s">
        <v>16</v>
      </c>
      <c r="G649" t="s">
        <v>17</v>
      </c>
      <c r="H649">
        <v>500</v>
      </c>
      <c r="I649">
        <v>22.1</v>
      </c>
      <c r="J649">
        <v>5</v>
      </c>
      <c r="K649">
        <v>2.514</v>
      </c>
      <c r="L649">
        <v>0.05</v>
      </c>
      <c r="M649" t="s">
        <v>103</v>
      </c>
    </row>
    <row r="650" spans="1:13">
      <c r="A650" t="s">
        <v>692</v>
      </c>
      <c r="B650" s="2" t="str">
        <f>Hyperlink("https://www.diodes.com/assets/Datasheets/ds30414.pdf")</f>
        <v>https://www.diodes.com/assets/Datasheets/ds30414.pdf</v>
      </c>
      <c r="C650" t="str">
        <f>Hyperlink("https://www.diodes.com/part/view/DDZ22DS","DDZ22DS")</f>
        <v>DDZ22DS</v>
      </c>
      <c r="D650" t="s">
        <v>99</v>
      </c>
      <c r="E650" t="s">
        <v>15</v>
      </c>
      <c r="F650" t="s">
        <v>16</v>
      </c>
      <c r="G650" t="s">
        <v>17</v>
      </c>
      <c r="H650">
        <v>200</v>
      </c>
      <c r="I650">
        <v>22.1</v>
      </c>
      <c r="J650">
        <v>5</v>
      </c>
      <c r="K650">
        <v>2.514</v>
      </c>
      <c r="L650">
        <v>0.05</v>
      </c>
      <c r="M650" t="s">
        <v>108</v>
      </c>
    </row>
    <row r="651" spans="1:13">
      <c r="A651" t="s">
        <v>693</v>
      </c>
      <c r="B651" s="2" t="str">
        <f>Hyperlink("https://www.diodes.com/assets/Datasheets/ds31987.pdf")</f>
        <v>https://www.diodes.com/assets/Datasheets/ds31987.pdf</v>
      </c>
      <c r="C651" t="str">
        <f>Hyperlink("https://www.diodes.com/part/view/DDZ22DSF","DDZ22DSF")</f>
        <v>DDZ22DSF</v>
      </c>
      <c r="D651" t="s">
        <v>636</v>
      </c>
      <c r="E651" t="s">
        <v>15</v>
      </c>
      <c r="F651" t="s">
        <v>16</v>
      </c>
      <c r="G651" t="s">
        <v>17</v>
      </c>
      <c r="H651">
        <v>500</v>
      </c>
      <c r="I651">
        <v>22.075</v>
      </c>
      <c r="J651">
        <v>5</v>
      </c>
      <c r="K651">
        <v>2.51</v>
      </c>
      <c r="L651">
        <v>0.07</v>
      </c>
      <c r="M651" t="s">
        <v>606</v>
      </c>
    </row>
    <row r="652" spans="1:13">
      <c r="A652" t="s">
        <v>694</v>
      </c>
      <c r="B652" s="2" t="str">
        <f>Hyperlink("https://www.diodes.com/assets/Datasheets/DDZ5V1B-DDZ43.pdf")</f>
        <v>https://www.diodes.com/assets/Datasheets/DDZ5V1B-DDZ43.pdf</v>
      </c>
      <c r="C652" t="str">
        <f>Hyperlink("https://www.diodes.com/part/view/DDZ23","DDZ23")</f>
        <v>DDZ23</v>
      </c>
      <c r="D652" t="s">
        <v>99</v>
      </c>
      <c r="E652" t="s">
        <v>57</v>
      </c>
      <c r="F652" t="s">
        <v>16</v>
      </c>
      <c r="G652" t="s">
        <v>17</v>
      </c>
      <c r="H652">
        <v>500</v>
      </c>
      <c r="I652">
        <v>23.2</v>
      </c>
      <c r="J652">
        <v>5</v>
      </c>
      <c r="K652">
        <v>2.5</v>
      </c>
      <c r="L652">
        <v>0.05</v>
      </c>
      <c r="M652" t="s">
        <v>103</v>
      </c>
    </row>
    <row r="653" spans="1:13">
      <c r="A653" t="s">
        <v>695</v>
      </c>
      <c r="B653" s="2" t="str">
        <f>Hyperlink("https://www.diodes.com/assets/Datasheets/ds31987.pdf")</f>
        <v>https://www.diodes.com/assets/Datasheets/ds31987.pdf</v>
      </c>
      <c r="C653" t="str">
        <f>Hyperlink("https://www.diodes.com/part/view/DDZ24ASF","DDZ24ASF")</f>
        <v>DDZ24ASF</v>
      </c>
      <c r="D653" t="s">
        <v>636</v>
      </c>
      <c r="E653" t="s">
        <v>15</v>
      </c>
      <c r="F653" t="s">
        <v>16</v>
      </c>
      <c r="G653" t="s">
        <v>17</v>
      </c>
      <c r="H653">
        <v>500</v>
      </c>
      <c r="I653">
        <v>22.615</v>
      </c>
      <c r="J653">
        <v>5</v>
      </c>
      <c r="K653">
        <v>2.5</v>
      </c>
      <c r="L653">
        <v>0.07</v>
      </c>
      <c r="M653" t="s">
        <v>606</v>
      </c>
    </row>
    <row r="654" spans="1:13">
      <c r="A654" t="s">
        <v>696</v>
      </c>
      <c r="B654" s="2" t="str">
        <f>Hyperlink("https://www.diodes.com/assets/Datasheets/ds31987.pdf")</f>
        <v>https://www.diodes.com/assets/Datasheets/ds31987.pdf</v>
      </c>
      <c r="C654" t="str">
        <f>Hyperlink("https://www.diodes.com/part/view/DDZ24BSF","DDZ24BSF")</f>
        <v>DDZ24BSF</v>
      </c>
      <c r="D654" t="s">
        <v>636</v>
      </c>
      <c r="E654" t="s">
        <v>15</v>
      </c>
      <c r="F654" t="s">
        <v>16</v>
      </c>
      <c r="G654" t="s">
        <v>17</v>
      </c>
      <c r="H654">
        <v>500</v>
      </c>
      <c r="I654">
        <v>23.19</v>
      </c>
      <c r="J654">
        <v>5</v>
      </c>
      <c r="K654">
        <v>2.5</v>
      </c>
      <c r="L654">
        <v>0.07</v>
      </c>
      <c r="M654" t="s">
        <v>606</v>
      </c>
    </row>
    <row r="655" spans="1:13">
      <c r="A655" t="s">
        <v>697</v>
      </c>
      <c r="B655" s="2" t="str">
        <f>Hyperlink("https://www.diodes.com/assets/Datasheets/DDZ5V1B-DDZ43.pdf")</f>
        <v>https://www.diodes.com/assets/Datasheets/DDZ5V1B-DDZ43.pdf</v>
      </c>
      <c r="C655" t="str">
        <f>Hyperlink("https://www.diodes.com/part/view/DDZ24C","DDZ24C")</f>
        <v>DDZ24C</v>
      </c>
      <c r="D655" t="s">
        <v>99</v>
      </c>
      <c r="E655" t="s">
        <v>57</v>
      </c>
      <c r="F655" t="s">
        <v>16</v>
      </c>
      <c r="G655" t="s">
        <v>17</v>
      </c>
      <c r="H655">
        <v>500</v>
      </c>
      <c r="I655">
        <v>23.7</v>
      </c>
      <c r="J655">
        <v>5</v>
      </c>
      <c r="K655">
        <v>2.509</v>
      </c>
      <c r="L655">
        <v>0.05</v>
      </c>
      <c r="M655" t="s">
        <v>103</v>
      </c>
    </row>
    <row r="656" spans="1:13">
      <c r="A656" t="s">
        <v>698</v>
      </c>
      <c r="B656" s="2" t="str">
        <f>Hyperlink("https://www.diodes.com/assets/Datasheets/ds30414.pdf")</f>
        <v>https://www.diodes.com/assets/Datasheets/ds30414.pdf</v>
      </c>
      <c r="C656" t="str">
        <f>Hyperlink("https://www.diodes.com/part/view/DDZ24CS","DDZ24CS")</f>
        <v>DDZ24CS</v>
      </c>
      <c r="D656" t="s">
        <v>99</v>
      </c>
      <c r="E656" t="s">
        <v>15</v>
      </c>
      <c r="F656" t="s">
        <v>16</v>
      </c>
      <c r="G656" t="s">
        <v>17</v>
      </c>
      <c r="H656">
        <v>200</v>
      </c>
      <c r="I656">
        <v>23.7</v>
      </c>
      <c r="J656">
        <v>5</v>
      </c>
      <c r="K656">
        <v>2.509</v>
      </c>
      <c r="L656">
        <v>0.05</v>
      </c>
      <c r="M656" t="s">
        <v>108</v>
      </c>
    </row>
    <row r="657" spans="1:13">
      <c r="A657" t="s">
        <v>699</v>
      </c>
      <c r="B657" s="2" t="str">
        <f>Hyperlink("https://www.diodes.com/assets/Datasheets/ds31987.pdf")</f>
        <v>https://www.diodes.com/assets/Datasheets/ds31987.pdf</v>
      </c>
      <c r="C657" t="str">
        <f>Hyperlink("https://www.diodes.com/part/view/DDZ24CSF","DDZ24CSF")</f>
        <v>DDZ24CSF</v>
      </c>
      <c r="D657" t="s">
        <v>636</v>
      </c>
      <c r="E657" t="s">
        <v>15</v>
      </c>
      <c r="F657" t="s">
        <v>16</v>
      </c>
      <c r="G657" t="s">
        <v>17</v>
      </c>
      <c r="H657">
        <v>500</v>
      </c>
      <c r="I657">
        <v>23.715</v>
      </c>
      <c r="J657">
        <v>5</v>
      </c>
      <c r="K657">
        <v>2.51</v>
      </c>
      <c r="L657">
        <v>0.07</v>
      </c>
      <c r="M657" t="s">
        <v>606</v>
      </c>
    </row>
    <row r="658" spans="1:13">
      <c r="A658" t="s">
        <v>700</v>
      </c>
      <c r="B658" s="2" t="str">
        <f>Hyperlink("https://www.diodes.com/assets/Datasheets/ds31987.pdf")</f>
        <v>https://www.diodes.com/assets/Datasheets/ds31987.pdf</v>
      </c>
      <c r="C658" t="str">
        <f>Hyperlink("https://www.diodes.com/part/view/DDZ24DSF","DDZ24DSF")</f>
        <v>DDZ24DSF</v>
      </c>
      <c r="D658" t="s">
        <v>636</v>
      </c>
      <c r="E658" t="s">
        <v>15</v>
      </c>
      <c r="F658" t="s">
        <v>16</v>
      </c>
      <c r="G658" t="s">
        <v>17</v>
      </c>
      <c r="H658">
        <v>500</v>
      </c>
      <c r="I658">
        <v>24.24</v>
      </c>
      <c r="J658">
        <v>5</v>
      </c>
      <c r="K658">
        <v>2.52</v>
      </c>
      <c r="L658">
        <v>0.07</v>
      </c>
      <c r="M658" t="s">
        <v>606</v>
      </c>
    </row>
    <row r="659" spans="1:13">
      <c r="A659" t="s">
        <v>701</v>
      </c>
      <c r="B659" s="2" t="str">
        <f>Hyperlink("https://www.diodes.com/assets/Datasheets/DDZ5V1B-DDZ43.pdf")</f>
        <v>https://www.diodes.com/assets/Datasheets/DDZ5V1B-DDZ43.pdf</v>
      </c>
      <c r="C659" t="str">
        <f>Hyperlink("https://www.diodes.com/part/view/DDZ26","DDZ26")</f>
        <v>DDZ26</v>
      </c>
      <c r="D659" t="s">
        <v>99</v>
      </c>
      <c r="E659" t="s">
        <v>57</v>
      </c>
      <c r="F659" t="s">
        <v>16</v>
      </c>
      <c r="G659" t="s">
        <v>17</v>
      </c>
      <c r="H659">
        <v>500</v>
      </c>
      <c r="I659">
        <v>25.6</v>
      </c>
      <c r="J659">
        <v>5</v>
      </c>
      <c r="K659">
        <v>2.52</v>
      </c>
      <c r="L659">
        <v>0.05</v>
      </c>
      <c r="M659" t="s">
        <v>103</v>
      </c>
    </row>
    <row r="660" spans="1:13">
      <c r="A660" t="s">
        <v>702</v>
      </c>
      <c r="B660" s="2" t="str">
        <f>Hyperlink("https://www.diodes.com/assets/Datasheets/ds31987.pdf")</f>
        <v>https://www.diodes.com/assets/Datasheets/ds31987.pdf</v>
      </c>
      <c r="C660" t="str">
        <f>Hyperlink("https://www.diodes.com/part/view/DDZ27ASF","DDZ27ASF")</f>
        <v>DDZ27ASF</v>
      </c>
      <c r="D660" t="s">
        <v>636</v>
      </c>
      <c r="E660" t="s">
        <v>15</v>
      </c>
      <c r="F660" t="s">
        <v>16</v>
      </c>
      <c r="G660" t="s">
        <v>17</v>
      </c>
      <c r="H660">
        <v>500</v>
      </c>
      <c r="I660">
        <v>24.89</v>
      </c>
      <c r="J660">
        <v>5</v>
      </c>
      <c r="K660">
        <v>2.53</v>
      </c>
      <c r="L660">
        <v>0.07</v>
      </c>
      <c r="M660" t="s">
        <v>606</v>
      </c>
    </row>
    <row r="661" spans="1:13">
      <c r="A661" t="s">
        <v>703</v>
      </c>
      <c r="B661" s="2" t="str">
        <f>Hyperlink("https://www.diodes.com/assets/Datasheets/ds31987.pdf")</f>
        <v>https://www.diodes.com/assets/Datasheets/ds31987.pdf</v>
      </c>
      <c r="C661" t="str">
        <f>Hyperlink("https://www.diodes.com/part/view/DDZ27BSF","DDZ27BSF")</f>
        <v>DDZ27BSF</v>
      </c>
      <c r="D661" t="s">
        <v>636</v>
      </c>
      <c r="E661" t="s">
        <v>15</v>
      </c>
      <c r="F661" t="s">
        <v>16</v>
      </c>
      <c r="G661" t="s">
        <v>17</v>
      </c>
      <c r="H661">
        <v>500</v>
      </c>
      <c r="I661">
        <v>25.615</v>
      </c>
      <c r="J661">
        <v>5</v>
      </c>
      <c r="K661">
        <v>2.52</v>
      </c>
      <c r="L661">
        <v>0.07</v>
      </c>
      <c r="M661" t="s">
        <v>606</v>
      </c>
    </row>
    <row r="662" spans="1:13">
      <c r="A662" t="s">
        <v>704</v>
      </c>
      <c r="B662" s="2" t="str">
        <f>Hyperlink("https://www.diodes.com/assets/Datasheets/ds31987.pdf")</f>
        <v>https://www.diodes.com/assets/Datasheets/ds31987.pdf</v>
      </c>
      <c r="C662" t="str">
        <f>Hyperlink("https://www.diodes.com/part/view/DDZ27CSF","DDZ27CSF")</f>
        <v>DDZ27CSF</v>
      </c>
      <c r="D662" t="s">
        <v>636</v>
      </c>
      <c r="E662" t="s">
        <v>15</v>
      </c>
      <c r="F662" t="s">
        <v>16</v>
      </c>
      <c r="G662" t="s">
        <v>17</v>
      </c>
      <c r="H662">
        <v>500</v>
      </c>
      <c r="I662">
        <v>26.29</v>
      </c>
      <c r="J662">
        <v>5</v>
      </c>
      <c r="K662">
        <v>2.51</v>
      </c>
      <c r="L662">
        <v>0.07</v>
      </c>
      <c r="M662" t="s">
        <v>606</v>
      </c>
    </row>
    <row r="663" spans="1:13">
      <c r="A663" t="s">
        <v>705</v>
      </c>
      <c r="B663" s="2" t="str">
        <f>Hyperlink("https://www.diodes.com/assets/Datasheets/DDZ5V1B-DDZ43.pdf")</f>
        <v>https://www.diodes.com/assets/Datasheets/DDZ5V1B-DDZ43.pdf</v>
      </c>
      <c r="C663" t="str">
        <f>Hyperlink("https://www.diodes.com/part/view/DDZ27D","DDZ27D")</f>
        <v>DDZ27D</v>
      </c>
      <c r="D663" t="s">
        <v>99</v>
      </c>
      <c r="E663" t="s">
        <v>57</v>
      </c>
      <c r="F663" t="s">
        <v>16</v>
      </c>
      <c r="G663" t="s">
        <v>17</v>
      </c>
      <c r="H663">
        <v>500</v>
      </c>
      <c r="I663">
        <v>27</v>
      </c>
      <c r="J663">
        <v>5</v>
      </c>
      <c r="K663">
        <v>2.503</v>
      </c>
      <c r="L663">
        <v>0.05</v>
      </c>
      <c r="M663" t="s">
        <v>103</v>
      </c>
    </row>
    <row r="664" spans="1:13">
      <c r="A664" t="s">
        <v>706</v>
      </c>
      <c r="B664" s="2" t="str">
        <f>Hyperlink("https://www.diodes.com/assets/Datasheets/ds30414.pdf")</f>
        <v>https://www.diodes.com/assets/Datasheets/ds30414.pdf</v>
      </c>
      <c r="C664" t="str">
        <f>Hyperlink("https://www.diodes.com/part/view/DDZ27DS","DDZ27DS")</f>
        <v>DDZ27DS</v>
      </c>
      <c r="D664" t="s">
        <v>99</v>
      </c>
      <c r="E664" t="s">
        <v>15</v>
      </c>
      <c r="F664" t="s">
        <v>16</v>
      </c>
      <c r="G664" t="s">
        <v>17</v>
      </c>
      <c r="H664">
        <v>200</v>
      </c>
      <c r="I664">
        <v>27</v>
      </c>
      <c r="J664">
        <v>5</v>
      </c>
      <c r="K664">
        <v>2.503</v>
      </c>
      <c r="L664">
        <v>0.05</v>
      </c>
      <c r="M664" t="s">
        <v>108</v>
      </c>
    </row>
    <row r="665" spans="1:13">
      <c r="A665" t="s">
        <v>707</v>
      </c>
      <c r="B665" s="2" t="str">
        <f>Hyperlink("https://www.diodes.com/assets/Datasheets/ds31987.pdf")</f>
        <v>https://www.diodes.com/assets/Datasheets/ds31987.pdf</v>
      </c>
      <c r="C665" t="str">
        <f>Hyperlink("https://www.diodes.com/part/view/DDZ27DSF","DDZ27DSF")</f>
        <v>DDZ27DSF</v>
      </c>
      <c r="D665" t="s">
        <v>636</v>
      </c>
      <c r="E665" t="s">
        <v>15</v>
      </c>
      <c r="F665" t="s">
        <v>16</v>
      </c>
      <c r="G665" t="s">
        <v>17</v>
      </c>
      <c r="H665">
        <v>500</v>
      </c>
      <c r="I665">
        <v>26.97</v>
      </c>
      <c r="J665">
        <v>5</v>
      </c>
      <c r="K665">
        <v>2.5</v>
      </c>
      <c r="L665">
        <v>0.07</v>
      </c>
      <c r="M665" t="s">
        <v>606</v>
      </c>
    </row>
    <row r="666" spans="1:13">
      <c r="A666" t="s">
        <v>708</v>
      </c>
      <c r="B666" s="2" t="str">
        <f>Hyperlink("https://www.diodes.com/assets/Datasheets/DDZ5V1B-DDZ43.pdf")</f>
        <v>https://www.diodes.com/assets/Datasheets/DDZ5V1B-DDZ43.pdf</v>
      </c>
      <c r="C666" t="str">
        <f>Hyperlink("https://www.diodes.com/part/view/DDZ28","DDZ28")</f>
        <v>DDZ28</v>
      </c>
      <c r="D666" t="s">
        <v>99</v>
      </c>
      <c r="E666" t="s">
        <v>57</v>
      </c>
      <c r="F666" t="s">
        <v>16</v>
      </c>
      <c r="G666" t="s">
        <v>17</v>
      </c>
      <c r="H666">
        <v>500</v>
      </c>
      <c r="I666">
        <v>28.4</v>
      </c>
      <c r="J666">
        <v>5</v>
      </c>
      <c r="K666">
        <v>2.52</v>
      </c>
      <c r="L666">
        <v>0.05</v>
      </c>
      <c r="M666" t="s">
        <v>103</v>
      </c>
    </row>
    <row r="667" spans="1:13">
      <c r="A667" t="s">
        <v>709</v>
      </c>
      <c r="B667" s="2" t="str">
        <f>Hyperlink("https://www.diodes.com/assets/Datasheets/ds31987.pdf")</f>
        <v>https://www.diodes.com/assets/Datasheets/ds31987.pdf</v>
      </c>
      <c r="C667" t="str">
        <f>Hyperlink("https://www.diodes.com/part/view/DDZ2V4ASF","DDZ2V4ASF")</f>
        <v>DDZ2V4ASF</v>
      </c>
      <c r="D667" t="s">
        <v>636</v>
      </c>
      <c r="E667" t="s">
        <v>15</v>
      </c>
      <c r="F667" t="s">
        <v>16</v>
      </c>
      <c r="G667" t="s">
        <v>17</v>
      </c>
      <c r="H667">
        <v>500</v>
      </c>
      <c r="I667">
        <v>2.425</v>
      </c>
      <c r="J667">
        <v>20</v>
      </c>
      <c r="K667">
        <v>3.92</v>
      </c>
      <c r="L667">
        <v>120</v>
      </c>
      <c r="M667" t="s">
        <v>606</v>
      </c>
    </row>
    <row r="668" spans="1:13">
      <c r="A668" t="s">
        <v>710</v>
      </c>
      <c r="B668" s="2" t="str">
        <f>Hyperlink("https://www.diodes.com/assets/Datasheets/ds31987.pdf")</f>
        <v>https://www.diodes.com/assets/Datasheets/ds31987.pdf</v>
      </c>
      <c r="C668" t="str">
        <f>Hyperlink("https://www.diodes.com/part/view/DDZ2V4BSF","DDZ2V4BSF")</f>
        <v>DDZ2V4BSF</v>
      </c>
      <c r="D668" t="s">
        <v>636</v>
      </c>
      <c r="E668" t="s">
        <v>15</v>
      </c>
      <c r="F668" t="s">
        <v>16</v>
      </c>
      <c r="G668" t="s">
        <v>17</v>
      </c>
      <c r="H668">
        <v>500</v>
      </c>
      <c r="I668">
        <v>2.53</v>
      </c>
      <c r="J668">
        <v>20</v>
      </c>
      <c r="K668">
        <v>3.95</v>
      </c>
      <c r="L668">
        <v>120</v>
      </c>
      <c r="M668" t="s">
        <v>606</v>
      </c>
    </row>
    <row r="669" spans="1:13">
      <c r="A669" t="s">
        <v>711</v>
      </c>
      <c r="B669" s="2" t="str">
        <f>Hyperlink("https://www.diodes.com/assets/Datasheets/ds31987.pdf")</f>
        <v>https://www.diodes.com/assets/Datasheets/ds31987.pdf</v>
      </c>
      <c r="C669" t="str">
        <f>Hyperlink("https://www.diodes.com/part/view/DDZ2V7ASF","DDZ2V7ASF")</f>
        <v>DDZ2V7ASF</v>
      </c>
      <c r="D669" t="s">
        <v>636</v>
      </c>
      <c r="E669" t="s">
        <v>15</v>
      </c>
      <c r="F669" t="s">
        <v>16</v>
      </c>
      <c r="G669" t="s">
        <v>17</v>
      </c>
      <c r="H669">
        <v>500</v>
      </c>
      <c r="I669">
        <v>2.645</v>
      </c>
      <c r="J669">
        <v>20</v>
      </c>
      <c r="K669">
        <v>3.97</v>
      </c>
      <c r="L669">
        <v>120</v>
      </c>
      <c r="M669" t="s">
        <v>606</v>
      </c>
    </row>
    <row r="670" spans="1:13">
      <c r="A670" t="s">
        <v>712</v>
      </c>
      <c r="B670" s="2" t="str">
        <f>Hyperlink("https://www.diodes.com/assets/Datasheets/ds31987.pdf")</f>
        <v>https://www.diodes.com/assets/Datasheets/ds31987.pdf</v>
      </c>
      <c r="C670" t="str">
        <f>Hyperlink("https://www.diodes.com/part/view/DDZ2V7BSF","DDZ2V7BSF")</f>
        <v>DDZ2V7BSF</v>
      </c>
      <c r="D670" t="s">
        <v>636</v>
      </c>
      <c r="E670" t="s">
        <v>15</v>
      </c>
      <c r="F670" t="s">
        <v>16</v>
      </c>
      <c r="G670" t="s">
        <v>17</v>
      </c>
      <c r="H670">
        <v>500</v>
      </c>
      <c r="I670">
        <v>2.8</v>
      </c>
      <c r="J670">
        <v>20</v>
      </c>
      <c r="K670">
        <v>3.93</v>
      </c>
      <c r="L670">
        <v>120</v>
      </c>
      <c r="M670" t="s">
        <v>606</v>
      </c>
    </row>
    <row r="671" spans="1:13">
      <c r="A671" t="s">
        <v>713</v>
      </c>
      <c r="B671" s="2" t="str">
        <f>Hyperlink("https://www.diodes.com/assets/Datasheets/ds31987.pdf")</f>
        <v>https://www.diodes.com/assets/Datasheets/ds31987.pdf</v>
      </c>
      <c r="C671" t="str">
        <f>Hyperlink("https://www.diodes.com/part/view/DDZ30ASF","DDZ30ASF")</f>
        <v>DDZ30ASF</v>
      </c>
      <c r="D671" t="s">
        <v>636</v>
      </c>
      <c r="E671" t="s">
        <v>15</v>
      </c>
      <c r="F671" t="s">
        <v>16</v>
      </c>
      <c r="G671" t="s">
        <v>17</v>
      </c>
      <c r="H671">
        <v>500</v>
      </c>
      <c r="I671">
        <v>27.69</v>
      </c>
      <c r="J671">
        <v>5</v>
      </c>
      <c r="K671">
        <v>2.53</v>
      </c>
      <c r="L671">
        <v>0.07</v>
      </c>
      <c r="M671" t="s">
        <v>606</v>
      </c>
    </row>
    <row r="672" spans="1:13">
      <c r="A672" t="s">
        <v>714</v>
      </c>
      <c r="B672" s="2" t="str">
        <f>Hyperlink("https://www.diodes.com/assets/Datasheets/ds31987.pdf")</f>
        <v>https://www.diodes.com/assets/Datasheets/ds31987.pdf</v>
      </c>
      <c r="C672" t="str">
        <f>Hyperlink("https://www.diodes.com/part/view/DDZ30BSF","DDZ30BSF")</f>
        <v>DDZ30BSF</v>
      </c>
      <c r="D672" t="s">
        <v>636</v>
      </c>
      <c r="E672" t="s">
        <v>15</v>
      </c>
      <c r="F672" t="s">
        <v>16</v>
      </c>
      <c r="G672" t="s">
        <v>17</v>
      </c>
      <c r="H672">
        <v>500</v>
      </c>
      <c r="I672">
        <v>28.42</v>
      </c>
      <c r="J672">
        <v>5</v>
      </c>
      <c r="K672">
        <v>2.5</v>
      </c>
      <c r="L672">
        <v>0.07</v>
      </c>
      <c r="M672" t="s">
        <v>606</v>
      </c>
    </row>
    <row r="673" spans="1:13">
      <c r="A673" t="s">
        <v>715</v>
      </c>
      <c r="B673" s="2" t="str">
        <f>Hyperlink("https://www.diodes.com/assets/Datasheets/ds31987.pdf")</f>
        <v>https://www.diodes.com/assets/Datasheets/ds31987.pdf</v>
      </c>
      <c r="C673" t="str">
        <f>Hyperlink("https://www.diodes.com/part/view/DDZ30CSF","DDZ30CSF")</f>
        <v>DDZ30CSF</v>
      </c>
      <c r="D673" t="s">
        <v>636</v>
      </c>
      <c r="E673" t="s">
        <v>15</v>
      </c>
      <c r="F673" t="s">
        <v>16</v>
      </c>
      <c r="G673" t="s">
        <v>17</v>
      </c>
      <c r="H673">
        <v>500</v>
      </c>
      <c r="I673">
        <v>29.09</v>
      </c>
      <c r="J673">
        <v>5</v>
      </c>
      <c r="K673">
        <v>2.51</v>
      </c>
      <c r="L673">
        <v>0.07</v>
      </c>
      <c r="M673" t="s">
        <v>606</v>
      </c>
    </row>
    <row r="674" spans="1:13">
      <c r="A674" t="s">
        <v>716</v>
      </c>
      <c r="B674" s="2" t="str">
        <f>Hyperlink("https://www.diodes.com/assets/Datasheets/DDZ5V1B-DDZ43.pdf")</f>
        <v>https://www.diodes.com/assets/Datasheets/DDZ5V1B-DDZ43.pdf</v>
      </c>
      <c r="C674" t="str">
        <f>Hyperlink("https://www.diodes.com/part/view/DDZ30D","DDZ30D")</f>
        <v>DDZ30D</v>
      </c>
      <c r="D674" t="s">
        <v>99</v>
      </c>
      <c r="E674" t="s">
        <v>57</v>
      </c>
      <c r="F674" t="s">
        <v>16</v>
      </c>
      <c r="G674" t="s">
        <v>17</v>
      </c>
      <c r="H674">
        <v>500</v>
      </c>
      <c r="I674">
        <v>29.8</v>
      </c>
      <c r="J674">
        <v>5</v>
      </c>
      <c r="K674">
        <v>2.503</v>
      </c>
      <c r="L674">
        <v>0.05</v>
      </c>
      <c r="M674" t="s">
        <v>103</v>
      </c>
    </row>
    <row r="675" spans="1:13">
      <c r="A675" t="s">
        <v>717</v>
      </c>
      <c r="B675" s="2" t="str">
        <f>Hyperlink("https://www.diodes.com/assets/Datasheets/ds30414.pdf")</f>
        <v>https://www.diodes.com/assets/Datasheets/ds30414.pdf</v>
      </c>
      <c r="C675" t="str">
        <f>Hyperlink("https://www.diodes.com/part/view/DDZ30DS","DDZ30DS")</f>
        <v>DDZ30DS</v>
      </c>
      <c r="D675" t="s">
        <v>99</v>
      </c>
      <c r="E675" t="s">
        <v>15</v>
      </c>
      <c r="F675" t="s">
        <v>16</v>
      </c>
      <c r="G675" t="s">
        <v>17</v>
      </c>
      <c r="H675">
        <v>200</v>
      </c>
      <c r="I675">
        <v>29.8</v>
      </c>
      <c r="J675">
        <v>5</v>
      </c>
      <c r="K675">
        <v>2.503</v>
      </c>
      <c r="L675">
        <v>0.05</v>
      </c>
      <c r="M675" t="s">
        <v>108</v>
      </c>
    </row>
    <row r="676" spans="1:13">
      <c r="A676" t="s">
        <v>718</v>
      </c>
      <c r="B676" s="2" t="str">
        <f>Hyperlink("https://www.diodes.com/assets/Datasheets/ds31987.pdf")</f>
        <v>https://www.diodes.com/assets/Datasheets/ds31987.pdf</v>
      </c>
      <c r="C676" t="str">
        <f>Hyperlink("https://www.diodes.com/part/view/DDZ30DSF","DDZ30DSF")</f>
        <v>DDZ30DSF</v>
      </c>
      <c r="D676" t="s">
        <v>636</v>
      </c>
      <c r="E676" t="s">
        <v>15</v>
      </c>
      <c r="F676" t="s">
        <v>16</v>
      </c>
      <c r="G676" t="s">
        <v>17</v>
      </c>
      <c r="H676">
        <v>500</v>
      </c>
      <c r="I676">
        <v>29.765</v>
      </c>
      <c r="J676">
        <v>5</v>
      </c>
      <c r="K676">
        <v>2.5</v>
      </c>
      <c r="L676">
        <v>0.07</v>
      </c>
      <c r="M676" t="s">
        <v>606</v>
      </c>
    </row>
    <row r="677" spans="1:13">
      <c r="A677" t="s">
        <v>719</v>
      </c>
      <c r="B677" s="2" t="str">
        <f>Hyperlink("https://www.diodes.com/assets/Datasheets/DDZ5V1B-DDZ43.pdf")</f>
        <v>https://www.diodes.com/assets/Datasheets/DDZ5V1B-DDZ43.pdf</v>
      </c>
      <c r="C677" t="str">
        <f>Hyperlink("https://www.diodes.com/part/view/DDZ31","DDZ31")</f>
        <v>DDZ31</v>
      </c>
      <c r="D677" t="s">
        <v>99</v>
      </c>
      <c r="E677" t="s">
        <v>57</v>
      </c>
      <c r="F677" t="s">
        <v>16</v>
      </c>
      <c r="G677" t="s">
        <v>17</v>
      </c>
      <c r="H677">
        <v>500</v>
      </c>
      <c r="I677">
        <v>31.1</v>
      </c>
      <c r="J677">
        <v>5</v>
      </c>
      <c r="K677">
        <v>2.51</v>
      </c>
      <c r="L677">
        <v>0.05</v>
      </c>
      <c r="M677" t="s">
        <v>103</v>
      </c>
    </row>
    <row r="678" spans="1:13">
      <c r="A678" t="s">
        <v>720</v>
      </c>
      <c r="B678" s="2" t="str">
        <f>Hyperlink("https://www.diodes.com/assets/Datasheets/DDZ5V1B-DDZ43.pdf")</f>
        <v>https://www.diodes.com/assets/Datasheets/DDZ5V1B-DDZ43.pdf</v>
      </c>
      <c r="C678" t="str">
        <f>Hyperlink("https://www.diodes.com/part/view/DDZ33","DDZ33")</f>
        <v>DDZ33</v>
      </c>
      <c r="D678" t="s">
        <v>99</v>
      </c>
      <c r="E678" t="s">
        <v>57</v>
      </c>
      <c r="F678" t="s">
        <v>16</v>
      </c>
      <c r="G678" t="s">
        <v>17</v>
      </c>
      <c r="H678">
        <v>500</v>
      </c>
      <c r="I678">
        <v>33</v>
      </c>
      <c r="J678">
        <v>5</v>
      </c>
      <c r="K678">
        <v>2.503</v>
      </c>
      <c r="L678">
        <v>0.05</v>
      </c>
      <c r="M678" t="s">
        <v>103</v>
      </c>
    </row>
    <row r="679" spans="1:13">
      <c r="A679" t="s">
        <v>721</v>
      </c>
      <c r="B679" s="2" t="str">
        <f>Hyperlink("https://www.diodes.com/assets/Datasheets/ds31987.pdf")</f>
        <v>https://www.diodes.com/assets/Datasheets/ds31987.pdf</v>
      </c>
      <c r="C679" t="str">
        <f>Hyperlink("https://www.diodes.com/part/view/DDZ33ASF","DDZ33ASF")</f>
        <v>DDZ33ASF</v>
      </c>
      <c r="D679" t="s">
        <v>636</v>
      </c>
      <c r="E679" t="s">
        <v>15</v>
      </c>
      <c r="F679" t="s">
        <v>16</v>
      </c>
      <c r="G679" t="s">
        <v>17</v>
      </c>
      <c r="H679">
        <v>500</v>
      </c>
      <c r="I679">
        <v>30.45</v>
      </c>
      <c r="J679">
        <v>5</v>
      </c>
      <c r="K679">
        <v>2.53</v>
      </c>
      <c r="L679">
        <v>0.07</v>
      </c>
      <c r="M679" t="s">
        <v>606</v>
      </c>
    </row>
    <row r="680" spans="1:13">
      <c r="A680" t="s">
        <v>722</v>
      </c>
      <c r="B680" s="2" t="str">
        <f>Hyperlink("https://www.diodes.com/assets/Datasheets/ds31987.pdf")</f>
        <v>https://www.diodes.com/assets/Datasheets/ds31987.pdf</v>
      </c>
      <c r="C680" t="str">
        <f>Hyperlink("https://www.diodes.com/part/view/DDZ33BSF","DDZ33BSF")</f>
        <v>DDZ33BSF</v>
      </c>
      <c r="D680" t="s">
        <v>636</v>
      </c>
      <c r="E680" t="s">
        <v>15</v>
      </c>
      <c r="F680" t="s">
        <v>16</v>
      </c>
      <c r="G680" t="s">
        <v>17</v>
      </c>
      <c r="H680">
        <v>500</v>
      </c>
      <c r="I680">
        <v>31.1</v>
      </c>
      <c r="J680">
        <v>5</v>
      </c>
      <c r="K680">
        <v>2.51</v>
      </c>
      <c r="L680">
        <v>0.07</v>
      </c>
      <c r="M680" t="s">
        <v>606</v>
      </c>
    </row>
    <row r="681" spans="1:13">
      <c r="A681" t="s">
        <v>723</v>
      </c>
      <c r="B681" s="2" t="str">
        <f>Hyperlink("https://www.diodes.com/assets/Datasheets/ds31987.pdf")</f>
        <v>https://www.diodes.com/assets/Datasheets/ds31987.pdf</v>
      </c>
      <c r="C681" t="str">
        <f>Hyperlink("https://www.diodes.com/part/view/DDZ33CSF","DDZ33CSF")</f>
        <v>DDZ33CSF</v>
      </c>
      <c r="D681" t="s">
        <v>636</v>
      </c>
      <c r="E681" t="s">
        <v>15</v>
      </c>
      <c r="F681" t="s">
        <v>16</v>
      </c>
      <c r="G681" t="s">
        <v>17</v>
      </c>
      <c r="H681">
        <v>500</v>
      </c>
      <c r="I681">
        <v>31.7</v>
      </c>
      <c r="J681">
        <v>5</v>
      </c>
      <c r="K681">
        <v>2.52</v>
      </c>
      <c r="L681">
        <v>0.07</v>
      </c>
      <c r="M681" t="s">
        <v>606</v>
      </c>
    </row>
    <row r="682" spans="1:13">
      <c r="A682" t="s">
        <v>724</v>
      </c>
      <c r="B682" s="2" t="str">
        <f>Hyperlink("https://www.diodes.com/assets/Datasheets/ds31987.pdf")</f>
        <v>https://www.diodes.com/assets/Datasheets/ds31987.pdf</v>
      </c>
      <c r="C682" t="str">
        <f>Hyperlink("https://www.diodes.com/part/view/DDZ33DSF","DDZ33DSF")</f>
        <v>DDZ33DSF</v>
      </c>
      <c r="D682" t="s">
        <v>636</v>
      </c>
      <c r="E682" t="s">
        <v>15</v>
      </c>
      <c r="F682" t="s">
        <v>16</v>
      </c>
      <c r="G682" t="s">
        <v>17</v>
      </c>
      <c r="H682">
        <v>500</v>
      </c>
      <c r="I682">
        <v>32.3</v>
      </c>
      <c r="J682">
        <v>5</v>
      </c>
      <c r="K682">
        <v>2.51</v>
      </c>
      <c r="L682">
        <v>0.07</v>
      </c>
      <c r="M682" t="s">
        <v>606</v>
      </c>
    </row>
    <row r="683" spans="1:13">
      <c r="A683" t="s">
        <v>725</v>
      </c>
      <c r="B683" s="2" t="str">
        <f>Hyperlink("https://www.diodes.com/assets/Datasheets/ds30414.pdf")</f>
        <v>https://www.diodes.com/assets/Datasheets/ds30414.pdf</v>
      </c>
      <c r="C683" t="str">
        <f>Hyperlink("https://www.diodes.com/part/view/DDZ33S","DDZ33S")</f>
        <v>DDZ33S</v>
      </c>
      <c r="D683" t="s">
        <v>99</v>
      </c>
      <c r="E683" t="s">
        <v>15</v>
      </c>
      <c r="F683" t="s">
        <v>16</v>
      </c>
      <c r="G683" t="s">
        <v>17</v>
      </c>
      <c r="H683">
        <v>200</v>
      </c>
      <c r="I683">
        <v>33</v>
      </c>
      <c r="J683">
        <v>5</v>
      </c>
      <c r="K683">
        <v>2.503</v>
      </c>
      <c r="L683">
        <v>0.05</v>
      </c>
      <c r="M683" t="s">
        <v>108</v>
      </c>
    </row>
    <row r="684" spans="1:13">
      <c r="A684" t="s">
        <v>726</v>
      </c>
      <c r="B684" s="2" t="str">
        <f>Hyperlink("https://www.diodes.com/assets/Datasheets/DDZ5V1B-DDZ43.pdf")</f>
        <v>https://www.diodes.com/assets/Datasheets/DDZ5V1B-DDZ43.pdf</v>
      </c>
      <c r="C684" t="str">
        <f>Hyperlink("https://www.diodes.com/part/view/DDZ34","DDZ34")</f>
        <v>DDZ34</v>
      </c>
      <c r="D684" t="s">
        <v>99</v>
      </c>
      <c r="E684" t="s">
        <v>57</v>
      </c>
      <c r="F684" t="s">
        <v>16</v>
      </c>
      <c r="G684" t="s">
        <v>17</v>
      </c>
      <c r="H684">
        <v>500</v>
      </c>
      <c r="I684">
        <v>33.6</v>
      </c>
      <c r="J684">
        <v>5</v>
      </c>
      <c r="K684">
        <v>2.53</v>
      </c>
      <c r="L684">
        <v>0.05</v>
      </c>
      <c r="M684" t="s">
        <v>103</v>
      </c>
    </row>
    <row r="685" spans="1:13">
      <c r="A685" t="s">
        <v>727</v>
      </c>
      <c r="B685" s="2" t="str">
        <f>Hyperlink("https://www.diodes.com/assets/Datasheets/DDZ5V1B-DDZ43.pdf")</f>
        <v>https://www.diodes.com/assets/Datasheets/DDZ5V1B-DDZ43.pdf</v>
      </c>
      <c r="C685" t="str">
        <f>Hyperlink("https://www.diodes.com/part/view/DDZ36","DDZ36")</f>
        <v>DDZ36</v>
      </c>
      <c r="D685" t="s">
        <v>99</v>
      </c>
      <c r="E685" t="s">
        <v>57</v>
      </c>
      <c r="F685" t="s">
        <v>16</v>
      </c>
      <c r="G685" t="s">
        <v>17</v>
      </c>
      <c r="H685">
        <v>500</v>
      </c>
      <c r="I685">
        <v>36.3</v>
      </c>
      <c r="J685">
        <v>5</v>
      </c>
      <c r="K685">
        <v>2.522</v>
      </c>
      <c r="L685">
        <v>0.05</v>
      </c>
      <c r="M685" t="s">
        <v>103</v>
      </c>
    </row>
    <row r="686" spans="1:13">
      <c r="A686" t="s">
        <v>728</v>
      </c>
      <c r="B686" s="2" t="str">
        <f>Hyperlink("https://www.diodes.com/assets/Datasheets/ds31987.pdf")</f>
        <v>https://www.diodes.com/assets/Datasheets/ds31987.pdf</v>
      </c>
      <c r="C686" t="str">
        <f>Hyperlink("https://www.diodes.com/part/view/DDZ36ASF","DDZ36ASF")</f>
        <v>DDZ36ASF</v>
      </c>
      <c r="D686" t="s">
        <v>636</v>
      </c>
      <c r="E686" t="s">
        <v>15</v>
      </c>
      <c r="F686" t="s">
        <v>16</v>
      </c>
      <c r="G686" t="s">
        <v>17</v>
      </c>
      <c r="H686">
        <v>500</v>
      </c>
      <c r="I686">
        <v>32.965</v>
      </c>
      <c r="J686">
        <v>5</v>
      </c>
      <c r="K686">
        <v>2.5</v>
      </c>
      <c r="L686">
        <v>0.07</v>
      </c>
      <c r="M686" t="s">
        <v>606</v>
      </c>
    </row>
    <row r="687" spans="1:13">
      <c r="A687" t="s">
        <v>729</v>
      </c>
      <c r="B687" s="2" t="str">
        <f>Hyperlink("https://www.diodes.com/assets/Datasheets/ds31987.pdf")</f>
        <v>https://www.diodes.com/assets/Datasheets/ds31987.pdf</v>
      </c>
      <c r="C687" t="str">
        <f>Hyperlink("https://www.diodes.com/part/view/DDZ36BSF","DDZ36BSF")</f>
        <v>DDZ36BSF</v>
      </c>
      <c r="D687" t="s">
        <v>636</v>
      </c>
      <c r="E687" t="s">
        <v>15</v>
      </c>
      <c r="F687" t="s">
        <v>16</v>
      </c>
      <c r="G687" t="s">
        <v>17</v>
      </c>
      <c r="H687">
        <v>500</v>
      </c>
      <c r="I687">
        <v>33.64</v>
      </c>
      <c r="J687">
        <v>5</v>
      </c>
      <c r="K687">
        <v>2.53</v>
      </c>
      <c r="L687">
        <v>0.07</v>
      </c>
      <c r="M687" t="s">
        <v>606</v>
      </c>
    </row>
    <row r="688" spans="1:13">
      <c r="A688" t="s">
        <v>730</v>
      </c>
      <c r="B688" s="2" t="str">
        <f>Hyperlink("https://www.diodes.com/assets/Datasheets/ds31987.pdf")</f>
        <v>https://www.diodes.com/assets/Datasheets/ds31987.pdf</v>
      </c>
      <c r="C688" t="str">
        <f>Hyperlink("https://www.diodes.com/part/view/DDZ36CSF","DDZ36CSF")</f>
        <v>DDZ36CSF</v>
      </c>
      <c r="D688" t="s">
        <v>636</v>
      </c>
      <c r="E688" t="s">
        <v>15</v>
      </c>
      <c r="F688" t="s">
        <v>16</v>
      </c>
      <c r="G688" t="s">
        <v>17</v>
      </c>
      <c r="H688">
        <v>500</v>
      </c>
      <c r="I688">
        <v>34.265</v>
      </c>
      <c r="J688">
        <v>5</v>
      </c>
      <c r="K688">
        <v>2.52</v>
      </c>
      <c r="L688">
        <v>0.07</v>
      </c>
      <c r="M688" t="s">
        <v>606</v>
      </c>
    </row>
    <row r="689" spans="1:13">
      <c r="A689" t="s">
        <v>731</v>
      </c>
      <c r="B689" s="2" t="str">
        <f>Hyperlink("https://www.diodes.com/assets/Datasheets/ds31987.pdf")</f>
        <v>https://www.diodes.com/assets/Datasheets/ds31987.pdf</v>
      </c>
      <c r="C689" t="str">
        <f>Hyperlink("https://www.diodes.com/part/view/DDZ36DSF","DDZ36DSF")</f>
        <v>DDZ36DSF</v>
      </c>
      <c r="D689" t="s">
        <v>636</v>
      </c>
      <c r="E689" t="s">
        <v>15</v>
      </c>
      <c r="F689" t="s">
        <v>16</v>
      </c>
      <c r="G689" t="s">
        <v>17</v>
      </c>
      <c r="H689">
        <v>500</v>
      </c>
      <c r="I689">
        <v>34.89</v>
      </c>
      <c r="J689">
        <v>5</v>
      </c>
      <c r="K689">
        <v>2.52</v>
      </c>
      <c r="L689">
        <v>0.07</v>
      </c>
      <c r="M689" t="s">
        <v>606</v>
      </c>
    </row>
    <row r="690" spans="1:13">
      <c r="A690" t="s">
        <v>732</v>
      </c>
      <c r="B690" s="2" t="str">
        <f>Hyperlink("https://www.diodes.com/assets/Datasheets/ds30414.pdf")</f>
        <v>https://www.diodes.com/assets/Datasheets/ds30414.pdf</v>
      </c>
      <c r="C690" t="str">
        <f>Hyperlink("https://www.diodes.com/part/view/DDZ36S","DDZ36S")</f>
        <v>DDZ36S</v>
      </c>
      <c r="D690" t="s">
        <v>99</v>
      </c>
      <c r="E690" t="s">
        <v>15</v>
      </c>
      <c r="F690" t="s">
        <v>16</v>
      </c>
      <c r="G690" t="s">
        <v>17</v>
      </c>
      <c r="H690">
        <v>200</v>
      </c>
      <c r="I690">
        <v>36.3</v>
      </c>
      <c r="J690">
        <v>5</v>
      </c>
      <c r="K690">
        <v>2.522</v>
      </c>
      <c r="L690">
        <v>0.05</v>
      </c>
      <c r="M690" t="s">
        <v>108</v>
      </c>
    </row>
    <row r="691" spans="1:13">
      <c r="A691" t="s">
        <v>733</v>
      </c>
      <c r="B691" s="2" t="str">
        <f>Hyperlink("https://www.diodes.com/assets/Datasheets/ds31987.pdf")</f>
        <v>https://www.diodes.com/assets/Datasheets/ds31987.pdf</v>
      </c>
      <c r="C691" t="str">
        <f>Hyperlink("https://www.diodes.com/part/view/DDZ39ASF","DDZ39ASF")</f>
        <v>DDZ39ASF</v>
      </c>
      <c r="D691" t="s">
        <v>636</v>
      </c>
      <c r="E691" t="s">
        <v>15</v>
      </c>
      <c r="F691" t="s">
        <v>16</v>
      </c>
      <c r="G691" t="s">
        <v>17</v>
      </c>
      <c r="H691">
        <v>500</v>
      </c>
      <c r="I691">
        <v>35.575</v>
      </c>
      <c r="J691">
        <v>5</v>
      </c>
      <c r="K691">
        <v>2.52</v>
      </c>
      <c r="L691">
        <v>0.2</v>
      </c>
      <c r="M691" t="s">
        <v>606</v>
      </c>
    </row>
    <row r="692" spans="1:13">
      <c r="A692" t="s">
        <v>734</v>
      </c>
      <c r="B692" s="2" t="str">
        <f>Hyperlink("https://www.diodes.com/assets/Datasheets/ds31987.pdf")</f>
        <v>https://www.diodes.com/assets/Datasheets/ds31987.pdf</v>
      </c>
      <c r="C692" t="str">
        <f>Hyperlink("https://www.diodes.com/part/view/DDZ39BSF","DDZ39BSF")</f>
        <v>DDZ39BSF</v>
      </c>
      <c r="D692" t="s">
        <v>636</v>
      </c>
      <c r="E692" t="s">
        <v>15</v>
      </c>
      <c r="F692" t="s">
        <v>16</v>
      </c>
      <c r="G692" t="s">
        <v>17</v>
      </c>
      <c r="H692">
        <v>500</v>
      </c>
      <c r="I692">
        <v>36.275</v>
      </c>
      <c r="J692">
        <v>5</v>
      </c>
      <c r="K692">
        <v>2.52</v>
      </c>
      <c r="L692">
        <v>0.2</v>
      </c>
      <c r="M692" t="s">
        <v>606</v>
      </c>
    </row>
    <row r="693" spans="1:13">
      <c r="A693" t="s">
        <v>735</v>
      </c>
      <c r="B693" s="2" t="str">
        <f>Hyperlink("https://www.diodes.com/assets/Datasheets/ds31987.pdf")</f>
        <v>https://www.diodes.com/assets/Datasheets/ds31987.pdf</v>
      </c>
      <c r="C693" t="str">
        <f>Hyperlink("https://www.diodes.com/part/view/DDZ39CSF","DDZ39CSF")</f>
        <v>DDZ39CSF</v>
      </c>
      <c r="D693" t="s">
        <v>636</v>
      </c>
      <c r="E693" t="s">
        <v>15</v>
      </c>
      <c r="F693" t="s">
        <v>16</v>
      </c>
      <c r="G693" t="s">
        <v>17</v>
      </c>
      <c r="H693">
        <v>500</v>
      </c>
      <c r="I693">
        <v>36.925</v>
      </c>
      <c r="J693">
        <v>5</v>
      </c>
      <c r="K693">
        <v>2.51</v>
      </c>
      <c r="L693">
        <v>0.2</v>
      </c>
      <c r="M693" t="s">
        <v>606</v>
      </c>
    </row>
    <row r="694" spans="1:13">
      <c r="A694" t="s">
        <v>736</v>
      </c>
      <c r="B694" s="2" t="str">
        <f>Hyperlink("https://www.diodes.com/assets/Datasheets/ds31987.pdf")</f>
        <v>https://www.diodes.com/assets/Datasheets/ds31987.pdf</v>
      </c>
      <c r="C694" t="str">
        <f>Hyperlink("https://www.diodes.com/part/view/DDZ39DSF","DDZ39DSF")</f>
        <v>DDZ39DSF</v>
      </c>
      <c r="D694" t="s">
        <v>636</v>
      </c>
      <c r="E694" t="s">
        <v>15</v>
      </c>
      <c r="F694" t="s">
        <v>16</v>
      </c>
      <c r="G694" t="s">
        <v>17</v>
      </c>
      <c r="H694">
        <v>500</v>
      </c>
      <c r="I694">
        <v>37.575</v>
      </c>
      <c r="J694">
        <v>5</v>
      </c>
      <c r="K694">
        <v>2.51</v>
      </c>
      <c r="L694">
        <v>0.2</v>
      </c>
      <c r="M694" t="s">
        <v>606</v>
      </c>
    </row>
    <row r="695" spans="1:13">
      <c r="A695" t="s">
        <v>737</v>
      </c>
      <c r="B695" s="2" t="str">
        <f>Hyperlink("https://www.diodes.com/assets/Datasheets/DDZ5V1B-DDZ43.pdf")</f>
        <v>https://www.diodes.com/assets/Datasheets/DDZ5V1B-DDZ43.pdf</v>
      </c>
      <c r="C695" t="str">
        <f>Hyperlink("https://www.diodes.com/part/view/DDZ39F","DDZ39F")</f>
        <v>DDZ39F</v>
      </c>
      <c r="D695" t="s">
        <v>99</v>
      </c>
      <c r="E695" t="s">
        <v>57</v>
      </c>
      <c r="F695" t="s">
        <v>16</v>
      </c>
      <c r="G695" t="s">
        <v>17</v>
      </c>
      <c r="H695">
        <v>500</v>
      </c>
      <c r="I695">
        <v>39.13</v>
      </c>
      <c r="J695">
        <v>5</v>
      </c>
      <c r="K695">
        <v>2.518</v>
      </c>
      <c r="L695">
        <v>0.05</v>
      </c>
      <c r="M695" t="s">
        <v>103</v>
      </c>
    </row>
    <row r="696" spans="1:13">
      <c r="A696" t="s">
        <v>738</v>
      </c>
      <c r="B696" s="2" t="str">
        <f>Hyperlink("https://www.diodes.com/assets/Datasheets/ds30414.pdf")</f>
        <v>https://www.diodes.com/assets/Datasheets/ds30414.pdf</v>
      </c>
      <c r="C696" t="str">
        <f>Hyperlink("https://www.diodes.com/part/view/DDZ39FS","DDZ39FS")</f>
        <v>DDZ39FS</v>
      </c>
      <c r="D696" t="s">
        <v>99</v>
      </c>
      <c r="E696" t="s">
        <v>15</v>
      </c>
      <c r="F696" t="s">
        <v>16</v>
      </c>
      <c r="G696" t="s">
        <v>17</v>
      </c>
      <c r="H696">
        <v>200</v>
      </c>
      <c r="I696">
        <v>39.13</v>
      </c>
      <c r="J696">
        <v>5</v>
      </c>
      <c r="K696">
        <v>2.518</v>
      </c>
      <c r="L696">
        <v>0.05</v>
      </c>
      <c r="M696" t="s">
        <v>108</v>
      </c>
    </row>
    <row r="697" spans="1:13">
      <c r="A697" t="s">
        <v>739</v>
      </c>
      <c r="B697" s="2" t="str">
        <f>Hyperlink("https://www.diodes.com/assets/Datasheets/ds31987.pdf")</f>
        <v>https://www.diodes.com/assets/Datasheets/ds31987.pdf</v>
      </c>
      <c r="C697" t="str">
        <f>Hyperlink("https://www.diodes.com/part/view/DDZ3V0ASF","DDZ3V0ASF")</f>
        <v>DDZ3V0ASF</v>
      </c>
      <c r="D697" t="s">
        <v>636</v>
      </c>
      <c r="E697" t="s">
        <v>15</v>
      </c>
      <c r="F697" t="s">
        <v>16</v>
      </c>
      <c r="G697" t="s">
        <v>17</v>
      </c>
      <c r="H697">
        <v>500</v>
      </c>
      <c r="I697">
        <v>2.96</v>
      </c>
      <c r="J697">
        <v>20</v>
      </c>
      <c r="K697">
        <v>3.72</v>
      </c>
      <c r="L697">
        <v>50</v>
      </c>
      <c r="M697" t="s">
        <v>606</v>
      </c>
    </row>
    <row r="698" spans="1:13">
      <c r="A698" t="s">
        <v>740</v>
      </c>
      <c r="B698" s="2" t="str">
        <f>Hyperlink("https://www.diodes.com/assets/Datasheets/ds31987.pdf")</f>
        <v>https://www.diodes.com/assets/Datasheets/ds31987.pdf</v>
      </c>
      <c r="C698" t="str">
        <f>Hyperlink("https://www.diodes.com/part/view/DDZ3V0BSF","DDZ3V0BSF")</f>
        <v>DDZ3V0BSF</v>
      </c>
      <c r="D698" t="s">
        <v>636</v>
      </c>
      <c r="E698" t="s">
        <v>15</v>
      </c>
      <c r="F698" t="s">
        <v>16</v>
      </c>
      <c r="G698" t="s">
        <v>17</v>
      </c>
      <c r="H698">
        <v>500</v>
      </c>
      <c r="I698">
        <v>3.115</v>
      </c>
      <c r="J698">
        <v>20</v>
      </c>
      <c r="K698">
        <v>3.37</v>
      </c>
      <c r="L698">
        <v>50</v>
      </c>
      <c r="M698" t="s">
        <v>606</v>
      </c>
    </row>
    <row r="699" spans="1:13">
      <c r="A699" t="s">
        <v>741</v>
      </c>
      <c r="B699" s="2" t="str">
        <f>Hyperlink("https://www.diodes.com/assets/Datasheets/ds31987.pdf")</f>
        <v>https://www.diodes.com/assets/Datasheets/ds31987.pdf</v>
      </c>
      <c r="C699" t="str">
        <f>Hyperlink("https://www.diodes.com/part/view/DDZ3V3ASF","DDZ3V3ASF")</f>
        <v>DDZ3V3ASF</v>
      </c>
      <c r="D699" t="s">
        <v>636</v>
      </c>
      <c r="E699" t="s">
        <v>15</v>
      </c>
      <c r="F699" t="s">
        <v>16</v>
      </c>
      <c r="G699" t="s">
        <v>17</v>
      </c>
      <c r="H699">
        <v>500</v>
      </c>
      <c r="I699">
        <v>3.27</v>
      </c>
      <c r="J699">
        <v>20</v>
      </c>
      <c r="K699">
        <v>3.36</v>
      </c>
      <c r="L699">
        <v>20</v>
      </c>
      <c r="M699" t="s">
        <v>606</v>
      </c>
    </row>
    <row r="700" spans="1:13">
      <c r="A700" t="s">
        <v>742</v>
      </c>
      <c r="B700" s="2" t="str">
        <f>Hyperlink("https://www.diodes.com/assets/Datasheets/ds31987.pdf")</f>
        <v>https://www.diodes.com/assets/Datasheets/ds31987.pdf</v>
      </c>
      <c r="C700" t="str">
        <f>Hyperlink("https://www.diodes.com/part/view/DDZ3V3BSF","DDZ3V3BSF")</f>
        <v>DDZ3V3BSF</v>
      </c>
      <c r="D700" t="s">
        <v>636</v>
      </c>
      <c r="E700" t="s">
        <v>15</v>
      </c>
      <c r="F700" t="s">
        <v>16</v>
      </c>
      <c r="G700" t="s">
        <v>17</v>
      </c>
      <c r="H700">
        <v>500</v>
      </c>
      <c r="I700">
        <v>3.425</v>
      </c>
      <c r="J700">
        <v>20</v>
      </c>
      <c r="K700">
        <v>3.07</v>
      </c>
      <c r="L700">
        <v>20</v>
      </c>
      <c r="M700" t="s">
        <v>606</v>
      </c>
    </row>
    <row r="701" spans="1:13">
      <c r="A701" t="s">
        <v>743</v>
      </c>
      <c r="B701" s="2" t="str">
        <f>Hyperlink("https://www.diodes.com/assets/Datasheets/ds31987.pdf")</f>
        <v>https://www.diodes.com/assets/Datasheets/ds31987.pdf</v>
      </c>
      <c r="C701" t="str">
        <f>Hyperlink("https://www.diodes.com/part/view/DDZ3V6ASF","DDZ3V6ASF")</f>
        <v>DDZ3V6ASF</v>
      </c>
      <c r="D701" t="s">
        <v>636</v>
      </c>
      <c r="E701" t="s">
        <v>15</v>
      </c>
      <c r="F701" t="s">
        <v>16</v>
      </c>
      <c r="G701" t="s">
        <v>17</v>
      </c>
      <c r="H701">
        <v>500</v>
      </c>
      <c r="I701">
        <v>3.57</v>
      </c>
      <c r="J701">
        <v>20</v>
      </c>
      <c r="K701">
        <v>3.36</v>
      </c>
      <c r="L701">
        <v>10</v>
      </c>
      <c r="M701" t="s">
        <v>606</v>
      </c>
    </row>
    <row r="702" spans="1:13">
      <c r="A702" t="s">
        <v>744</v>
      </c>
      <c r="B702" s="2" t="str">
        <f>Hyperlink("https://www.diodes.com/assets/Datasheets/ds31987.pdf")</f>
        <v>https://www.diodes.com/assets/Datasheets/ds31987.pdf</v>
      </c>
      <c r="C702" t="str">
        <f>Hyperlink("https://www.diodes.com/part/view/DDZ3V6BSF","DDZ3V6BSF")</f>
        <v>DDZ3V6BSF</v>
      </c>
      <c r="D702" t="s">
        <v>636</v>
      </c>
      <c r="E702" t="s">
        <v>15</v>
      </c>
      <c r="F702" t="s">
        <v>16</v>
      </c>
      <c r="G702" t="s">
        <v>17</v>
      </c>
      <c r="H702">
        <v>500</v>
      </c>
      <c r="I702">
        <v>3.72</v>
      </c>
      <c r="J702">
        <v>20</v>
      </c>
      <c r="K702">
        <v>3.2</v>
      </c>
      <c r="L702">
        <v>10</v>
      </c>
      <c r="M702" t="s">
        <v>606</v>
      </c>
    </row>
    <row r="703" spans="1:13">
      <c r="A703" t="s">
        <v>745</v>
      </c>
      <c r="B703" s="2" t="str">
        <f>Hyperlink("https://www.diodes.com/assets/Datasheets/ds31987.pdf")</f>
        <v>https://www.diodes.com/assets/Datasheets/ds31987.pdf</v>
      </c>
      <c r="C703" t="str">
        <f>Hyperlink("https://www.diodes.com/part/view/DDZ3V9ASF","DDZ3V9ASF")</f>
        <v>DDZ3V9ASF</v>
      </c>
      <c r="D703" t="s">
        <v>636</v>
      </c>
      <c r="E703" t="s">
        <v>15</v>
      </c>
      <c r="F703" t="s">
        <v>16</v>
      </c>
      <c r="G703" t="s">
        <v>17</v>
      </c>
      <c r="H703">
        <v>500</v>
      </c>
      <c r="I703">
        <v>3.875</v>
      </c>
      <c r="J703">
        <v>20</v>
      </c>
      <c r="K703">
        <v>3.48</v>
      </c>
      <c r="L703">
        <v>10</v>
      </c>
      <c r="M703" t="s">
        <v>606</v>
      </c>
    </row>
    <row r="704" spans="1:13">
      <c r="A704" t="s">
        <v>746</v>
      </c>
      <c r="B704" s="2" t="str">
        <f>Hyperlink("https://www.diodes.com/assets/Datasheets/ds31987.pdf")</f>
        <v>https://www.diodes.com/assets/Datasheets/ds31987.pdf</v>
      </c>
      <c r="C704" t="str">
        <f>Hyperlink("https://www.diodes.com/part/view/DDZ3V9BSF","DDZ3V9BSF")</f>
        <v>DDZ3V9BSF</v>
      </c>
      <c r="D704" t="s">
        <v>636</v>
      </c>
      <c r="E704" t="s">
        <v>15</v>
      </c>
      <c r="F704" t="s">
        <v>16</v>
      </c>
      <c r="G704" t="s">
        <v>17</v>
      </c>
      <c r="H704">
        <v>500</v>
      </c>
      <c r="I704">
        <v>4.025</v>
      </c>
      <c r="J704">
        <v>20</v>
      </c>
      <c r="K704">
        <v>3.35</v>
      </c>
      <c r="L704">
        <v>10</v>
      </c>
      <c r="M704" t="s">
        <v>606</v>
      </c>
    </row>
    <row r="705" spans="1:13">
      <c r="A705" t="s">
        <v>747</v>
      </c>
      <c r="B705" s="2" t="str">
        <f>Hyperlink("https://www.diodes.com/assets/Datasheets/DDZ5V1B-DDZ43.pdf")</f>
        <v>https://www.diodes.com/assets/Datasheets/DDZ5V1B-DDZ43.pdf</v>
      </c>
      <c r="C705" t="str">
        <f>Hyperlink("https://www.diodes.com/part/view/DDZ43","DDZ43")</f>
        <v>DDZ43</v>
      </c>
      <c r="D705" t="s">
        <v>99</v>
      </c>
      <c r="E705" t="s">
        <v>57</v>
      </c>
      <c r="F705" t="s">
        <v>16</v>
      </c>
      <c r="G705" t="s">
        <v>17</v>
      </c>
      <c r="H705">
        <v>500</v>
      </c>
      <c r="I705">
        <v>43</v>
      </c>
      <c r="J705">
        <v>5</v>
      </c>
      <c r="K705">
        <v>2</v>
      </c>
      <c r="L705">
        <v>0.05</v>
      </c>
      <c r="M705" t="s">
        <v>103</v>
      </c>
    </row>
    <row r="706" spans="1:13">
      <c r="A706" t="s">
        <v>748</v>
      </c>
      <c r="B706" s="2" t="str">
        <f>Hyperlink("https://www.diodes.com/assets/Datasheets/ds30414.pdf")</f>
        <v>https://www.diodes.com/assets/Datasheets/ds30414.pdf</v>
      </c>
      <c r="C706" t="str">
        <f>Hyperlink("https://www.diodes.com/part/view/DDZ43S","DDZ43S")</f>
        <v>DDZ43S</v>
      </c>
      <c r="D706" t="s">
        <v>99</v>
      </c>
      <c r="E706" t="s">
        <v>15</v>
      </c>
      <c r="F706" t="s">
        <v>16</v>
      </c>
      <c r="G706" t="s">
        <v>17</v>
      </c>
      <c r="H706">
        <v>200</v>
      </c>
      <c r="I706">
        <v>43</v>
      </c>
      <c r="J706">
        <v>5</v>
      </c>
      <c r="K706">
        <v>2</v>
      </c>
      <c r="L706">
        <v>0.05</v>
      </c>
      <c r="M706" t="s">
        <v>108</v>
      </c>
    </row>
    <row r="707" spans="1:13">
      <c r="A707" t="s">
        <v>749</v>
      </c>
      <c r="B707" s="2" t="str">
        <f>Hyperlink("https://www.diodes.com/assets/Datasheets/ds30414.pdf")</f>
        <v>https://www.diodes.com/assets/Datasheets/ds30414.pdf</v>
      </c>
      <c r="C707" t="str">
        <f>Hyperlink("https://www.diodes.com/part/view/DDZ47S","DDZ47S")</f>
        <v>DDZ47S</v>
      </c>
      <c r="D707" t="s">
        <v>99</v>
      </c>
      <c r="E707" t="s">
        <v>15</v>
      </c>
      <c r="F707" t="s">
        <v>16</v>
      </c>
      <c r="G707" t="s">
        <v>17</v>
      </c>
      <c r="H707">
        <v>200</v>
      </c>
      <c r="I707">
        <v>47</v>
      </c>
      <c r="J707">
        <v>5</v>
      </c>
      <c r="K707">
        <v>2</v>
      </c>
      <c r="L707">
        <v>0.05</v>
      </c>
      <c r="M707" t="s">
        <v>108</v>
      </c>
    </row>
    <row r="708" spans="1:13">
      <c r="A708" t="s">
        <v>750</v>
      </c>
      <c r="B708" s="2" t="str">
        <f>Hyperlink("https://www.diodes.com/assets/Datasheets/ds31987.pdf")</f>
        <v>https://www.diodes.com/assets/Datasheets/ds31987.pdf</v>
      </c>
      <c r="C708" t="str">
        <f>Hyperlink("https://www.diodes.com/part/view/DDZ4V3ASF","DDZ4V3ASF")</f>
        <v>DDZ4V3ASF</v>
      </c>
      <c r="D708" t="s">
        <v>636</v>
      </c>
      <c r="E708" t="s">
        <v>15</v>
      </c>
      <c r="F708" t="s">
        <v>16</v>
      </c>
      <c r="G708" t="s">
        <v>17</v>
      </c>
      <c r="H708">
        <v>500</v>
      </c>
      <c r="I708">
        <v>4.165</v>
      </c>
      <c r="J708">
        <v>20</v>
      </c>
      <c r="K708">
        <v>3</v>
      </c>
      <c r="L708">
        <v>10</v>
      </c>
      <c r="M708" t="s">
        <v>606</v>
      </c>
    </row>
    <row r="709" spans="1:13">
      <c r="A709" t="s">
        <v>751</v>
      </c>
      <c r="B709" s="2" t="str">
        <f>Hyperlink("https://www.diodes.com/assets/Datasheets/ds31987.pdf")</f>
        <v>https://www.diodes.com/assets/Datasheets/ds31987.pdf</v>
      </c>
      <c r="C709" t="str">
        <f>Hyperlink("https://www.diodes.com/part/view/DDZ4V3BSF","DDZ4V3BSF")</f>
        <v>DDZ4V3BSF</v>
      </c>
      <c r="D709" t="s">
        <v>636</v>
      </c>
      <c r="E709" t="s">
        <v>15</v>
      </c>
      <c r="F709" t="s">
        <v>16</v>
      </c>
      <c r="G709" t="s">
        <v>17</v>
      </c>
      <c r="H709">
        <v>500</v>
      </c>
      <c r="I709">
        <v>4.3</v>
      </c>
      <c r="J709">
        <v>20</v>
      </c>
      <c r="K709">
        <v>3.02</v>
      </c>
      <c r="L709">
        <v>10</v>
      </c>
      <c r="M709" t="s">
        <v>606</v>
      </c>
    </row>
    <row r="710" spans="1:13">
      <c r="A710" t="s">
        <v>752</v>
      </c>
      <c r="B710" s="2" t="str">
        <f>Hyperlink("https://www.diodes.com/assets/Datasheets/ds31987.pdf")</f>
        <v>https://www.diodes.com/assets/Datasheets/ds31987.pdf</v>
      </c>
      <c r="C710" t="str">
        <f>Hyperlink("https://www.diodes.com/part/view/DDZ4V3CSF","DDZ4V3CSF")</f>
        <v>DDZ4V3CSF</v>
      </c>
      <c r="D710" t="s">
        <v>636</v>
      </c>
      <c r="E710" t="s">
        <v>15</v>
      </c>
      <c r="F710" t="s">
        <v>16</v>
      </c>
      <c r="G710" t="s">
        <v>17</v>
      </c>
      <c r="H710">
        <v>500</v>
      </c>
      <c r="I710">
        <v>4.435</v>
      </c>
      <c r="J710">
        <v>20</v>
      </c>
      <c r="K710">
        <v>3.04</v>
      </c>
      <c r="L710">
        <v>10</v>
      </c>
      <c r="M710" t="s">
        <v>606</v>
      </c>
    </row>
    <row r="711" spans="1:13">
      <c r="A711" t="s">
        <v>753</v>
      </c>
      <c r="B711" s="2" t="str">
        <f>Hyperlink("https://www.diodes.com/assets/Datasheets/ds31987.pdf")</f>
        <v>https://www.diodes.com/assets/Datasheets/ds31987.pdf</v>
      </c>
      <c r="C711" t="str">
        <f>Hyperlink("https://www.diodes.com/part/view/DDZ4V7ASF","DDZ4V7ASF")</f>
        <v>DDZ4V7ASF</v>
      </c>
      <c r="D711" t="s">
        <v>636</v>
      </c>
      <c r="E711" t="s">
        <v>15</v>
      </c>
      <c r="F711" t="s">
        <v>16</v>
      </c>
      <c r="G711" t="s">
        <v>17</v>
      </c>
      <c r="H711">
        <v>500</v>
      </c>
      <c r="I711">
        <v>4.56</v>
      </c>
      <c r="J711">
        <v>20</v>
      </c>
      <c r="K711">
        <v>2.63</v>
      </c>
      <c r="L711">
        <v>10</v>
      </c>
      <c r="M711" t="s">
        <v>606</v>
      </c>
    </row>
    <row r="712" spans="1:13">
      <c r="A712" t="s">
        <v>754</v>
      </c>
      <c r="B712" s="2" t="str">
        <f>Hyperlink("https://www.diodes.com/assets/Datasheets/ds31987.pdf")</f>
        <v>https://www.diodes.com/assets/Datasheets/ds31987.pdf</v>
      </c>
      <c r="C712" t="str">
        <f>Hyperlink("https://www.diodes.com/part/view/DDZ4V7BSF","DDZ4V7BSF")</f>
        <v>DDZ4V7BSF</v>
      </c>
      <c r="D712" t="s">
        <v>636</v>
      </c>
      <c r="E712" t="s">
        <v>15</v>
      </c>
      <c r="F712" t="s">
        <v>16</v>
      </c>
      <c r="G712" t="s">
        <v>17</v>
      </c>
      <c r="H712">
        <v>500</v>
      </c>
      <c r="I712">
        <v>4.675</v>
      </c>
      <c r="J712">
        <v>20</v>
      </c>
      <c r="K712">
        <v>2.67</v>
      </c>
      <c r="L712">
        <v>10</v>
      </c>
      <c r="M712" t="s">
        <v>606</v>
      </c>
    </row>
    <row r="713" spans="1:13">
      <c r="A713" t="s">
        <v>755</v>
      </c>
      <c r="B713" s="2" t="str">
        <f>Hyperlink("https://www.diodes.com/assets/Datasheets/ds31987.pdf")</f>
        <v>https://www.diodes.com/assets/Datasheets/ds31987.pdf</v>
      </c>
      <c r="C713" t="str">
        <f>Hyperlink("https://www.diodes.com/part/view/DDZ4V7CSF","DDZ4V7CSF")</f>
        <v>DDZ4V7CSF</v>
      </c>
      <c r="D713" t="s">
        <v>636</v>
      </c>
      <c r="E713" t="s">
        <v>15</v>
      </c>
      <c r="F713" t="s">
        <v>16</v>
      </c>
      <c r="G713" t="s">
        <v>17</v>
      </c>
      <c r="H713">
        <v>500</v>
      </c>
      <c r="I713">
        <v>4.805</v>
      </c>
      <c r="J713">
        <v>20</v>
      </c>
      <c r="K713">
        <v>2.6</v>
      </c>
      <c r="L713">
        <v>10</v>
      </c>
      <c r="M713" t="s">
        <v>606</v>
      </c>
    </row>
    <row r="714" spans="1:13">
      <c r="A714" t="s">
        <v>756</v>
      </c>
      <c r="B714" s="2" t="str">
        <f>Hyperlink("https://www.diodes.com/assets/Datasheets/ds31987.pdf")</f>
        <v>https://www.diodes.com/assets/Datasheets/ds31987.pdf</v>
      </c>
      <c r="C714" t="str">
        <f>Hyperlink("https://www.diodes.com/part/view/DDZ5V1ASF","DDZ5V1ASF")</f>
        <v>DDZ5V1ASF</v>
      </c>
      <c r="D714" t="s">
        <v>636</v>
      </c>
      <c r="E714" t="s">
        <v>15</v>
      </c>
      <c r="F714" t="s">
        <v>16</v>
      </c>
      <c r="G714" t="s">
        <v>17</v>
      </c>
      <c r="H714">
        <v>500</v>
      </c>
      <c r="I714">
        <v>4.94</v>
      </c>
      <c r="J714">
        <v>20</v>
      </c>
      <c r="K714">
        <v>2.63</v>
      </c>
      <c r="L714">
        <v>7.5</v>
      </c>
      <c r="M714" t="s">
        <v>606</v>
      </c>
    </row>
    <row r="715" spans="1:13">
      <c r="A715" t="s">
        <v>757</v>
      </c>
      <c r="B715" s="2" t="str">
        <f>Hyperlink("https://www.diodes.com/assets/Datasheets/DDZ5V1B-DDZ43.pdf")</f>
        <v>https://www.diodes.com/assets/Datasheets/DDZ5V1B-DDZ43.pdf</v>
      </c>
      <c r="C715" t="str">
        <f>Hyperlink("https://www.diodes.com/part/view/DDZ5V1B","DDZ5V1B")</f>
        <v>DDZ5V1B</v>
      </c>
      <c r="D715" t="s">
        <v>99</v>
      </c>
      <c r="E715" t="s">
        <v>57</v>
      </c>
      <c r="F715" t="s">
        <v>16</v>
      </c>
      <c r="G715" t="s">
        <v>17</v>
      </c>
      <c r="H715">
        <v>500</v>
      </c>
      <c r="I715">
        <v>5.1</v>
      </c>
      <c r="J715">
        <v>20</v>
      </c>
      <c r="K715">
        <v>2.564</v>
      </c>
      <c r="L715">
        <v>5</v>
      </c>
      <c r="M715" t="s">
        <v>103</v>
      </c>
    </row>
    <row r="716" spans="1:13">
      <c r="A716" t="s">
        <v>758</v>
      </c>
      <c r="B716" s="2" t="str">
        <f>Hyperlink("https://www.diodes.com/assets/Datasheets/ds30414.pdf")</f>
        <v>https://www.diodes.com/assets/Datasheets/ds30414.pdf</v>
      </c>
      <c r="C716" t="str">
        <f>Hyperlink("https://www.diodes.com/part/view/DDZ5V1BS","DDZ5V1BS")</f>
        <v>DDZ5V1BS</v>
      </c>
      <c r="D716" t="s">
        <v>99</v>
      </c>
      <c r="E716" t="s">
        <v>15</v>
      </c>
      <c r="F716" t="s">
        <v>16</v>
      </c>
      <c r="G716" t="s">
        <v>17</v>
      </c>
      <c r="H716">
        <v>200</v>
      </c>
      <c r="I716">
        <v>5.1</v>
      </c>
      <c r="J716">
        <v>20</v>
      </c>
      <c r="K716">
        <v>2.564</v>
      </c>
      <c r="L716">
        <v>5</v>
      </c>
      <c r="M716" t="s">
        <v>108</v>
      </c>
    </row>
    <row r="717" spans="1:13">
      <c r="A717" t="s">
        <v>759</v>
      </c>
      <c r="B717" s="2" t="str">
        <f>Hyperlink("https://www.diodes.com/assets/Datasheets/ds31987.pdf")</f>
        <v>https://www.diodes.com/assets/Datasheets/ds31987.pdf</v>
      </c>
      <c r="C717" t="str">
        <f>Hyperlink("https://www.diodes.com/part/view/DDZ5V1BSF","DDZ5V1BSF")</f>
        <v>DDZ5V1BSF</v>
      </c>
      <c r="D717" t="s">
        <v>636</v>
      </c>
      <c r="E717" t="s">
        <v>15</v>
      </c>
      <c r="F717" t="s">
        <v>16</v>
      </c>
      <c r="G717" t="s">
        <v>17</v>
      </c>
      <c r="H717">
        <v>500</v>
      </c>
      <c r="I717">
        <v>5.07</v>
      </c>
      <c r="J717">
        <v>20</v>
      </c>
      <c r="K717">
        <v>2.5</v>
      </c>
      <c r="L717">
        <v>7.5</v>
      </c>
      <c r="M717" t="s">
        <v>606</v>
      </c>
    </row>
    <row r="718" spans="1:13">
      <c r="A718" t="s">
        <v>760</v>
      </c>
      <c r="B718" s="2" t="str">
        <f>Hyperlink("https://www.diodes.com/assets/Datasheets/ds31987.pdf")</f>
        <v>https://www.diodes.com/assets/Datasheets/ds31987.pdf</v>
      </c>
      <c r="C718" t="str">
        <f>Hyperlink("https://www.diodes.com/part/view/DDZ5V1CSF","DDZ5V1CSF")</f>
        <v>DDZ5V1CSF</v>
      </c>
      <c r="D718" t="s">
        <v>636</v>
      </c>
      <c r="E718" t="s">
        <v>15</v>
      </c>
      <c r="F718" t="s">
        <v>16</v>
      </c>
      <c r="G718" t="s">
        <v>17</v>
      </c>
      <c r="H718">
        <v>500</v>
      </c>
      <c r="I718">
        <v>5.23</v>
      </c>
      <c r="J718">
        <v>20</v>
      </c>
      <c r="K718">
        <v>2.68</v>
      </c>
      <c r="L718">
        <v>7.5</v>
      </c>
      <c r="M718" t="s">
        <v>606</v>
      </c>
    </row>
    <row r="719" spans="1:13">
      <c r="A719" t="s">
        <v>761</v>
      </c>
      <c r="B719" s="2" t="str">
        <f>Hyperlink("https://www.diodes.com/assets/Datasheets/ds31987.pdf")</f>
        <v>https://www.diodes.com/assets/Datasheets/ds31987.pdf</v>
      </c>
      <c r="C719" t="str">
        <f>Hyperlink("https://www.diodes.com/part/view/DDZ5V6ASF","DDZ5V6ASF")</f>
        <v>DDZ5V6ASF</v>
      </c>
      <c r="D719" t="s">
        <v>636</v>
      </c>
      <c r="E719" t="s">
        <v>15</v>
      </c>
      <c r="F719" t="s">
        <v>16</v>
      </c>
      <c r="G719" t="s">
        <v>17</v>
      </c>
      <c r="H719">
        <v>500</v>
      </c>
      <c r="I719">
        <v>5.415</v>
      </c>
      <c r="J719">
        <v>20</v>
      </c>
      <c r="K719">
        <v>2.49</v>
      </c>
      <c r="L719">
        <v>7.5</v>
      </c>
      <c r="M719" t="s">
        <v>606</v>
      </c>
    </row>
    <row r="720" spans="1:13">
      <c r="A720" t="s">
        <v>762</v>
      </c>
      <c r="B720" s="2" t="str">
        <f>Hyperlink("https://www.diodes.com/assets/Datasheets/DDZ5V6ASFQ.pdf")</f>
        <v>https://www.diodes.com/assets/Datasheets/DDZ5V6ASFQ.pdf</v>
      </c>
      <c r="C720" t="str">
        <f>Hyperlink("https://www.diodes.com/part/view/DDZ5V6ASFQ","DDZ5V6ASFQ")</f>
        <v>DDZ5V6ASFQ</v>
      </c>
      <c r="D720" t="s">
        <v>636</v>
      </c>
      <c r="E720" t="s">
        <v>57</v>
      </c>
      <c r="F720" t="s">
        <v>106</v>
      </c>
      <c r="G720" t="s">
        <v>17</v>
      </c>
      <c r="H720">
        <v>500</v>
      </c>
      <c r="I720">
        <v>5.6</v>
      </c>
      <c r="J720">
        <v>20</v>
      </c>
      <c r="K720">
        <v>2.49</v>
      </c>
      <c r="L720">
        <v>7.5</v>
      </c>
      <c r="M720" t="s">
        <v>606</v>
      </c>
    </row>
    <row r="721" spans="1:13">
      <c r="A721" t="s">
        <v>763</v>
      </c>
      <c r="B721" s="2" t="str">
        <f>Hyperlink("https://www.diodes.com/assets/Datasheets/DDZ5V1B-DDZ43.pdf")</f>
        <v>https://www.diodes.com/assets/Datasheets/DDZ5V1B-DDZ43.pdf</v>
      </c>
      <c r="C721" t="str">
        <f>Hyperlink("https://www.diodes.com/part/view/DDZ5V6B","DDZ5V6B")</f>
        <v>DDZ5V6B</v>
      </c>
      <c r="D721" t="s">
        <v>99</v>
      </c>
      <c r="E721" t="s">
        <v>57</v>
      </c>
      <c r="F721" t="s">
        <v>16</v>
      </c>
      <c r="G721" t="s">
        <v>17</v>
      </c>
      <c r="H721">
        <v>500</v>
      </c>
      <c r="I721">
        <v>5.6</v>
      </c>
      <c r="J721">
        <v>20</v>
      </c>
      <c r="K721">
        <v>2.504</v>
      </c>
      <c r="L721">
        <v>0.5</v>
      </c>
      <c r="M721" t="s">
        <v>103</v>
      </c>
    </row>
    <row r="722" spans="1:13">
      <c r="A722" t="s">
        <v>764</v>
      </c>
      <c r="B722" s="2" t="str">
        <f>Hyperlink("https://www.diodes.com/assets/Datasheets/ds30414.pdf")</f>
        <v>https://www.diodes.com/assets/Datasheets/ds30414.pdf</v>
      </c>
      <c r="C722" t="str">
        <f>Hyperlink("https://www.diodes.com/part/view/DDZ5V6BS","DDZ5V6BS")</f>
        <v>DDZ5V6BS</v>
      </c>
      <c r="D722" t="s">
        <v>99</v>
      </c>
      <c r="E722" t="s">
        <v>15</v>
      </c>
      <c r="F722" t="s">
        <v>16</v>
      </c>
      <c r="G722" t="s">
        <v>17</v>
      </c>
      <c r="H722">
        <v>200</v>
      </c>
      <c r="I722">
        <v>5.6</v>
      </c>
      <c r="J722">
        <v>20</v>
      </c>
      <c r="K722">
        <v>2.504</v>
      </c>
      <c r="L722">
        <v>0.5</v>
      </c>
      <c r="M722" t="s">
        <v>108</v>
      </c>
    </row>
    <row r="723" spans="1:13">
      <c r="A723" t="s">
        <v>765</v>
      </c>
      <c r="B723" s="2" t="str">
        <f>Hyperlink("https://www.diodes.com/assets/Datasheets/ds31987.pdf")</f>
        <v>https://www.diodes.com/assets/Datasheets/ds31987.pdf</v>
      </c>
      <c r="C723" t="str">
        <f>Hyperlink("https://www.diodes.com/part/view/DDZ5V6BSF","DDZ5V6BSF")</f>
        <v>DDZ5V6BSF</v>
      </c>
      <c r="D723" t="s">
        <v>636</v>
      </c>
      <c r="E723" t="s">
        <v>15</v>
      </c>
      <c r="F723" t="s">
        <v>16</v>
      </c>
      <c r="G723" t="s">
        <v>17</v>
      </c>
      <c r="H723">
        <v>500</v>
      </c>
      <c r="I723">
        <v>5.6</v>
      </c>
      <c r="J723">
        <v>20</v>
      </c>
      <c r="K723">
        <v>2.5</v>
      </c>
      <c r="L723">
        <v>7.5</v>
      </c>
      <c r="M723" t="s">
        <v>606</v>
      </c>
    </row>
    <row r="724" spans="1:13">
      <c r="A724" t="s">
        <v>766</v>
      </c>
      <c r="B724" s="2" t="str">
        <f>Hyperlink("https://www.diodes.com/assets/Datasheets/ds31987.pdf")</f>
        <v>https://www.diodes.com/assets/Datasheets/ds31987.pdf</v>
      </c>
      <c r="C724" t="str">
        <f>Hyperlink("https://www.diodes.com/part/view/DDZ5V6CSF","DDZ5V6CSF")</f>
        <v>DDZ5V6CSF</v>
      </c>
      <c r="D724" t="s">
        <v>636</v>
      </c>
      <c r="E724" t="s">
        <v>15</v>
      </c>
      <c r="F724" t="s">
        <v>16</v>
      </c>
      <c r="G724" t="s">
        <v>17</v>
      </c>
      <c r="H724">
        <v>500</v>
      </c>
      <c r="I724">
        <v>5.76</v>
      </c>
      <c r="J724">
        <v>20</v>
      </c>
      <c r="K724">
        <v>2.6</v>
      </c>
      <c r="L724">
        <v>7.5</v>
      </c>
      <c r="M724" t="s">
        <v>606</v>
      </c>
    </row>
    <row r="725" spans="1:13">
      <c r="A725" t="s">
        <v>767</v>
      </c>
      <c r="B725" s="2" t="str">
        <f>Hyperlink("https://www.diodes.com/assets/Datasheets/ds31987.pdf")</f>
        <v>https://www.diodes.com/assets/Datasheets/ds31987.pdf</v>
      </c>
      <c r="C725" t="str">
        <f>Hyperlink("https://www.diodes.com/part/view/DDZ6V2ASF","DDZ6V2ASF")</f>
        <v>DDZ6V2ASF</v>
      </c>
      <c r="D725" t="s">
        <v>636</v>
      </c>
      <c r="E725" t="s">
        <v>15</v>
      </c>
      <c r="F725" t="s">
        <v>16</v>
      </c>
      <c r="G725" t="s">
        <v>17</v>
      </c>
      <c r="H725">
        <v>500</v>
      </c>
      <c r="I725">
        <v>5.935</v>
      </c>
      <c r="J725">
        <v>20</v>
      </c>
      <c r="K725">
        <v>2.61</v>
      </c>
      <c r="L725">
        <v>7.5</v>
      </c>
      <c r="M725" t="s">
        <v>606</v>
      </c>
    </row>
    <row r="726" spans="1:13">
      <c r="A726" t="s">
        <v>768</v>
      </c>
      <c r="B726" s="2" t="str">
        <f>Hyperlink("https://www.diodes.com/assets/Datasheets/DDZ5V1B-DDZ43.pdf")</f>
        <v>https://www.diodes.com/assets/Datasheets/DDZ5V1B-DDZ43.pdf</v>
      </c>
      <c r="C726" t="str">
        <f>Hyperlink("https://www.diodes.com/part/view/DDZ6V2B","DDZ6V2B")</f>
        <v>DDZ6V2B</v>
      </c>
      <c r="D726" t="s">
        <v>99</v>
      </c>
      <c r="E726" t="s">
        <v>57</v>
      </c>
      <c r="F726" t="s">
        <v>16</v>
      </c>
      <c r="G726" t="s">
        <v>17</v>
      </c>
      <c r="H726">
        <v>500</v>
      </c>
      <c r="I726">
        <v>6.2</v>
      </c>
      <c r="J726">
        <v>20</v>
      </c>
      <c r="K726">
        <v>2.535</v>
      </c>
      <c r="L726">
        <v>0.5</v>
      </c>
      <c r="M726" t="s">
        <v>103</v>
      </c>
    </row>
    <row r="727" spans="1:13">
      <c r="A727" t="s">
        <v>769</v>
      </c>
      <c r="B727" s="2" t="str">
        <f>Hyperlink("https://www.diodes.com/assets/Datasheets/ds30414.pdf")</f>
        <v>https://www.diodes.com/assets/Datasheets/ds30414.pdf</v>
      </c>
      <c r="C727" t="str">
        <f>Hyperlink("https://www.diodes.com/part/view/DDZ6V2BS","DDZ6V2BS")</f>
        <v>DDZ6V2BS</v>
      </c>
      <c r="D727" t="s">
        <v>99</v>
      </c>
      <c r="E727" t="s">
        <v>15</v>
      </c>
      <c r="F727" t="s">
        <v>16</v>
      </c>
      <c r="G727" t="s">
        <v>17</v>
      </c>
      <c r="H727">
        <v>200</v>
      </c>
      <c r="I727">
        <v>6.1</v>
      </c>
      <c r="J727">
        <v>20</v>
      </c>
      <c r="K727">
        <v>2.535</v>
      </c>
      <c r="L727">
        <v>0.5</v>
      </c>
      <c r="M727" t="s">
        <v>108</v>
      </c>
    </row>
    <row r="728" spans="1:13">
      <c r="A728" t="s">
        <v>770</v>
      </c>
      <c r="B728" s="2" t="str">
        <f>Hyperlink("https://www.diodes.com/assets/Datasheets/ds31987.pdf")</f>
        <v>https://www.diodes.com/assets/Datasheets/ds31987.pdf</v>
      </c>
      <c r="C728" t="str">
        <f>Hyperlink("https://www.diodes.com/part/view/DDZ6V2BSF","DDZ6V2BSF")</f>
        <v>DDZ6V2BSF</v>
      </c>
      <c r="D728" t="s">
        <v>636</v>
      </c>
      <c r="E728" t="s">
        <v>15</v>
      </c>
      <c r="F728" t="s">
        <v>16</v>
      </c>
      <c r="G728" t="s">
        <v>17</v>
      </c>
      <c r="H728">
        <v>500</v>
      </c>
      <c r="I728">
        <v>6.12</v>
      </c>
      <c r="J728">
        <v>20</v>
      </c>
      <c r="K728">
        <v>2.5</v>
      </c>
      <c r="L728">
        <v>7.5</v>
      </c>
      <c r="M728" t="s">
        <v>606</v>
      </c>
    </row>
    <row r="729" spans="1:13">
      <c r="A729" t="s">
        <v>771</v>
      </c>
      <c r="B729" s="2" t="str">
        <f>Hyperlink("https://www.diodes.com/assets/Datasheets/ds31987.pdf")</f>
        <v>https://www.diodes.com/assets/Datasheets/ds31987.pdf</v>
      </c>
      <c r="C729" t="str">
        <f>Hyperlink("https://www.diodes.com/part/view/DDZ6V2CSF","DDZ6V2CSF")</f>
        <v>DDZ6V2CSF</v>
      </c>
      <c r="D729" t="s">
        <v>636</v>
      </c>
      <c r="E729" t="s">
        <v>15</v>
      </c>
      <c r="F729" t="s">
        <v>16</v>
      </c>
      <c r="G729" t="s">
        <v>17</v>
      </c>
      <c r="H729">
        <v>500</v>
      </c>
      <c r="I729">
        <v>6.28</v>
      </c>
      <c r="J729">
        <v>20</v>
      </c>
      <c r="K729">
        <v>2.55</v>
      </c>
      <c r="L729">
        <v>7.5</v>
      </c>
      <c r="M729" t="s">
        <v>606</v>
      </c>
    </row>
    <row r="730" spans="1:13">
      <c r="A730" t="s">
        <v>772</v>
      </c>
      <c r="B730" s="2" t="str">
        <f>Hyperlink("https://www.diodes.com/assets/Datasheets/ds31987.pdf")</f>
        <v>https://www.diodes.com/assets/Datasheets/ds31987.pdf</v>
      </c>
      <c r="C730" t="str">
        <f>Hyperlink("https://www.diodes.com/part/view/DDZ6V8ASF","DDZ6V8ASF")</f>
        <v>DDZ6V8ASF</v>
      </c>
      <c r="D730" t="s">
        <v>636</v>
      </c>
      <c r="E730" t="s">
        <v>15</v>
      </c>
      <c r="F730" t="s">
        <v>16</v>
      </c>
      <c r="G730" t="s">
        <v>17</v>
      </c>
      <c r="H730">
        <v>500</v>
      </c>
      <c r="I730">
        <v>6.46</v>
      </c>
      <c r="J730">
        <v>20</v>
      </c>
      <c r="K730">
        <v>2.63</v>
      </c>
      <c r="L730">
        <v>7.5</v>
      </c>
      <c r="M730" t="s">
        <v>606</v>
      </c>
    </row>
    <row r="731" spans="1:13">
      <c r="A731" t="s">
        <v>773</v>
      </c>
      <c r="B731" s="2" t="str">
        <f>Hyperlink("https://www.diodes.com/assets/Datasheets/DDZ5V1B-DDZ43.pdf")</f>
        <v>https://www.diodes.com/assets/Datasheets/DDZ5V1B-DDZ43.pdf</v>
      </c>
      <c r="C731" t="str">
        <f>Hyperlink("https://www.diodes.com/part/view/DDZ6V8B","DDZ6V8B")</f>
        <v>DDZ6V8B</v>
      </c>
      <c r="D731" t="s">
        <v>99</v>
      </c>
      <c r="E731" t="s">
        <v>57</v>
      </c>
      <c r="F731" t="s">
        <v>16</v>
      </c>
      <c r="G731" t="s">
        <v>17</v>
      </c>
      <c r="H731">
        <v>500</v>
      </c>
      <c r="I731">
        <v>6.7</v>
      </c>
      <c r="J731">
        <v>20</v>
      </c>
      <c r="K731">
        <v>2.55</v>
      </c>
      <c r="L731">
        <v>0.5</v>
      </c>
      <c r="M731" t="s">
        <v>103</v>
      </c>
    </row>
    <row r="732" spans="1:13">
      <c r="A732" t="s">
        <v>774</v>
      </c>
      <c r="B732" s="2" t="str">
        <f>Hyperlink("https://www.diodes.com/assets/Datasheets/ds31987.pdf")</f>
        <v>https://www.diodes.com/assets/Datasheets/ds31987.pdf</v>
      </c>
      <c r="C732" t="str">
        <f>Hyperlink("https://www.diodes.com/part/view/DDZ6V8BSF","DDZ6V8BSF")</f>
        <v>DDZ6V8BSF</v>
      </c>
      <c r="D732" t="s">
        <v>636</v>
      </c>
      <c r="E732" t="s">
        <v>15</v>
      </c>
      <c r="F732" t="s">
        <v>16</v>
      </c>
      <c r="G732" t="s">
        <v>17</v>
      </c>
      <c r="H732">
        <v>500</v>
      </c>
      <c r="I732">
        <v>6.66</v>
      </c>
      <c r="J732">
        <v>20</v>
      </c>
      <c r="K732">
        <v>2.5</v>
      </c>
      <c r="L732">
        <v>7.5</v>
      </c>
      <c r="M732" t="s">
        <v>606</v>
      </c>
    </row>
    <row r="733" spans="1:13">
      <c r="A733" t="s">
        <v>775</v>
      </c>
      <c r="B733" s="2" t="str">
        <f>Hyperlink("https://www.diodes.com/assets/Datasheets/DDZ5V1B-DDZ43.pdf")</f>
        <v>https://www.diodes.com/assets/Datasheets/DDZ5V1B-DDZ43.pdf</v>
      </c>
      <c r="C733" t="str">
        <f>Hyperlink("https://www.diodes.com/part/view/DDZ6V8C","DDZ6V8C")</f>
        <v>DDZ6V8C</v>
      </c>
      <c r="D733" t="s">
        <v>99</v>
      </c>
      <c r="E733" t="s">
        <v>57</v>
      </c>
      <c r="F733" t="s">
        <v>16</v>
      </c>
      <c r="G733" t="s">
        <v>17</v>
      </c>
      <c r="H733">
        <v>500</v>
      </c>
      <c r="I733">
        <v>6.8</v>
      </c>
      <c r="J733">
        <v>20</v>
      </c>
      <c r="K733">
        <v>2.56</v>
      </c>
      <c r="L733">
        <v>0.5</v>
      </c>
      <c r="M733" t="s">
        <v>103</v>
      </c>
    </row>
    <row r="734" spans="1:13">
      <c r="A734" t="s">
        <v>776</v>
      </c>
      <c r="B734" s="2" t="str">
        <f>Hyperlink("https://www.diodes.com/assets/Datasheets/ds30414.pdf")</f>
        <v>https://www.diodes.com/assets/Datasheets/ds30414.pdf</v>
      </c>
      <c r="C734" t="str">
        <f>Hyperlink("https://www.diodes.com/part/view/DDZ6V8CS","DDZ6V8CS")</f>
        <v>DDZ6V8CS</v>
      </c>
      <c r="D734" t="s">
        <v>99</v>
      </c>
      <c r="E734" t="s">
        <v>15</v>
      </c>
      <c r="F734" t="s">
        <v>16</v>
      </c>
      <c r="G734" t="s">
        <v>17</v>
      </c>
      <c r="H734">
        <v>200</v>
      </c>
      <c r="I734">
        <v>6.8</v>
      </c>
      <c r="J734">
        <v>20</v>
      </c>
      <c r="K734">
        <v>2.56</v>
      </c>
      <c r="L734">
        <v>0.5</v>
      </c>
      <c r="M734" t="s">
        <v>108</v>
      </c>
    </row>
    <row r="735" spans="1:13">
      <c r="A735" t="s">
        <v>777</v>
      </c>
      <c r="B735" s="2" t="str">
        <f>Hyperlink("https://www.diodes.com/assets/Datasheets/ds31987.pdf")</f>
        <v>https://www.diodes.com/assets/Datasheets/ds31987.pdf</v>
      </c>
      <c r="C735" t="str">
        <f>Hyperlink("https://www.diodes.com/part/view/DDZ6V8CSF","DDZ6V8CSF")</f>
        <v>DDZ6V8CSF</v>
      </c>
      <c r="D735" t="s">
        <v>636</v>
      </c>
      <c r="E735" t="s">
        <v>15</v>
      </c>
      <c r="F735" t="s">
        <v>16</v>
      </c>
      <c r="G735" t="s">
        <v>17</v>
      </c>
      <c r="H735">
        <v>500</v>
      </c>
      <c r="I735">
        <v>6.835</v>
      </c>
      <c r="J735">
        <v>20</v>
      </c>
      <c r="K735">
        <v>2.56</v>
      </c>
      <c r="L735">
        <v>7.5</v>
      </c>
      <c r="M735" t="s">
        <v>606</v>
      </c>
    </row>
    <row r="736" spans="1:13">
      <c r="A736" t="s">
        <v>778</v>
      </c>
      <c r="B736" s="2" t="str">
        <f>Hyperlink("https://www.diodes.com/assets/Datasheets/ds31987.pdf")</f>
        <v>https://www.diodes.com/assets/Datasheets/ds31987.pdf</v>
      </c>
      <c r="C736" t="str">
        <f>Hyperlink("https://www.diodes.com/part/view/DDZ7V5ASF","DDZ7V5ASF")</f>
        <v>DDZ7V5ASF</v>
      </c>
      <c r="D736" t="s">
        <v>636</v>
      </c>
      <c r="E736" t="s">
        <v>15</v>
      </c>
      <c r="F736" t="s">
        <v>16</v>
      </c>
      <c r="G736" t="s">
        <v>17</v>
      </c>
      <c r="H736">
        <v>500</v>
      </c>
      <c r="I736">
        <v>7.035</v>
      </c>
      <c r="J736">
        <v>20</v>
      </c>
      <c r="K736">
        <v>2.63</v>
      </c>
      <c r="L736">
        <v>7.5</v>
      </c>
      <c r="M736" t="s">
        <v>606</v>
      </c>
    </row>
    <row r="737" spans="1:13">
      <c r="A737" t="s">
        <v>779</v>
      </c>
      <c r="B737" s="2" t="str">
        <f>Hyperlink("https://www.diodes.com/assets/Datasheets/DDZ5V1B-DDZ43.pdf")</f>
        <v>https://www.diodes.com/assets/Datasheets/DDZ5V1B-DDZ43.pdf</v>
      </c>
      <c r="C737" t="str">
        <f>Hyperlink("https://www.diodes.com/part/view/DDZ7V5B","DDZ7V5B")</f>
        <v>DDZ7V5B</v>
      </c>
      <c r="D737" t="s">
        <v>99</v>
      </c>
      <c r="E737" t="s">
        <v>57</v>
      </c>
      <c r="F737" t="s">
        <v>16</v>
      </c>
      <c r="G737" t="s">
        <v>17</v>
      </c>
      <c r="H737">
        <v>500</v>
      </c>
      <c r="I737">
        <v>7.3</v>
      </c>
      <c r="J737">
        <v>20</v>
      </c>
      <c r="K737">
        <v>2.62</v>
      </c>
      <c r="L737">
        <v>0.5</v>
      </c>
      <c r="M737" t="s">
        <v>103</v>
      </c>
    </row>
    <row r="738" spans="1:13">
      <c r="A738" t="s">
        <v>780</v>
      </c>
      <c r="B738" s="2" t="str">
        <f>Hyperlink("https://www.diodes.com/assets/Datasheets/ds31987.pdf")</f>
        <v>https://www.diodes.com/assets/Datasheets/ds31987.pdf</v>
      </c>
      <c r="C738" t="str">
        <f>Hyperlink("https://www.diodes.com/part/view/DDZ7V5BSF","DDZ7V5BSF")</f>
        <v>DDZ7V5BSF</v>
      </c>
      <c r="D738" t="s">
        <v>636</v>
      </c>
      <c r="E738" t="s">
        <v>15</v>
      </c>
      <c r="F738" t="s">
        <v>16</v>
      </c>
      <c r="G738" t="s">
        <v>17</v>
      </c>
      <c r="H738">
        <v>500</v>
      </c>
      <c r="I738">
        <v>7.26</v>
      </c>
      <c r="J738">
        <v>20</v>
      </c>
      <c r="K738">
        <v>2.62</v>
      </c>
      <c r="L738">
        <v>7.5</v>
      </c>
      <c r="M738" t="s">
        <v>606</v>
      </c>
    </row>
    <row r="739" spans="1:13">
      <c r="A739" t="s">
        <v>781</v>
      </c>
      <c r="B739" s="2" t="str">
        <f>Hyperlink("https://www.diodes.com/assets/Datasheets/DDZ5V1B-DDZ43.pdf")</f>
        <v>https://www.diodes.com/assets/Datasheets/DDZ5V1B-DDZ43.pdf</v>
      </c>
      <c r="C739" t="str">
        <f>Hyperlink("https://www.diodes.com/part/view/DDZ7V5C","DDZ7V5C")</f>
        <v>DDZ7V5C</v>
      </c>
      <c r="D739" t="s">
        <v>99</v>
      </c>
      <c r="E739" t="s">
        <v>57</v>
      </c>
      <c r="F739" t="s">
        <v>16</v>
      </c>
      <c r="G739" t="s">
        <v>17</v>
      </c>
      <c r="H739">
        <v>500</v>
      </c>
      <c r="I739">
        <v>7.5</v>
      </c>
      <c r="J739">
        <v>20</v>
      </c>
      <c r="K739">
        <v>2.54</v>
      </c>
      <c r="L739">
        <v>0.5</v>
      </c>
      <c r="M739" t="s">
        <v>103</v>
      </c>
    </row>
    <row r="740" spans="1:13">
      <c r="A740" t="s">
        <v>782</v>
      </c>
      <c r="B740" s="2" t="str">
        <f>Hyperlink("https://www.diodes.com/assets/Datasheets/ds30414.pdf")</f>
        <v>https://www.diodes.com/assets/Datasheets/ds30414.pdf</v>
      </c>
      <c r="C740" t="str">
        <f>Hyperlink("https://www.diodes.com/part/view/DDZ7V5CS","DDZ7V5CS")</f>
        <v>DDZ7V5CS</v>
      </c>
      <c r="D740" t="s">
        <v>99</v>
      </c>
      <c r="E740" t="s">
        <v>15</v>
      </c>
      <c r="F740" t="s">
        <v>16</v>
      </c>
      <c r="G740" t="s">
        <v>17</v>
      </c>
      <c r="H740">
        <v>200</v>
      </c>
      <c r="I740">
        <v>7.5</v>
      </c>
      <c r="J740">
        <v>20</v>
      </c>
      <c r="K740">
        <v>2.54</v>
      </c>
      <c r="L740">
        <v>0.5</v>
      </c>
      <c r="M740" t="s">
        <v>108</v>
      </c>
    </row>
    <row r="741" spans="1:13">
      <c r="A741" t="s">
        <v>783</v>
      </c>
      <c r="B741" s="2" t="str">
        <f>Hyperlink("https://www.diodes.com/assets/Datasheets/ds31987.pdf")</f>
        <v>https://www.diodes.com/assets/Datasheets/ds31987.pdf</v>
      </c>
      <c r="C741" t="str">
        <f>Hyperlink("https://www.diodes.com/part/view/DDZ7V5CSF","DDZ7V5CSF")</f>
        <v>DDZ7V5CSF</v>
      </c>
      <c r="D741" t="s">
        <v>636</v>
      </c>
      <c r="E741" t="s">
        <v>15</v>
      </c>
      <c r="F741" t="s">
        <v>16</v>
      </c>
      <c r="G741" t="s">
        <v>17</v>
      </c>
      <c r="H741">
        <v>500</v>
      </c>
      <c r="I741">
        <v>7.48</v>
      </c>
      <c r="J741">
        <v>20</v>
      </c>
      <c r="K741">
        <v>2.54</v>
      </c>
      <c r="L741">
        <v>7.5</v>
      </c>
      <c r="M741" t="s">
        <v>606</v>
      </c>
    </row>
    <row r="742" spans="1:13">
      <c r="A742" t="s">
        <v>784</v>
      </c>
      <c r="B742" s="2" t="str">
        <f>Hyperlink("https://www.diodes.com/assets/Datasheets/ds31987.pdf")</f>
        <v>https://www.diodes.com/assets/Datasheets/ds31987.pdf</v>
      </c>
      <c r="C742" t="str">
        <f>Hyperlink("https://www.diodes.com/part/view/DDZ8V2ASF","DDZ8V2ASF")</f>
        <v>DDZ8V2ASF</v>
      </c>
      <c r="D742" t="s">
        <v>636</v>
      </c>
      <c r="E742" t="s">
        <v>15</v>
      </c>
      <c r="F742" t="s">
        <v>16</v>
      </c>
      <c r="G742" t="s">
        <v>17</v>
      </c>
      <c r="H742">
        <v>500</v>
      </c>
      <c r="I742">
        <v>7.725</v>
      </c>
      <c r="J742">
        <v>20</v>
      </c>
      <c r="K742">
        <v>2.52</v>
      </c>
      <c r="L742">
        <v>7.5</v>
      </c>
      <c r="M742" t="s">
        <v>606</v>
      </c>
    </row>
    <row r="743" spans="1:13">
      <c r="A743" t="s">
        <v>785</v>
      </c>
      <c r="B743" s="2" t="str">
        <f>Hyperlink("https://www.diodes.com/assets/Datasheets/DDZ5V1B-DDZ43.pdf")</f>
        <v>https://www.diodes.com/assets/Datasheets/DDZ5V1B-DDZ43.pdf</v>
      </c>
      <c r="C743" t="str">
        <f>Hyperlink("https://www.diodes.com/part/view/DDZ8V2B","DDZ8V2B")</f>
        <v>DDZ8V2B</v>
      </c>
      <c r="D743" t="s">
        <v>99</v>
      </c>
      <c r="E743" t="s">
        <v>57</v>
      </c>
      <c r="F743" t="s">
        <v>16</v>
      </c>
      <c r="G743" t="s">
        <v>17</v>
      </c>
      <c r="H743">
        <v>500</v>
      </c>
      <c r="I743">
        <v>8</v>
      </c>
      <c r="J743">
        <v>20</v>
      </c>
      <c r="K743">
        <v>2.57</v>
      </c>
      <c r="L743">
        <v>0.5</v>
      </c>
      <c r="M743" t="s">
        <v>103</v>
      </c>
    </row>
    <row r="744" spans="1:13">
      <c r="A744" t="s">
        <v>786</v>
      </c>
      <c r="B744" s="2" t="str">
        <f>Hyperlink("https://www.diodes.com/assets/Datasheets/ds31987.pdf")</f>
        <v>https://www.diodes.com/assets/Datasheets/ds31987.pdf</v>
      </c>
      <c r="C744" t="str">
        <f>Hyperlink("https://www.diodes.com/part/view/DDZ8V2BSF","DDZ8V2BSF")</f>
        <v>DDZ8V2BSF</v>
      </c>
      <c r="D744" t="s">
        <v>636</v>
      </c>
      <c r="E744" t="s">
        <v>15</v>
      </c>
      <c r="F744" t="s">
        <v>16</v>
      </c>
      <c r="G744" t="s">
        <v>17</v>
      </c>
      <c r="H744">
        <v>500</v>
      </c>
      <c r="I744">
        <v>7.985</v>
      </c>
      <c r="J744">
        <v>20</v>
      </c>
      <c r="K744">
        <v>2.57</v>
      </c>
      <c r="L744">
        <v>7.5</v>
      </c>
      <c r="M744" t="s">
        <v>606</v>
      </c>
    </row>
    <row r="745" spans="1:13">
      <c r="A745" t="s">
        <v>787</v>
      </c>
      <c r="B745" s="2" t="str">
        <f>Hyperlink("https://www.diodes.com/assets/Datasheets/DDZ5V1B-DDZ43.pdf")</f>
        <v>https://www.diodes.com/assets/Datasheets/DDZ5V1B-DDZ43.pdf</v>
      </c>
      <c r="C745" t="str">
        <f>Hyperlink("https://www.diodes.com/part/view/DDZ8V2C","DDZ8V2C")</f>
        <v>DDZ8V2C</v>
      </c>
      <c r="D745" t="s">
        <v>99</v>
      </c>
      <c r="E745" t="s">
        <v>57</v>
      </c>
      <c r="F745" t="s">
        <v>16</v>
      </c>
      <c r="G745" t="s">
        <v>17</v>
      </c>
      <c r="H745">
        <v>500</v>
      </c>
      <c r="I745">
        <v>8.2</v>
      </c>
      <c r="J745">
        <v>20</v>
      </c>
      <c r="K745">
        <v>2.549</v>
      </c>
      <c r="L745">
        <v>0.5</v>
      </c>
      <c r="M745" t="s">
        <v>103</v>
      </c>
    </row>
    <row r="746" spans="1:13">
      <c r="A746" t="s">
        <v>788</v>
      </c>
      <c r="B746" s="2" t="str">
        <f>Hyperlink("https://www.diodes.com/assets/Datasheets/ds30414.pdf")</f>
        <v>https://www.diodes.com/assets/Datasheets/ds30414.pdf</v>
      </c>
      <c r="C746" t="str">
        <f>Hyperlink("https://www.diodes.com/part/view/DDZ8V2CS","DDZ8V2CS")</f>
        <v>DDZ8V2CS</v>
      </c>
      <c r="D746" t="s">
        <v>99</v>
      </c>
      <c r="E746" t="s">
        <v>15</v>
      </c>
      <c r="F746" t="s">
        <v>16</v>
      </c>
      <c r="G746" t="s">
        <v>17</v>
      </c>
      <c r="H746">
        <v>200</v>
      </c>
      <c r="I746">
        <v>8.2</v>
      </c>
      <c r="J746">
        <v>20</v>
      </c>
      <c r="K746">
        <v>2.549</v>
      </c>
      <c r="L746">
        <v>0.5</v>
      </c>
      <c r="M746" t="s">
        <v>108</v>
      </c>
    </row>
    <row r="747" spans="1:13">
      <c r="A747" t="s">
        <v>789</v>
      </c>
      <c r="B747" s="2" t="str">
        <f>Hyperlink("https://www.diodes.com/assets/Datasheets/ds31987.pdf")</f>
        <v>https://www.diodes.com/assets/Datasheets/ds31987.pdf</v>
      </c>
      <c r="C747" t="str">
        <f>Hyperlink("https://www.diodes.com/part/view/DDZ8V2CSF","DDZ8V2CSF")</f>
        <v>DDZ8V2CSF</v>
      </c>
      <c r="D747" t="s">
        <v>636</v>
      </c>
      <c r="E747" t="s">
        <v>15</v>
      </c>
      <c r="F747" t="s">
        <v>16</v>
      </c>
      <c r="G747" t="s">
        <v>17</v>
      </c>
      <c r="H747">
        <v>500</v>
      </c>
      <c r="I747">
        <v>8.24</v>
      </c>
      <c r="J747">
        <v>20</v>
      </c>
      <c r="K747">
        <v>2.55</v>
      </c>
      <c r="L747">
        <v>7.5</v>
      </c>
      <c r="M747" t="s">
        <v>606</v>
      </c>
    </row>
    <row r="748" spans="1:13">
      <c r="A748" t="s">
        <v>790</v>
      </c>
      <c r="B748" s="2" t="str">
        <f>Hyperlink("https://www.diodes.com/assets/Datasheets/ds30410.pdf")</f>
        <v>https://www.diodes.com/assets/Datasheets/ds30410.pdf</v>
      </c>
      <c r="C748" t="str">
        <f>Hyperlink("https://www.diodes.com/part/view/DDZ9678","DDZ9678")</f>
        <v>DDZ9678</v>
      </c>
      <c r="D748" t="s">
        <v>791</v>
      </c>
      <c r="E748" t="s">
        <v>15</v>
      </c>
      <c r="F748" t="s">
        <v>16</v>
      </c>
      <c r="G748" t="s">
        <v>17</v>
      </c>
      <c r="H748">
        <v>500</v>
      </c>
      <c r="I748">
        <v>1.8</v>
      </c>
      <c r="J748">
        <v>0.05</v>
      </c>
      <c r="K748">
        <v>5</v>
      </c>
      <c r="L748">
        <v>7.5</v>
      </c>
      <c r="M748" t="s">
        <v>103</v>
      </c>
    </row>
    <row r="749" spans="1:13">
      <c r="A749" t="s">
        <v>792</v>
      </c>
      <c r="B749" s="2" t="str">
        <f>Hyperlink("https://www.diodes.com/assets/Datasheets/ds30410.pdf")</f>
        <v>https://www.diodes.com/assets/Datasheets/ds30410.pdf</v>
      </c>
      <c r="C749" t="str">
        <f>Hyperlink("https://www.diodes.com/part/view/DDZ9681","DDZ9681")</f>
        <v>DDZ9681</v>
      </c>
      <c r="D749" t="s">
        <v>791</v>
      </c>
      <c r="E749" t="s">
        <v>15</v>
      </c>
      <c r="F749" t="s">
        <v>16</v>
      </c>
      <c r="G749" t="s">
        <v>17</v>
      </c>
      <c r="H749">
        <v>500</v>
      </c>
      <c r="I749">
        <v>2.4</v>
      </c>
      <c r="J749">
        <v>0.05</v>
      </c>
      <c r="K749">
        <v>5</v>
      </c>
      <c r="L749">
        <v>2</v>
      </c>
      <c r="M749" t="s">
        <v>103</v>
      </c>
    </row>
    <row r="750" spans="1:13">
      <c r="A750" t="s">
        <v>793</v>
      </c>
      <c r="B750" s="2" t="str">
        <f>Hyperlink("https://www.diodes.com/assets/Datasheets/ds30410.pdf")</f>
        <v>https://www.diodes.com/assets/Datasheets/ds30410.pdf</v>
      </c>
      <c r="C750" t="str">
        <f>Hyperlink("https://www.diodes.com/part/view/DDZ9682","DDZ9682")</f>
        <v>DDZ9682</v>
      </c>
      <c r="D750" t="s">
        <v>791</v>
      </c>
      <c r="E750" t="s">
        <v>15</v>
      </c>
      <c r="F750" t="s">
        <v>16</v>
      </c>
      <c r="G750" t="s">
        <v>17</v>
      </c>
      <c r="H750">
        <v>500</v>
      </c>
      <c r="I750">
        <v>2.7</v>
      </c>
      <c r="J750">
        <v>0.05</v>
      </c>
      <c r="K750">
        <v>5</v>
      </c>
      <c r="L750">
        <v>1</v>
      </c>
      <c r="M750" t="s">
        <v>103</v>
      </c>
    </row>
    <row r="751" spans="1:13">
      <c r="A751" t="s">
        <v>794</v>
      </c>
      <c r="B751" s="2" t="str">
        <f>Hyperlink("https://www.diodes.com/assets/Datasheets/ds30410.pdf")</f>
        <v>https://www.diodes.com/assets/Datasheets/ds30410.pdf</v>
      </c>
      <c r="C751" t="str">
        <f>Hyperlink("https://www.diodes.com/part/view/DDZ9683","DDZ9683")</f>
        <v>DDZ9683</v>
      </c>
      <c r="D751" t="s">
        <v>791</v>
      </c>
      <c r="E751" t="s">
        <v>15</v>
      </c>
      <c r="F751" t="s">
        <v>16</v>
      </c>
      <c r="G751" t="s">
        <v>17</v>
      </c>
      <c r="H751">
        <v>500</v>
      </c>
      <c r="I751">
        <v>3</v>
      </c>
      <c r="J751">
        <v>0.05</v>
      </c>
      <c r="K751">
        <v>5</v>
      </c>
      <c r="L751">
        <v>0.8</v>
      </c>
      <c r="M751" t="s">
        <v>103</v>
      </c>
    </row>
    <row r="752" spans="1:13">
      <c r="A752" t="s">
        <v>795</v>
      </c>
      <c r="B752" s="2" t="str">
        <f>Hyperlink("https://www.diodes.com/assets/Datasheets/ds30410.pdf")</f>
        <v>https://www.diodes.com/assets/Datasheets/ds30410.pdf</v>
      </c>
      <c r="C752" t="str">
        <f>Hyperlink("https://www.diodes.com/part/view/DDZ9684","DDZ9684")</f>
        <v>DDZ9684</v>
      </c>
      <c r="D752" t="s">
        <v>791</v>
      </c>
      <c r="E752" t="s">
        <v>15</v>
      </c>
      <c r="F752" t="s">
        <v>16</v>
      </c>
      <c r="G752" t="s">
        <v>17</v>
      </c>
      <c r="H752">
        <v>500</v>
      </c>
      <c r="I752">
        <v>3.3</v>
      </c>
      <c r="J752">
        <v>0.05</v>
      </c>
      <c r="K752">
        <v>5</v>
      </c>
      <c r="L752">
        <v>7.5</v>
      </c>
      <c r="M752" t="s">
        <v>103</v>
      </c>
    </row>
    <row r="753" spans="1:13">
      <c r="A753" t="s">
        <v>796</v>
      </c>
      <c r="B753" s="2" t="str">
        <f>Hyperlink("https://www.diodes.com/assets/Datasheets/ds30410.pdf")</f>
        <v>https://www.diodes.com/assets/Datasheets/ds30410.pdf</v>
      </c>
      <c r="C753" t="str">
        <f>Hyperlink("https://www.diodes.com/part/view/DDZ9685","DDZ9685")</f>
        <v>DDZ9685</v>
      </c>
      <c r="D753" t="s">
        <v>791</v>
      </c>
      <c r="E753" t="s">
        <v>15</v>
      </c>
      <c r="F753" t="s">
        <v>16</v>
      </c>
      <c r="G753" t="s">
        <v>17</v>
      </c>
      <c r="H753">
        <v>500</v>
      </c>
      <c r="I753">
        <v>3.6</v>
      </c>
      <c r="J753">
        <v>0.05</v>
      </c>
      <c r="K753">
        <v>5</v>
      </c>
      <c r="L753">
        <v>7.5</v>
      </c>
      <c r="M753" t="s">
        <v>103</v>
      </c>
    </row>
    <row r="754" spans="1:13">
      <c r="A754" t="s">
        <v>797</v>
      </c>
      <c r="B754" s="2" t="str">
        <f>Hyperlink("https://www.diodes.com/assets/Datasheets/ds30410.pdf")</f>
        <v>https://www.diodes.com/assets/Datasheets/ds30410.pdf</v>
      </c>
      <c r="C754" t="str">
        <f>Hyperlink("https://www.diodes.com/part/view/DDZ9686","DDZ9686")</f>
        <v>DDZ9686</v>
      </c>
      <c r="D754" t="s">
        <v>791</v>
      </c>
      <c r="E754" t="s">
        <v>15</v>
      </c>
      <c r="F754" t="s">
        <v>16</v>
      </c>
      <c r="G754" t="s">
        <v>17</v>
      </c>
      <c r="H754">
        <v>500</v>
      </c>
      <c r="I754">
        <v>3.9</v>
      </c>
      <c r="J754">
        <v>0.05</v>
      </c>
      <c r="K754">
        <v>5</v>
      </c>
      <c r="L754">
        <v>5</v>
      </c>
      <c r="M754" t="s">
        <v>103</v>
      </c>
    </row>
    <row r="755" spans="1:13">
      <c r="A755" t="s">
        <v>798</v>
      </c>
      <c r="B755" s="2" t="str">
        <f>Hyperlink("https://www.diodes.com/assets/Datasheets/ds30410.pdf")</f>
        <v>https://www.diodes.com/assets/Datasheets/ds30410.pdf</v>
      </c>
      <c r="C755" t="str">
        <f>Hyperlink("https://www.diodes.com/part/view/DDZ9687","DDZ9687")</f>
        <v>DDZ9687</v>
      </c>
      <c r="D755" t="s">
        <v>791</v>
      </c>
      <c r="E755" t="s">
        <v>15</v>
      </c>
      <c r="F755" t="s">
        <v>16</v>
      </c>
      <c r="G755" t="s">
        <v>17</v>
      </c>
      <c r="H755">
        <v>500</v>
      </c>
      <c r="I755">
        <v>4.3</v>
      </c>
      <c r="J755">
        <v>0.05</v>
      </c>
      <c r="K755">
        <v>5</v>
      </c>
      <c r="L755">
        <v>4</v>
      </c>
      <c r="M755" t="s">
        <v>103</v>
      </c>
    </row>
    <row r="756" spans="1:13">
      <c r="A756" t="s">
        <v>799</v>
      </c>
      <c r="B756" s="2" t="str">
        <f>Hyperlink("https://www.diodes.com/assets/Datasheets/ds30410.pdf")</f>
        <v>https://www.diodes.com/assets/Datasheets/ds30410.pdf</v>
      </c>
      <c r="C756" t="str">
        <f>Hyperlink("https://www.diodes.com/part/view/DDZ9688","DDZ9688")</f>
        <v>DDZ9688</v>
      </c>
      <c r="D756" t="s">
        <v>791</v>
      </c>
      <c r="E756" t="s">
        <v>15</v>
      </c>
      <c r="F756" t="s">
        <v>16</v>
      </c>
      <c r="G756" t="s">
        <v>17</v>
      </c>
      <c r="H756">
        <v>500</v>
      </c>
      <c r="I756">
        <v>4.7</v>
      </c>
      <c r="J756">
        <v>0.05</v>
      </c>
      <c r="K756">
        <v>5</v>
      </c>
      <c r="L756">
        <v>5</v>
      </c>
      <c r="M756" t="s">
        <v>103</v>
      </c>
    </row>
    <row r="757" spans="1:13">
      <c r="A757" t="s">
        <v>800</v>
      </c>
      <c r="B757" s="2" t="str">
        <f>Hyperlink("https://www.diodes.com/assets/Datasheets/ds30410.pdf")</f>
        <v>https://www.diodes.com/assets/Datasheets/ds30410.pdf</v>
      </c>
      <c r="C757" t="str">
        <f>Hyperlink("https://www.diodes.com/part/view/DDZ9689","DDZ9689")</f>
        <v>DDZ9689</v>
      </c>
      <c r="D757" t="s">
        <v>791</v>
      </c>
      <c r="E757" t="s">
        <v>15</v>
      </c>
      <c r="F757" t="s">
        <v>16</v>
      </c>
      <c r="G757" t="s">
        <v>17</v>
      </c>
      <c r="H757">
        <v>500</v>
      </c>
      <c r="I757">
        <v>5.1</v>
      </c>
      <c r="J757">
        <v>0.05</v>
      </c>
      <c r="K757">
        <v>5</v>
      </c>
      <c r="L757">
        <v>5</v>
      </c>
      <c r="M757" t="s">
        <v>103</v>
      </c>
    </row>
    <row r="758" spans="1:13">
      <c r="A758" t="s">
        <v>801</v>
      </c>
      <c r="B758" s="2" t="str">
        <f>Hyperlink("https://www.diodes.com/assets/Datasheets/ds30409.pdf")</f>
        <v>https://www.diodes.com/assets/Datasheets/ds30409.pdf</v>
      </c>
      <c r="C758" t="str">
        <f>Hyperlink("https://www.diodes.com/part/view/DDZ9689S","DDZ9689S")</f>
        <v>DDZ9689S</v>
      </c>
      <c r="D758" t="s">
        <v>791</v>
      </c>
      <c r="E758" t="s">
        <v>15</v>
      </c>
      <c r="F758" t="s">
        <v>16</v>
      </c>
      <c r="G758" t="s">
        <v>17</v>
      </c>
      <c r="H758">
        <v>200</v>
      </c>
      <c r="I758">
        <v>5.1</v>
      </c>
      <c r="J758">
        <v>0.05</v>
      </c>
      <c r="K758">
        <v>5</v>
      </c>
      <c r="L758">
        <v>5</v>
      </c>
      <c r="M758" t="s">
        <v>108</v>
      </c>
    </row>
    <row r="759" spans="1:13">
      <c r="A759" t="s">
        <v>802</v>
      </c>
      <c r="B759" s="2" t="str">
        <f>Hyperlink("https://www.diodes.com/assets/Datasheets/ds30553.pdf")</f>
        <v>https://www.diodes.com/assets/Datasheets/ds30553.pdf</v>
      </c>
      <c r="C759" t="str">
        <f>Hyperlink("https://www.diodes.com/part/view/DDZ9689T","DDZ9689T")</f>
        <v>DDZ9689T</v>
      </c>
      <c r="D759" t="s">
        <v>791</v>
      </c>
      <c r="E759" t="s">
        <v>15</v>
      </c>
      <c r="F759" t="s">
        <v>16</v>
      </c>
      <c r="G759" t="s">
        <v>17</v>
      </c>
      <c r="H759">
        <v>150</v>
      </c>
      <c r="I759">
        <v>5.1</v>
      </c>
      <c r="J759">
        <v>0.05</v>
      </c>
      <c r="K759">
        <v>5</v>
      </c>
      <c r="L759">
        <v>5</v>
      </c>
      <c r="M759" t="s">
        <v>111</v>
      </c>
    </row>
    <row r="760" spans="1:13">
      <c r="A760" t="s">
        <v>803</v>
      </c>
      <c r="B760" s="2" t="str">
        <f>Hyperlink("https://www.diodes.com/assets/Datasheets/ds30410.pdf")</f>
        <v>https://www.diodes.com/assets/Datasheets/ds30410.pdf</v>
      </c>
      <c r="C760" t="str">
        <f>Hyperlink("https://www.diodes.com/part/view/DDZ9690","DDZ9690")</f>
        <v>DDZ9690</v>
      </c>
      <c r="D760" t="s">
        <v>791</v>
      </c>
      <c r="E760" t="s">
        <v>15</v>
      </c>
      <c r="F760" t="s">
        <v>16</v>
      </c>
      <c r="G760" t="s">
        <v>17</v>
      </c>
      <c r="H760">
        <v>500</v>
      </c>
      <c r="I760">
        <v>5.6</v>
      </c>
      <c r="J760">
        <v>0.05</v>
      </c>
      <c r="K760">
        <v>5</v>
      </c>
      <c r="L760">
        <v>2</v>
      </c>
      <c r="M760" t="s">
        <v>103</v>
      </c>
    </row>
    <row r="761" spans="1:13">
      <c r="A761" t="s">
        <v>804</v>
      </c>
      <c r="B761" s="2" t="str">
        <f>Hyperlink("https://www.diodes.com/assets/Datasheets/ds30409.pdf")</f>
        <v>https://www.diodes.com/assets/Datasheets/ds30409.pdf</v>
      </c>
      <c r="C761" t="str">
        <f>Hyperlink("https://www.diodes.com/part/view/DDZ9690S","DDZ9690S")</f>
        <v>DDZ9690S</v>
      </c>
      <c r="D761" t="s">
        <v>99</v>
      </c>
      <c r="E761" t="s">
        <v>15</v>
      </c>
      <c r="F761" t="s">
        <v>16</v>
      </c>
      <c r="G761" t="s">
        <v>17</v>
      </c>
      <c r="H761">
        <v>200</v>
      </c>
      <c r="I761">
        <v>5.6</v>
      </c>
      <c r="J761">
        <v>0.05</v>
      </c>
      <c r="K761">
        <v>5</v>
      </c>
      <c r="L761">
        <v>2</v>
      </c>
      <c r="M761" t="s">
        <v>108</v>
      </c>
    </row>
    <row r="762" spans="1:13">
      <c r="A762" t="s">
        <v>805</v>
      </c>
      <c r="B762" s="2" t="str">
        <f>Hyperlink("https://www.diodes.com/assets/Datasheets/ds30553.pdf")</f>
        <v>https://www.diodes.com/assets/Datasheets/ds30553.pdf</v>
      </c>
      <c r="C762" t="str">
        <f>Hyperlink("https://www.diodes.com/part/view/DDZ9690T","DDZ9690T")</f>
        <v>DDZ9690T</v>
      </c>
      <c r="D762" t="s">
        <v>102</v>
      </c>
      <c r="E762" t="s">
        <v>15</v>
      </c>
      <c r="F762" t="s">
        <v>16</v>
      </c>
      <c r="G762" t="s">
        <v>17</v>
      </c>
      <c r="H762">
        <v>150</v>
      </c>
      <c r="I762">
        <v>5.6</v>
      </c>
      <c r="J762">
        <v>0.05</v>
      </c>
      <c r="K762">
        <v>5</v>
      </c>
      <c r="L762">
        <v>2</v>
      </c>
      <c r="M762" t="s">
        <v>111</v>
      </c>
    </row>
    <row r="763" spans="1:13">
      <c r="A763" t="s">
        <v>806</v>
      </c>
      <c r="B763" s="2" t="str">
        <f>Hyperlink("https://www.diodes.com/assets/Datasheets/ds30410.pdf")</f>
        <v>https://www.diodes.com/assets/Datasheets/ds30410.pdf</v>
      </c>
      <c r="C763" t="str">
        <f>Hyperlink("https://www.diodes.com/part/view/DDZ9691","DDZ9691")</f>
        <v>DDZ9691</v>
      </c>
      <c r="D763" t="s">
        <v>791</v>
      </c>
      <c r="E763" t="s">
        <v>15</v>
      </c>
      <c r="F763" t="s">
        <v>16</v>
      </c>
      <c r="G763" t="s">
        <v>17</v>
      </c>
      <c r="H763">
        <v>500</v>
      </c>
      <c r="I763">
        <v>6.2</v>
      </c>
      <c r="J763">
        <v>0.05</v>
      </c>
      <c r="K763">
        <v>5</v>
      </c>
      <c r="L763">
        <v>1</v>
      </c>
      <c r="M763" t="s">
        <v>103</v>
      </c>
    </row>
    <row r="764" spans="1:13">
      <c r="A764" t="s">
        <v>807</v>
      </c>
      <c r="B764" s="2" t="str">
        <f>Hyperlink("https://www.diodes.com/assets/Datasheets/ds30410.pdf")</f>
        <v>https://www.diodes.com/assets/Datasheets/ds30410.pdf</v>
      </c>
      <c r="C764" t="str">
        <f>Hyperlink("https://www.diodes.com/part/view/DDZ9691Q","DDZ9691Q")</f>
        <v>DDZ9691Q</v>
      </c>
      <c r="D764" t="s">
        <v>791</v>
      </c>
      <c r="E764" t="s">
        <v>15</v>
      </c>
      <c r="F764" t="s">
        <v>106</v>
      </c>
      <c r="G764" t="s">
        <v>17</v>
      </c>
      <c r="H764">
        <v>500</v>
      </c>
      <c r="I764">
        <v>6.2</v>
      </c>
      <c r="J764">
        <v>0.05</v>
      </c>
      <c r="K764">
        <v>5</v>
      </c>
      <c r="L764">
        <v>1</v>
      </c>
      <c r="M764" t="s">
        <v>103</v>
      </c>
    </row>
    <row r="765" spans="1:13">
      <c r="A765" t="s">
        <v>808</v>
      </c>
      <c r="B765" s="2" t="str">
        <f>Hyperlink("https://www.diodes.com/assets/Datasheets/ds30409.pdf")</f>
        <v>https://www.diodes.com/assets/Datasheets/ds30409.pdf</v>
      </c>
      <c r="C765" t="str">
        <f>Hyperlink("https://www.diodes.com/part/view/DDZ9691S","DDZ9691S")</f>
        <v>DDZ9691S</v>
      </c>
      <c r="D765" t="s">
        <v>99</v>
      </c>
      <c r="E765" t="s">
        <v>15</v>
      </c>
      <c r="F765" t="s">
        <v>16</v>
      </c>
      <c r="G765" t="s">
        <v>17</v>
      </c>
      <c r="H765">
        <v>200</v>
      </c>
      <c r="I765">
        <v>6.2</v>
      </c>
      <c r="J765">
        <v>0.05</v>
      </c>
      <c r="K765">
        <v>5</v>
      </c>
      <c r="L765">
        <v>1</v>
      </c>
      <c r="M765" t="s">
        <v>108</v>
      </c>
    </row>
    <row r="766" spans="1:13">
      <c r="A766" t="s">
        <v>809</v>
      </c>
      <c r="B766" s="2" t="str">
        <f>Hyperlink("https://www.diodes.com/assets/Datasheets/ds30553.pdf")</f>
        <v>https://www.diodes.com/assets/Datasheets/ds30553.pdf</v>
      </c>
      <c r="C766" t="str">
        <f>Hyperlink("https://www.diodes.com/part/view/DDZ9691T","DDZ9691T")</f>
        <v>DDZ9691T</v>
      </c>
      <c r="D766" t="s">
        <v>102</v>
      </c>
      <c r="E766" t="s">
        <v>15</v>
      </c>
      <c r="F766" t="s">
        <v>16</v>
      </c>
      <c r="G766" t="s">
        <v>17</v>
      </c>
      <c r="H766">
        <v>150</v>
      </c>
      <c r="I766">
        <v>6.2</v>
      </c>
      <c r="J766">
        <v>0.05</v>
      </c>
      <c r="K766">
        <v>5</v>
      </c>
      <c r="L766">
        <v>1</v>
      </c>
      <c r="M766" t="s">
        <v>111</v>
      </c>
    </row>
    <row r="767" spans="1:13">
      <c r="A767" t="s">
        <v>810</v>
      </c>
      <c r="B767" s="2" t="str">
        <f>Hyperlink("https://www.diodes.com/assets/Datasheets/ds30410.pdf")</f>
        <v>https://www.diodes.com/assets/Datasheets/ds30410.pdf</v>
      </c>
      <c r="C767" t="str">
        <f>Hyperlink("https://www.diodes.com/part/view/DDZ9692","DDZ9692")</f>
        <v>DDZ9692</v>
      </c>
      <c r="D767" t="s">
        <v>791</v>
      </c>
      <c r="E767" t="s">
        <v>15</v>
      </c>
      <c r="F767" t="s">
        <v>16</v>
      </c>
      <c r="G767" t="s">
        <v>17</v>
      </c>
      <c r="H767">
        <v>500</v>
      </c>
      <c r="I767">
        <v>6.8</v>
      </c>
      <c r="J767">
        <v>0.05</v>
      </c>
      <c r="K767">
        <v>5</v>
      </c>
      <c r="L767">
        <v>0.1</v>
      </c>
      <c r="M767" t="s">
        <v>103</v>
      </c>
    </row>
    <row r="768" spans="1:13">
      <c r="A768" t="s">
        <v>811</v>
      </c>
      <c r="B768" s="2" t="str">
        <f>Hyperlink("https://www.diodes.com/assets/Datasheets/ds30409.pdf")</f>
        <v>https://www.diodes.com/assets/Datasheets/ds30409.pdf</v>
      </c>
      <c r="C768" t="str">
        <f>Hyperlink("https://www.diodes.com/part/view/DDZ9692S","DDZ9692S")</f>
        <v>DDZ9692S</v>
      </c>
      <c r="D768" t="s">
        <v>99</v>
      </c>
      <c r="E768" t="s">
        <v>15</v>
      </c>
      <c r="F768" t="s">
        <v>16</v>
      </c>
      <c r="G768" t="s">
        <v>17</v>
      </c>
      <c r="H768">
        <v>200</v>
      </c>
      <c r="I768">
        <v>6.8</v>
      </c>
      <c r="J768">
        <v>0.05</v>
      </c>
      <c r="K768">
        <v>5</v>
      </c>
      <c r="L768">
        <v>0.1</v>
      </c>
      <c r="M768" t="s">
        <v>108</v>
      </c>
    </row>
    <row r="769" spans="1:13">
      <c r="A769" t="s">
        <v>812</v>
      </c>
      <c r="B769" s="2" t="str">
        <f>Hyperlink("https://www.diodes.com/assets/Datasheets/ds30553.pdf")</f>
        <v>https://www.diodes.com/assets/Datasheets/ds30553.pdf</v>
      </c>
      <c r="C769" t="str">
        <f>Hyperlink("https://www.diodes.com/part/view/DDZ9692T","DDZ9692T")</f>
        <v>DDZ9692T</v>
      </c>
      <c r="D769" t="s">
        <v>102</v>
      </c>
      <c r="E769" t="s">
        <v>15</v>
      </c>
      <c r="F769" t="s">
        <v>16</v>
      </c>
      <c r="G769" t="s">
        <v>17</v>
      </c>
      <c r="H769">
        <v>150</v>
      </c>
      <c r="I769">
        <v>6.8</v>
      </c>
      <c r="J769">
        <v>0.05</v>
      </c>
      <c r="K769">
        <v>5</v>
      </c>
      <c r="L769">
        <v>0.1</v>
      </c>
      <c r="M769" t="s">
        <v>111</v>
      </c>
    </row>
    <row r="770" spans="1:13">
      <c r="A770" t="s">
        <v>813</v>
      </c>
      <c r="B770" s="2" t="str">
        <f>Hyperlink("https://www.diodes.com/assets/Datasheets/DDZ9692TQ.pdf")</f>
        <v>https://www.diodes.com/assets/Datasheets/DDZ9692TQ.pdf</v>
      </c>
      <c r="C770" t="str">
        <f>Hyperlink("https://www.diodes.com/part/view/DDZ9692TQ","DDZ9692TQ")</f>
        <v>DDZ9692TQ</v>
      </c>
      <c r="D770" t="s">
        <v>102</v>
      </c>
      <c r="E770" t="s">
        <v>57</v>
      </c>
      <c r="F770" t="s">
        <v>106</v>
      </c>
      <c r="G770" t="s">
        <v>17</v>
      </c>
      <c r="H770">
        <v>250</v>
      </c>
      <c r="I770">
        <v>6.8</v>
      </c>
      <c r="J770">
        <v>0.05</v>
      </c>
      <c r="K770">
        <v>5</v>
      </c>
      <c r="L770">
        <v>0.1</v>
      </c>
      <c r="M770" t="s">
        <v>111</v>
      </c>
    </row>
    <row r="771" spans="1:13">
      <c r="A771" t="s">
        <v>814</v>
      </c>
      <c r="B771" s="2" t="str">
        <f>Hyperlink("https://www.diodes.com/assets/Datasheets/ds30410.pdf")</f>
        <v>https://www.diodes.com/assets/Datasheets/ds30410.pdf</v>
      </c>
      <c r="C771" t="str">
        <f>Hyperlink("https://www.diodes.com/part/view/DDZ9693","DDZ9693")</f>
        <v>DDZ9693</v>
      </c>
      <c r="D771" t="s">
        <v>791</v>
      </c>
      <c r="E771" t="s">
        <v>15</v>
      </c>
      <c r="F771" t="s">
        <v>16</v>
      </c>
      <c r="G771" t="s">
        <v>17</v>
      </c>
      <c r="H771">
        <v>500</v>
      </c>
      <c r="I771">
        <v>7.5</v>
      </c>
      <c r="J771">
        <v>0.05</v>
      </c>
      <c r="K771">
        <v>5</v>
      </c>
      <c r="L771">
        <v>0.1</v>
      </c>
      <c r="M771" t="s">
        <v>103</v>
      </c>
    </row>
    <row r="772" spans="1:13">
      <c r="A772" t="s">
        <v>815</v>
      </c>
      <c r="B772" s="2" t="str">
        <f>Hyperlink("https://www.diodes.com/assets/Datasheets/ds30409.pdf")</f>
        <v>https://www.diodes.com/assets/Datasheets/ds30409.pdf</v>
      </c>
      <c r="C772" t="str">
        <f>Hyperlink("https://www.diodes.com/part/view/DDZ9693S","DDZ9693S")</f>
        <v>DDZ9693S</v>
      </c>
      <c r="D772" t="s">
        <v>99</v>
      </c>
      <c r="E772" t="s">
        <v>15</v>
      </c>
      <c r="F772" t="s">
        <v>16</v>
      </c>
      <c r="G772" t="s">
        <v>17</v>
      </c>
      <c r="H772">
        <v>200</v>
      </c>
      <c r="I772">
        <v>7.5</v>
      </c>
      <c r="J772">
        <v>0.05</v>
      </c>
      <c r="K772">
        <v>5</v>
      </c>
      <c r="L772">
        <v>0.1</v>
      </c>
      <c r="M772" t="s">
        <v>108</v>
      </c>
    </row>
    <row r="773" spans="1:13">
      <c r="A773" t="s">
        <v>816</v>
      </c>
      <c r="B773" s="2" t="str">
        <f>Hyperlink("https://www.diodes.com/assets/Datasheets/ds30553.pdf")</f>
        <v>https://www.diodes.com/assets/Datasheets/ds30553.pdf</v>
      </c>
      <c r="C773" t="str">
        <f>Hyperlink("https://www.diodes.com/part/view/DDZ9693T","DDZ9693T")</f>
        <v>DDZ9693T</v>
      </c>
      <c r="D773" t="s">
        <v>102</v>
      </c>
      <c r="E773" t="s">
        <v>15</v>
      </c>
      <c r="F773" t="s">
        <v>16</v>
      </c>
      <c r="G773" t="s">
        <v>17</v>
      </c>
      <c r="H773">
        <v>150</v>
      </c>
      <c r="I773">
        <v>7.5</v>
      </c>
      <c r="J773">
        <v>0.05</v>
      </c>
      <c r="K773">
        <v>5</v>
      </c>
      <c r="L773">
        <v>0.1</v>
      </c>
      <c r="M773" t="s">
        <v>111</v>
      </c>
    </row>
    <row r="774" spans="1:13">
      <c r="A774" t="s">
        <v>817</v>
      </c>
      <c r="B774" s="2" t="str">
        <f>Hyperlink("https://www.diodes.com/assets/Datasheets/ds30410.pdf")</f>
        <v>https://www.diodes.com/assets/Datasheets/ds30410.pdf</v>
      </c>
      <c r="C774" t="str">
        <f>Hyperlink("https://www.diodes.com/part/view/DDZ9694","DDZ9694")</f>
        <v>DDZ9694</v>
      </c>
      <c r="D774" t="s">
        <v>791</v>
      </c>
      <c r="E774" t="s">
        <v>15</v>
      </c>
      <c r="F774" t="s">
        <v>16</v>
      </c>
      <c r="G774" t="s">
        <v>17</v>
      </c>
      <c r="H774">
        <v>500</v>
      </c>
      <c r="I774">
        <v>8.2</v>
      </c>
      <c r="J774">
        <v>0.05</v>
      </c>
      <c r="K774">
        <v>5</v>
      </c>
      <c r="L774">
        <v>0.1</v>
      </c>
      <c r="M774" t="s">
        <v>103</v>
      </c>
    </row>
    <row r="775" spans="1:13">
      <c r="A775" t="s">
        <v>818</v>
      </c>
      <c r="B775" s="2" t="str">
        <f>Hyperlink("https://www.diodes.com/assets/Datasheets/ds30409.pdf")</f>
        <v>https://www.diodes.com/assets/Datasheets/ds30409.pdf</v>
      </c>
      <c r="C775" t="str">
        <f>Hyperlink("https://www.diodes.com/part/view/DDZ9694S","DDZ9694S")</f>
        <v>DDZ9694S</v>
      </c>
      <c r="D775" t="s">
        <v>99</v>
      </c>
      <c r="E775" t="s">
        <v>15</v>
      </c>
      <c r="F775" t="s">
        <v>16</v>
      </c>
      <c r="G775" t="s">
        <v>17</v>
      </c>
      <c r="H775">
        <v>200</v>
      </c>
      <c r="I775">
        <v>8.2</v>
      </c>
      <c r="J775">
        <v>0.05</v>
      </c>
      <c r="K775">
        <v>5</v>
      </c>
      <c r="L775">
        <v>0.1</v>
      </c>
      <c r="M775" t="s">
        <v>108</v>
      </c>
    </row>
    <row r="776" spans="1:13">
      <c r="A776" t="s">
        <v>819</v>
      </c>
      <c r="B776" s="2" t="str">
        <f>Hyperlink("https://www.diodes.com/assets/Datasheets/ds30553.pdf")</f>
        <v>https://www.diodes.com/assets/Datasheets/ds30553.pdf</v>
      </c>
      <c r="C776" t="str">
        <f>Hyperlink("https://www.diodes.com/part/view/DDZ9694T","DDZ9694T")</f>
        <v>DDZ9694T</v>
      </c>
      <c r="D776" t="s">
        <v>102</v>
      </c>
      <c r="E776" t="s">
        <v>15</v>
      </c>
      <c r="F776" t="s">
        <v>16</v>
      </c>
      <c r="G776" t="s">
        <v>17</v>
      </c>
      <c r="H776">
        <v>150</v>
      </c>
      <c r="I776">
        <v>8.2</v>
      </c>
      <c r="J776">
        <v>0.05</v>
      </c>
      <c r="K776">
        <v>5</v>
      </c>
      <c r="L776">
        <v>0.1</v>
      </c>
      <c r="M776" t="s">
        <v>111</v>
      </c>
    </row>
    <row r="777" spans="1:13">
      <c r="A777" t="s">
        <v>820</v>
      </c>
      <c r="B777" s="2" t="str">
        <f>Hyperlink("https://www.diodes.com/assets/Datasheets/ds30410.pdf")</f>
        <v>https://www.diodes.com/assets/Datasheets/ds30410.pdf</v>
      </c>
      <c r="C777" t="str">
        <f>Hyperlink("https://www.diodes.com/part/view/DDZ9696","DDZ9696")</f>
        <v>DDZ9696</v>
      </c>
      <c r="D777" t="s">
        <v>791</v>
      </c>
      <c r="E777" t="s">
        <v>15</v>
      </c>
      <c r="F777" t="s">
        <v>16</v>
      </c>
      <c r="G777" t="s">
        <v>17</v>
      </c>
      <c r="H777">
        <v>500</v>
      </c>
      <c r="I777">
        <v>9.1</v>
      </c>
      <c r="J777">
        <v>0.05</v>
      </c>
      <c r="K777">
        <v>5</v>
      </c>
      <c r="L777">
        <v>0.1</v>
      </c>
      <c r="M777" t="s">
        <v>103</v>
      </c>
    </row>
    <row r="778" spans="1:13">
      <c r="A778" t="s">
        <v>821</v>
      </c>
      <c r="B778" s="2" t="str">
        <f>Hyperlink("https://www.diodes.com/assets/Datasheets/ds30409.pdf")</f>
        <v>https://www.diodes.com/assets/Datasheets/ds30409.pdf</v>
      </c>
      <c r="C778" t="str">
        <f>Hyperlink("https://www.diodes.com/part/view/DDZ9696S","DDZ9696S")</f>
        <v>DDZ9696S</v>
      </c>
      <c r="D778" t="s">
        <v>99</v>
      </c>
      <c r="E778" t="s">
        <v>15</v>
      </c>
      <c r="F778" t="s">
        <v>16</v>
      </c>
      <c r="G778" t="s">
        <v>17</v>
      </c>
      <c r="H778">
        <v>200</v>
      </c>
      <c r="I778">
        <v>9.1</v>
      </c>
      <c r="J778">
        <v>0.05</v>
      </c>
      <c r="K778">
        <v>5</v>
      </c>
      <c r="L778">
        <v>0.1</v>
      </c>
      <c r="M778" t="s">
        <v>108</v>
      </c>
    </row>
    <row r="779" spans="1:13">
      <c r="A779" t="s">
        <v>822</v>
      </c>
      <c r="B779" s="2" t="str">
        <f>Hyperlink("https://www.diodes.com/assets/Datasheets/ds30553.pdf")</f>
        <v>https://www.diodes.com/assets/Datasheets/ds30553.pdf</v>
      </c>
      <c r="C779" t="str">
        <f>Hyperlink("https://www.diodes.com/part/view/DDZ9696T","DDZ9696T")</f>
        <v>DDZ9696T</v>
      </c>
      <c r="D779" t="s">
        <v>102</v>
      </c>
      <c r="E779" t="s">
        <v>15</v>
      </c>
      <c r="F779" t="s">
        <v>16</v>
      </c>
      <c r="G779" t="s">
        <v>17</v>
      </c>
      <c r="H779">
        <v>150</v>
      </c>
      <c r="I779">
        <v>9.1</v>
      </c>
      <c r="J779">
        <v>0.05</v>
      </c>
      <c r="K779">
        <v>5</v>
      </c>
      <c r="L779">
        <v>0.1</v>
      </c>
      <c r="M779" t="s">
        <v>111</v>
      </c>
    </row>
    <row r="780" spans="1:13">
      <c r="A780" t="s">
        <v>823</v>
      </c>
      <c r="B780" s="2" t="str">
        <f>Hyperlink("https://www.diodes.com/assets/Datasheets/ds30410.pdf")</f>
        <v>https://www.diodes.com/assets/Datasheets/ds30410.pdf</v>
      </c>
      <c r="C780" t="str">
        <f>Hyperlink("https://www.diodes.com/part/view/DDZ9697","DDZ9697")</f>
        <v>DDZ9697</v>
      </c>
      <c r="D780" t="s">
        <v>791</v>
      </c>
      <c r="E780" t="s">
        <v>15</v>
      </c>
      <c r="F780" t="s">
        <v>16</v>
      </c>
      <c r="G780" t="s">
        <v>17</v>
      </c>
      <c r="H780">
        <v>500</v>
      </c>
      <c r="I780">
        <v>10</v>
      </c>
      <c r="J780">
        <v>0.05</v>
      </c>
      <c r="K780">
        <v>5</v>
      </c>
      <c r="L780">
        <v>0.1</v>
      </c>
      <c r="M780" t="s">
        <v>103</v>
      </c>
    </row>
    <row r="781" spans="1:13">
      <c r="A781" t="s">
        <v>824</v>
      </c>
      <c r="B781" s="2" t="str">
        <f>Hyperlink("https://www.diodes.com/assets/Datasheets/ds30409.pdf")</f>
        <v>https://www.diodes.com/assets/Datasheets/ds30409.pdf</v>
      </c>
      <c r="C781" t="str">
        <f>Hyperlink("https://www.diodes.com/part/view/DDZ9697S","DDZ9697S")</f>
        <v>DDZ9697S</v>
      </c>
      <c r="D781" t="s">
        <v>99</v>
      </c>
      <c r="E781" t="s">
        <v>15</v>
      </c>
      <c r="F781" t="s">
        <v>16</v>
      </c>
      <c r="G781" t="s">
        <v>17</v>
      </c>
      <c r="H781">
        <v>200</v>
      </c>
      <c r="I781">
        <v>10</v>
      </c>
      <c r="J781">
        <v>0.05</v>
      </c>
      <c r="K781">
        <v>5</v>
      </c>
      <c r="L781">
        <v>0.1</v>
      </c>
      <c r="M781" t="s">
        <v>108</v>
      </c>
    </row>
    <row r="782" spans="1:13">
      <c r="A782" t="s">
        <v>825</v>
      </c>
      <c r="B782" s="2" t="str">
        <f>Hyperlink("https://www.diodes.com/assets/Datasheets/ds30553.pdf")</f>
        <v>https://www.diodes.com/assets/Datasheets/ds30553.pdf</v>
      </c>
      <c r="C782" t="str">
        <f>Hyperlink("https://www.diodes.com/part/view/DDZ9697T","DDZ9697T")</f>
        <v>DDZ9697T</v>
      </c>
      <c r="D782" t="s">
        <v>102</v>
      </c>
      <c r="E782" t="s">
        <v>15</v>
      </c>
      <c r="F782" t="s">
        <v>16</v>
      </c>
      <c r="G782" t="s">
        <v>17</v>
      </c>
      <c r="H782">
        <v>150</v>
      </c>
      <c r="I782">
        <v>10</v>
      </c>
      <c r="J782">
        <v>0.05</v>
      </c>
      <c r="K782">
        <v>5</v>
      </c>
      <c r="L782">
        <v>0.1</v>
      </c>
      <c r="M782" t="s">
        <v>111</v>
      </c>
    </row>
    <row r="783" spans="1:13">
      <c r="A783" t="s">
        <v>826</v>
      </c>
      <c r="B783" s="2" t="str">
        <f>Hyperlink("https://www.diodes.com/assets/Datasheets/ds30410.pdf")</f>
        <v>https://www.diodes.com/assets/Datasheets/ds30410.pdf</v>
      </c>
      <c r="C783" t="str">
        <f>Hyperlink("https://www.diodes.com/part/view/DDZ9698","DDZ9698")</f>
        <v>DDZ9698</v>
      </c>
      <c r="D783" t="s">
        <v>791</v>
      </c>
      <c r="E783" t="s">
        <v>57</v>
      </c>
      <c r="F783" t="s">
        <v>106</v>
      </c>
      <c r="G783" t="s">
        <v>17</v>
      </c>
      <c r="H783">
        <v>500</v>
      </c>
      <c r="I783">
        <v>11</v>
      </c>
      <c r="J783">
        <v>0.05</v>
      </c>
      <c r="K783">
        <v>5</v>
      </c>
      <c r="L783">
        <v>0.05</v>
      </c>
      <c r="M783" t="s">
        <v>103</v>
      </c>
    </row>
    <row r="784" spans="1:13">
      <c r="A784" t="s">
        <v>827</v>
      </c>
      <c r="B784" s="2" t="str">
        <f>Hyperlink("https://www.diodes.com/assets/Datasheets/ds30409.pdf")</f>
        <v>https://www.diodes.com/assets/Datasheets/ds30409.pdf</v>
      </c>
      <c r="C784" t="str">
        <f>Hyperlink("https://www.diodes.com/part/view/DDZ9698S","DDZ9698S")</f>
        <v>DDZ9698S</v>
      </c>
      <c r="D784" t="s">
        <v>99</v>
      </c>
      <c r="E784" t="s">
        <v>15</v>
      </c>
      <c r="F784" t="s">
        <v>16</v>
      </c>
      <c r="G784" t="s">
        <v>17</v>
      </c>
      <c r="H784">
        <v>200</v>
      </c>
      <c r="I784">
        <v>11</v>
      </c>
      <c r="J784">
        <v>0.05</v>
      </c>
      <c r="K784">
        <v>5</v>
      </c>
      <c r="L784">
        <v>0.05</v>
      </c>
      <c r="M784" t="s">
        <v>108</v>
      </c>
    </row>
    <row r="785" spans="1:13">
      <c r="A785" t="s">
        <v>828</v>
      </c>
      <c r="B785" s="2" t="str">
        <f>Hyperlink("https://www.diodes.com/assets/Datasheets/ds30553.pdf")</f>
        <v>https://www.diodes.com/assets/Datasheets/ds30553.pdf</v>
      </c>
      <c r="C785" t="str">
        <f>Hyperlink("https://www.diodes.com/part/view/DDZ9698T","DDZ9698T")</f>
        <v>DDZ9698T</v>
      </c>
      <c r="D785" t="s">
        <v>102</v>
      </c>
      <c r="E785" t="s">
        <v>15</v>
      </c>
      <c r="F785" t="s">
        <v>16</v>
      </c>
      <c r="G785" t="s">
        <v>17</v>
      </c>
      <c r="H785">
        <v>150</v>
      </c>
      <c r="I785">
        <v>11</v>
      </c>
      <c r="J785">
        <v>0.05</v>
      </c>
      <c r="K785">
        <v>5</v>
      </c>
      <c r="L785">
        <v>0.05</v>
      </c>
      <c r="M785" t="s">
        <v>111</v>
      </c>
    </row>
    <row r="786" spans="1:13">
      <c r="A786" t="s">
        <v>829</v>
      </c>
      <c r="B786" s="2" t="str">
        <f>Hyperlink("https://www.diodes.com/assets/Datasheets/ds30410.pdf")</f>
        <v>https://www.diodes.com/assets/Datasheets/ds30410.pdf</v>
      </c>
      <c r="C786" t="str">
        <f>Hyperlink("https://www.diodes.com/part/view/DDZ9699","DDZ9699")</f>
        <v>DDZ9699</v>
      </c>
      <c r="D786" t="s">
        <v>791</v>
      </c>
      <c r="E786" t="s">
        <v>15</v>
      </c>
      <c r="F786" t="s">
        <v>16</v>
      </c>
      <c r="G786" t="s">
        <v>17</v>
      </c>
      <c r="H786">
        <v>500</v>
      </c>
      <c r="I786">
        <v>12</v>
      </c>
      <c r="J786">
        <v>0.05</v>
      </c>
      <c r="K786">
        <v>5</v>
      </c>
      <c r="L786">
        <v>0.05</v>
      </c>
      <c r="M786" t="s">
        <v>103</v>
      </c>
    </row>
    <row r="787" spans="1:13">
      <c r="A787" t="s">
        <v>830</v>
      </c>
      <c r="B787" s="2" t="str">
        <f>Hyperlink("https://www.diodes.com/assets/Datasheets/ds30409.pdf")</f>
        <v>https://www.diodes.com/assets/Datasheets/ds30409.pdf</v>
      </c>
      <c r="C787" t="str">
        <f>Hyperlink("https://www.diodes.com/part/view/DDZ9699S","DDZ9699S")</f>
        <v>DDZ9699S</v>
      </c>
      <c r="D787" t="s">
        <v>99</v>
      </c>
      <c r="E787" t="s">
        <v>15</v>
      </c>
      <c r="F787" t="s">
        <v>16</v>
      </c>
      <c r="G787" t="s">
        <v>17</v>
      </c>
      <c r="H787">
        <v>200</v>
      </c>
      <c r="I787">
        <v>12</v>
      </c>
      <c r="J787">
        <v>0.05</v>
      </c>
      <c r="K787">
        <v>5</v>
      </c>
      <c r="L787">
        <v>0.05</v>
      </c>
      <c r="M787" t="s">
        <v>108</v>
      </c>
    </row>
    <row r="788" spans="1:13">
      <c r="A788" t="s">
        <v>831</v>
      </c>
      <c r="B788" s="2" t="str">
        <f>Hyperlink("https://www.diodes.com/assets/Datasheets/ds30553.pdf")</f>
        <v>https://www.diodes.com/assets/Datasheets/ds30553.pdf</v>
      </c>
      <c r="C788" t="str">
        <f>Hyperlink("https://www.diodes.com/part/view/DDZ9699T","DDZ9699T")</f>
        <v>DDZ9699T</v>
      </c>
      <c r="D788" t="s">
        <v>102</v>
      </c>
      <c r="E788" t="s">
        <v>15</v>
      </c>
      <c r="F788" t="s">
        <v>16</v>
      </c>
      <c r="G788" t="s">
        <v>17</v>
      </c>
      <c r="H788">
        <v>150</v>
      </c>
      <c r="I788">
        <v>12</v>
      </c>
      <c r="J788">
        <v>0.05</v>
      </c>
      <c r="K788">
        <v>5</v>
      </c>
      <c r="L788">
        <v>0.05</v>
      </c>
      <c r="M788" t="s">
        <v>111</v>
      </c>
    </row>
    <row r="789" spans="1:13">
      <c r="A789" t="s">
        <v>832</v>
      </c>
      <c r="B789" s="2" t="str">
        <f>Hyperlink("https://www.diodes.com/assets/Datasheets/ds30410.pdf")</f>
        <v>https://www.diodes.com/assets/Datasheets/ds30410.pdf</v>
      </c>
      <c r="C789" t="str">
        <f>Hyperlink("https://www.diodes.com/part/view/DDZ9700","DDZ9700")</f>
        <v>DDZ9700</v>
      </c>
      <c r="D789" t="s">
        <v>791</v>
      </c>
      <c r="E789" t="s">
        <v>15</v>
      </c>
      <c r="F789" t="s">
        <v>16</v>
      </c>
      <c r="G789" t="s">
        <v>17</v>
      </c>
      <c r="H789">
        <v>500</v>
      </c>
      <c r="I789">
        <v>13</v>
      </c>
      <c r="J789">
        <v>0.05</v>
      </c>
      <c r="K789">
        <v>5</v>
      </c>
      <c r="L789">
        <v>0.05</v>
      </c>
      <c r="M789" t="s">
        <v>103</v>
      </c>
    </row>
    <row r="790" spans="1:13">
      <c r="A790" t="s">
        <v>833</v>
      </c>
      <c r="B790" s="2" t="str">
        <f>Hyperlink("https://www.diodes.com/assets/Datasheets/ds30409.pdf")</f>
        <v>https://www.diodes.com/assets/Datasheets/ds30409.pdf</v>
      </c>
      <c r="C790" t="str">
        <f>Hyperlink("https://www.diodes.com/part/view/DDZ9700S","DDZ9700S")</f>
        <v>DDZ9700S</v>
      </c>
      <c r="D790" t="s">
        <v>99</v>
      </c>
      <c r="E790" t="s">
        <v>15</v>
      </c>
      <c r="F790" t="s">
        <v>16</v>
      </c>
      <c r="G790" t="s">
        <v>17</v>
      </c>
      <c r="H790">
        <v>200</v>
      </c>
      <c r="I790">
        <v>13</v>
      </c>
      <c r="J790">
        <v>0.05</v>
      </c>
      <c r="K790">
        <v>5</v>
      </c>
      <c r="L790">
        <v>0.05</v>
      </c>
      <c r="M790" t="s">
        <v>108</v>
      </c>
    </row>
    <row r="791" spans="1:13">
      <c r="A791" t="s">
        <v>834</v>
      </c>
      <c r="B791" s="2" t="str">
        <f>Hyperlink("https://www.diodes.com/assets/Datasheets/ds30553.pdf")</f>
        <v>https://www.diodes.com/assets/Datasheets/ds30553.pdf</v>
      </c>
      <c r="C791" t="str">
        <f>Hyperlink("https://www.diodes.com/part/view/DDZ9700T","DDZ9700T")</f>
        <v>DDZ9700T</v>
      </c>
      <c r="D791" t="s">
        <v>102</v>
      </c>
      <c r="E791" t="s">
        <v>15</v>
      </c>
      <c r="F791" t="s">
        <v>16</v>
      </c>
      <c r="G791" t="s">
        <v>17</v>
      </c>
      <c r="H791">
        <v>150</v>
      </c>
      <c r="I791">
        <v>13</v>
      </c>
      <c r="J791">
        <v>0.05</v>
      </c>
      <c r="K791">
        <v>5</v>
      </c>
      <c r="L791">
        <v>0.05</v>
      </c>
      <c r="M791" t="s">
        <v>111</v>
      </c>
    </row>
    <row r="792" spans="1:13">
      <c r="A792" t="s">
        <v>835</v>
      </c>
      <c r="B792" s="2" t="str">
        <f>Hyperlink("https://www.diodes.com/assets/Datasheets/ds30410.pdf")</f>
        <v>https://www.diodes.com/assets/Datasheets/ds30410.pdf</v>
      </c>
      <c r="C792" t="str">
        <f>Hyperlink("https://www.diodes.com/part/view/DDZ9701","DDZ9701")</f>
        <v>DDZ9701</v>
      </c>
      <c r="D792" t="s">
        <v>791</v>
      </c>
      <c r="E792" t="s">
        <v>15</v>
      </c>
      <c r="F792" t="s">
        <v>16</v>
      </c>
      <c r="G792" t="s">
        <v>17</v>
      </c>
      <c r="H792">
        <v>500</v>
      </c>
      <c r="I792">
        <v>14</v>
      </c>
      <c r="J792">
        <v>0.05</v>
      </c>
      <c r="K792">
        <v>5</v>
      </c>
      <c r="L792">
        <v>0.05</v>
      </c>
      <c r="M792" t="s">
        <v>103</v>
      </c>
    </row>
    <row r="793" spans="1:13">
      <c r="A793" t="s">
        <v>836</v>
      </c>
      <c r="B793" s="2" t="str">
        <f>Hyperlink("https://www.diodes.com/assets/Datasheets/ds30409.pdf")</f>
        <v>https://www.diodes.com/assets/Datasheets/ds30409.pdf</v>
      </c>
      <c r="C793" t="str">
        <f>Hyperlink("https://www.diodes.com/part/view/DDZ9701S","DDZ9701S")</f>
        <v>DDZ9701S</v>
      </c>
      <c r="D793" t="s">
        <v>99</v>
      </c>
      <c r="E793" t="s">
        <v>15</v>
      </c>
      <c r="F793" t="s">
        <v>16</v>
      </c>
      <c r="G793" t="s">
        <v>17</v>
      </c>
      <c r="H793">
        <v>200</v>
      </c>
      <c r="I793">
        <v>14</v>
      </c>
      <c r="J793">
        <v>0.05</v>
      </c>
      <c r="K793">
        <v>5</v>
      </c>
      <c r="L793">
        <v>0.05</v>
      </c>
      <c r="M793" t="s">
        <v>108</v>
      </c>
    </row>
    <row r="794" spans="1:13">
      <c r="A794" t="s">
        <v>837</v>
      </c>
      <c r="B794" s="2" t="str">
        <f>Hyperlink("https://www.diodes.com/assets/Datasheets/ds30553.pdf")</f>
        <v>https://www.diodes.com/assets/Datasheets/ds30553.pdf</v>
      </c>
      <c r="C794" t="str">
        <f>Hyperlink("https://www.diodes.com/part/view/DDZ9701T","DDZ9701T")</f>
        <v>DDZ9701T</v>
      </c>
      <c r="D794" t="s">
        <v>102</v>
      </c>
      <c r="E794" t="s">
        <v>15</v>
      </c>
      <c r="F794" t="s">
        <v>16</v>
      </c>
      <c r="G794" t="s">
        <v>17</v>
      </c>
      <c r="H794">
        <v>150</v>
      </c>
      <c r="I794">
        <v>14</v>
      </c>
      <c r="J794">
        <v>0.05</v>
      </c>
      <c r="K794">
        <v>5</v>
      </c>
      <c r="L794">
        <v>0.05</v>
      </c>
      <c r="M794" t="s">
        <v>111</v>
      </c>
    </row>
    <row r="795" spans="1:13">
      <c r="A795" t="s">
        <v>838</v>
      </c>
      <c r="B795" s="2" t="str">
        <f>Hyperlink("https://www.diodes.com/assets/Datasheets/ds30410.pdf")</f>
        <v>https://www.diodes.com/assets/Datasheets/ds30410.pdf</v>
      </c>
      <c r="C795" t="str">
        <f>Hyperlink("https://www.diodes.com/part/view/DDZ9702","DDZ9702")</f>
        <v>DDZ9702</v>
      </c>
      <c r="D795" t="s">
        <v>791</v>
      </c>
      <c r="E795" t="s">
        <v>15</v>
      </c>
      <c r="F795" t="s">
        <v>16</v>
      </c>
      <c r="G795" t="s">
        <v>17</v>
      </c>
      <c r="H795">
        <v>500</v>
      </c>
      <c r="I795">
        <v>15</v>
      </c>
      <c r="J795">
        <v>0.05</v>
      </c>
      <c r="K795">
        <v>5</v>
      </c>
      <c r="L795">
        <v>0.05</v>
      </c>
      <c r="M795" t="s">
        <v>103</v>
      </c>
    </row>
    <row r="796" spans="1:13">
      <c r="A796" t="s">
        <v>839</v>
      </c>
      <c r="B796" s="2" t="str">
        <f>Hyperlink("https://www.diodes.com/assets/Datasheets/ds30409.pdf")</f>
        <v>https://www.diodes.com/assets/Datasheets/ds30409.pdf</v>
      </c>
      <c r="C796" t="str">
        <f>Hyperlink("https://www.diodes.com/part/view/DDZ9702S","DDZ9702S")</f>
        <v>DDZ9702S</v>
      </c>
      <c r="D796" t="s">
        <v>99</v>
      </c>
      <c r="E796" t="s">
        <v>15</v>
      </c>
      <c r="F796" t="s">
        <v>16</v>
      </c>
      <c r="G796" t="s">
        <v>17</v>
      </c>
      <c r="H796">
        <v>200</v>
      </c>
      <c r="I796">
        <v>15</v>
      </c>
      <c r="J796">
        <v>0.05</v>
      </c>
      <c r="K796">
        <v>5</v>
      </c>
      <c r="L796">
        <v>0.05</v>
      </c>
      <c r="M796" t="s">
        <v>108</v>
      </c>
    </row>
    <row r="797" spans="1:13">
      <c r="A797" t="s">
        <v>840</v>
      </c>
      <c r="B797" s="2" t="str">
        <f>Hyperlink("https://www.diodes.com/assets/Datasheets/ds30553.pdf")</f>
        <v>https://www.diodes.com/assets/Datasheets/ds30553.pdf</v>
      </c>
      <c r="C797" t="str">
        <f>Hyperlink("https://www.diodes.com/part/view/DDZ9702T","DDZ9702T")</f>
        <v>DDZ9702T</v>
      </c>
      <c r="D797" t="s">
        <v>102</v>
      </c>
      <c r="E797" t="s">
        <v>15</v>
      </c>
      <c r="F797" t="s">
        <v>16</v>
      </c>
      <c r="G797" t="s">
        <v>17</v>
      </c>
      <c r="H797">
        <v>150</v>
      </c>
      <c r="I797">
        <v>15</v>
      </c>
      <c r="J797">
        <v>0.05</v>
      </c>
      <c r="K797">
        <v>5</v>
      </c>
      <c r="L797">
        <v>0.05</v>
      </c>
      <c r="M797" t="s">
        <v>111</v>
      </c>
    </row>
    <row r="798" spans="1:13">
      <c r="A798" t="s">
        <v>841</v>
      </c>
      <c r="B798" s="2" t="str">
        <f>Hyperlink("https://www.diodes.com/assets/Datasheets/ds30410.pdf")</f>
        <v>https://www.diodes.com/assets/Datasheets/ds30410.pdf</v>
      </c>
      <c r="C798" t="str">
        <f>Hyperlink("https://www.diodes.com/part/view/DDZ9703","DDZ9703")</f>
        <v>DDZ9703</v>
      </c>
      <c r="D798" t="s">
        <v>791</v>
      </c>
      <c r="E798" t="s">
        <v>15</v>
      </c>
      <c r="F798" t="s">
        <v>16</v>
      </c>
      <c r="G798" t="s">
        <v>17</v>
      </c>
      <c r="H798">
        <v>500</v>
      </c>
      <c r="I798">
        <v>16</v>
      </c>
      <c r="J798">
        <v>0.05</v>
      </c>
      <c r="K798">
        <v>5</v>
      </c>
      <c r="L798">
        <v>0.05</v>
      </c>
      <c r="M798" t="s">
        <v>103</v>
      </c>
    </row>
    <row r="799" spans="1:13">
      <c r="A799" t="s">
        <v>842</v>
      </c>
      <c r="B799" s="2" t="str">
        <f>Hyperlink("https://www.diodes.com/assets/Datasheets/ds30409.pdf")</f>
        <v>https://www.diodes.com/assets/Datasheets/ds30409.pdf</v>
      </c>
      <c r="C799" t="str">
        <f>Hyperlink("https://www.diodes.com/part/view/DDZ9703S","DDZ9703S")</f>
        <v>DDZ9703S</v>
      </c>
      <c r="D799" t="s">
        <v>99</v>
      </c>
      <c r="E799" t="s">
        <v>15</v>
      </c>
      <c r="F799" t="s">
        <v>16</v>
      </c>
      <c r="G799" t="s">
        <v>17</v>
      </c>
      <c r="H799">
        <v>200</v>
      </c>
      <c r="I799">
        <v>16</v>
      </c>
      <c r="J799">
        <v>0.05</v>
      </c>
      <c r="K799">
        <v>5</v>
      </c>
      <c r="L799">
        <v>0.05</v>
      </c>
      <c r="M799" t="s">
        <v>108</v>
      </c>
    </row>
    <row r="800" spans="1:13">
      <c r="A800" t="s">
        <v>843</v>
      </c>
      <c r="B800" s="2" t="str">
        <f>Hyperlink("https://www.diodes.com/assets/Datasheets/ds30553.pdf")</f>
        <v>https://www.diodes.com/assets/Datasheets/ds30553.pdf</v>
      </c>
      <c r="C800" t="str">
        <f>Hyperlink("https://www.diodes.com/part/view/DDZ9703T","DDZ9703T")</f>
        <v>DDZ9703T</v>
      </c>
      <c r="D800" t="s">
        <v>102</v>
      </c>
      <c r="E800" t="s">
        <v>15</v>
      </c>
      <c r="F800" t="s">
        <v>16</v>
      </c>
      <c r="G800" t="s">
        <v>17</v>
      </c>
      <c r="H800">
        <v>150</v>
      </c>
      <c r="I800">
        <v>16</v>
      </c>
      <c r="J800">
        <v>0.05</v>
      </c>
      <c r="K800">
        <v>5</v>
      </c>
      <c r="L800">
        <v>0.05</v>
      </c>
      <c r="M800" t="s">
        <v>111</v>
      </c>
    </row>
    <row r="801" spans="1:13">
      <c r="A801" t="s">
        <v>844</v>
      </c>
      <c r="B801" s="2" t="str">
        <f>Hyperlink("https://www.diodes.com/assets/Datasheets/ds30410.pdf")</f>
        <v>https://www.diodes.com/assets/Datasheets/ds30410.pdf</v>
      </c>
      <c r="C801" t="str">
        <f>Hyperlink("https://www.diodes.com/part/view/DDZ9704","DDZ9704")</f>
        <v>DDZ9704</v>
      </c>
      <c r="D801" t="s">
        <v>791</v>
      </c>
      <c r="E801" t="s">
        <v>15</v>
      </c>
      <c r="F801" t="s">
        <v>16</v>
      </c>
      <c r="G801" t="s">
        <v>17</v>
      </c>
      <c r="H801">
        <v>500</v>
      </c>
      <c r="I801">
        <v>17</v>
      </c>
      <c r="J801">
        <v>0.05</v>
      </c>
      <c r="K801">
        <v>5</v>
      </c>
      <c r="L801">
        <v>0.05</v>
      </c>
      <c r="M801" t="s">
        <v>103</v>
      </c>
    </row>
    <row r="802" spans="1:13">
      <c r="A802" t="s">
        <v>845</v>
      </c>
      <c r="B802" s="2" t="str">
        <f>Hyperlink("https://www.diodes.com/assets/Datasheets/ds30410.pdf")</f>
        <v>https://www.diodes.com/assets/Datasheets/ds30410.pdf</v>
      </c>
      <c r="C802" t="str">
        <f>Hyperlink("https://www.diodes.com/part/view/DDZ9705","DDZ9705")</f>
        <v>DDZ9705</v>
      </c>
      <c r="D802" t="s">
        <v>791</v>
      </c>
      <c r="E802" t="s">
        <v>15</v>
      </c>
      <c r="F802" t="s">
        <v>16</v>
      </c>
      <c r="G802" t="s">
        <v>17</v>
      </c>
      <c r="H802">
        <v>500</v>
      </c>
      <c r="I802">
        <v>18</v>
      </c>
      <c r="J802">
        <v>0.05</v>
      </c>
      <c r="K802">
        <v>5</v>
      </c>
      <c r="L802">
        <v>0.05</v>
      </c>
      <c r="M802" t="s">
        <v>103</v>
      </c>
    </row>
    <row r="803" spans="1:13">
      <c r="A803" t="s">
        <v>846</v>
      </c>
      <c r="B803" s="2" t="str">
        <f>Hyperlink("https://www.diodes.com/assets/Datasheets/ds30409.pdf")</f>
        <v>https://www.diodes.com/assets/Datasheets/ds30409.pdf</v>
      </c>
      <c r="C803" t="str">
        <f>Hyperlink("https://www.diodes.com/part/view/DDZ9705S","DDZ9705S")</f>
        <v>DDZ9705S</v>
      </c>
      <c r="D803" t="s">
        <v>99</v>
      </c>
      <c r="E803" t="s">
        <v>15</v>
      </c>
      <c r="F803" t="s">
        <v>16</v>
      </c>
      <c r="G803" t="s">
        <v>17</v>
      </c>
      <c r="H803">
        <v>200</v>
      </c>
      <c r="I803">
        <v>18</v>
      </c>
      <c r="J803">
        <v>0.05</v>
      </c>
      <c r="K803">
        <v>5</v>
      </c>
      <c r="L803">
        <v>0.05</v>
      </c>
      <c r="M803" t="s">
        <v>108</v>
      </c>
    </row>
    <row r="804" spans="1:13">
      <c r="A804" t="s">
        <v>847</v>
      </c>
      <c r="B804" s="2" t="str">
        <f>Hyperlink("https://www.diodes.com/assets/Datasheets/ds30553.pdf")</f>
        <v>https://www.diodes.com/assets/Datasheets/ds30553.pdf</v>
      </c>
      <c r="C804" t="str">
        <f>Hyperlink("https://www.diodes.com/part/view/DDZ9705T","DDZ9705T")</f>
        <v>DDZ9705T</v>
      </c>
      <c r="D804" t="s">
        <v>102</v>
      </c>
      <c r="E804" t="s">
        <v>15</v>
      </c>
      <c r="F804" t="s">
        <v>16</v>
      </c>
      <c r="G804" t="s">
        <v>17</v>
      </c>
      <c r="H804">
        <v>150</v>
      </c>
      <c r="I804">
        <v>18</v>
      </c>
      <c r="J804">
        <v>0.05</v>
      </c>
      <c r="K804">
        <v>5</v>
      </c>
      <c r="L804">
        <v>0.05</v>
      </c>
      <c r="M804" t="s">
        <v>111</v>
      </c>
    </row>
    <row r="805" spans="1:13">
      <c r="A805" t="s">
        <v>848</v>
      </c>
      <c r="B805" s="2" t="str">
        <f>Hyperlink("https://www.diodes.com/assets/Datasheets/ds30410.pdf")</f>
        <v>https://www.diodes.com/assets/Datasheets/ds30410.pdf</v>
      </c>
      <c r="C805" t="str">
        <f>Hyperlink("https://www.diodes.com/part/view/DDZ9707","DDZ9707")</f>
        <v>DDZ9707</v>
      </c>
      <c r="D805" t="s">
        <v>791</v>
      </c>
      <c r="E805" t="s">
        <v>15</v>
      </c>
      <c r="F805" t="s">
        <v>16</v>
      </c>
      <c r="G805" t="s">
        <v>17</v>
      </c>
      <c r="H805">
        <v>500</v>
      </c>
      <c r="I805">
        <v>20</v>
      </c>
      <c r="J805">
        <v>0.05</v>
      </c>
      <c r="K805">
        <v>5</v>
      </c>
      <c r="L805">
        <v>0.05</v>
      </c>
      <c r="M805" t="s">
        <v>103</v>
      </c>
    </row>
    <row r="806" spans="1:13">
      <c r="A806" t="s">
        <v>849</v>
      </c>
      <c r="B806" s="2" t="str">
        <f>Hyperlink("https://www.diodes.com/assets/Datasheets/ds30409.pdf")</f>
        <v>https://www.diodes.com/assets/Datasheets/ds30409.pdf</v>
      </c>
      <c r="C806" t="str">
        <f>Hyperlink("https://www.diodes.com/part/view/DDZ9707S","DDZ9707S")</f>
        <v>DDZ9707S</v>
      </c>
      <c r="D806" t="s">
        <v>99</v>
      </c>
      <c r="E806" t="s">
        <v>15</v>
      </c>
      <c r="F806" t="s">
        <v>16</v>
      </c>
      <c r="G806" t="s">
        <v>17</v>
      </c>
      <c r="H806">
        <v>200</v>
      </c>
      <c r="I806">
        <v>20</v>
      </c>
      <c r="J806">
        <v>0.05</v>
      </c>
      <c r="K806">
        <v>5</v>
      </c>
      <c r="L806">
        <v>0.05</v>
      </c>
      <c r="M806" t="s">
        <v>108</v>
      </c>
    </row>
    <row r="807" spans="1:13">
      <c r="A807" t="s">
        <v>850</v>
      </c>
      <c r="B807" s="2" t="str">
        <f>Hyperlink("https://www.diodes.com/assets/Datasheets/ds30553.pdf")</f>
        <v>https://www.diodes.com/assets/Datasheets/ds30553.pdf</v>
      </c>
      <c r="C807" t="str">
        <f>Hyperlink("https://www.diodes.com/part/view/DDZ9707T","DDZ9707T")</f>
        <v>DDZ9707T</v>
      </c>
      <c r="D807" t="s">
        <v>102</v>
      </c>
      <c r="E807" t="s">
        <v>15</v>
      </c>
      <c r="F807" t="s">
        <v>16</v>
      </c>
      <c r="G807" t="s">
        <v>17</v>
      </c>
      <c r="H807">
        <v>150</v>
      </c>
      <c r="I807">
        <v>20</v>
      </c>
      <c r="J807">
        <v>0.05</v>
      </c>
      <c r="K807">
        <v>5</v>
      </c>
      <c r="L807">
        <v>0.05</v>
      </c>
      <c r="M807" t="s">
        <v>111</v>
      </c>
    </row>
    <row r="808" spans="1:13">
      <c r="A808" t="s">
        <v>851</v>
      </c>
      <c r="B808" s="2" t="str">
        <f>Hyperlink("https://www.diodes.com/assets/Datasheets/ds30410.pdf")</f>
        <v>https://www.diodes.com/assets/Datasheets/ds30410.pdf</v>
      </c>
      <c r="C808" t="str">
        <f>Hyperlink("https://www.diodes.com/part/view/DDZ9708","DDZ9708")</f>
        <v>DDZ9708</v>
      </c>
      <c r="D808" t="s">
        <v>791</v>
      </c>
      <c r="E808" t="s">
        <v>15</v>
      </c>
      <c r="F808" t="s">
        <v>16</v>
      </c>
      <c r="G808" t="s">
        <v>17</v>
      </c>
      <c r="H808">
        <v>500</v>
      </c>
      <c r="I808">
        <v>22</v>
      </c>
      <c r="J808">
        <v>0.05</v>
      </c>
      <c r="K808">
        <v>5</v>
      </c>
      <c r="L808">
        <v>0.05</v>
      </c>
      <c r="M808" t="s">
        <v>103</v>
      </c>
    </row>
    <row r="809" spans="1:13">
      <c r="A809" t="s">
        <v>852</v>
      </c>
      <c r="B809" s="2" t="str">
        <f>Hyperlink("https://www.diodes.com/assets/Datasheets/ds30409.pdf")</f>
        <v>https://www.diodes.com/assets/Datasheets/ds30409.pdf</v>
      </c>
      <c r="C809" t="str">
        <f>Hyperlink("https://www.diodes.com/part/view/DDZ9708S","DDZ9708S")</f>
        <v>DDZ9708S</v>
      </c>
      <c r="D809" t="s">
        <v>99</v>
      </c>
      <c r="E809" t="s">
        <v>15</v>
      </c>
      <c r="F809" t="s">
        <v>16</v>
      </c>
      <c r="G809" t="s">
        <v>17</v>
      </c>
      <c r="H809">
        <v>200</v>
      </c>
      <c r="I809">
        <v>22</v>
      </c>
      <c r="J809">
        <v>0.05</v>
      </c>
      <c r="K809">
        <v>5</v>
      </c>
      <c r="L809">
        <v>0.05</v>
      </c>
      <c r="M809" t="s">
        <v>108</v>
      </c>
    </row>
    <row r="810" spans="1:13">
      <c r="A810" t="s">
        <v>853</v>
      </c>
      <c r="B810" s="2" t="str">
        <f>Hyperlink("https://www.diodes.com/assets/Datasheets/ds30553.pdf")</f>
        <v>https://www.diodes.com/assets/Datasheets/ds30553.pdf</v>
      </c>
      <c r="C810" t="str">
        <f>Hyperlink("https://www.diodes.com/part/view/DDZ9708T","DDZ9708T")</f>
        <v>DDZ9708T</v>
      </c>
      <c r="D810" t="s">
        <v>102</v>
      </c>
      <c r="E810" t="s">
        <v>15</v>
      </c>
      <c r="F810" t="s">
        <v>16</v>
      </c>
      <c r="G810" t="s">
        <v>17</v>
      </c>
      <c r="H810">
        <v>150</v>
      </c>
      <c r="I810">
        <v>22</v>
      </c>
      <c r="J810">
        <v>0.05</v>
      </c>
      <c r="K810">
        <v>5</v>
      </c>
      <c r="L810">
        <v>0.05</v>
      </c>
      <c r="M810" t="s">
        <v>111</v>
      </c>
    </row>
    <row r="811" spans="1:13">
      <c r="A811" t="s">
        <v>854</v>
      </c>
      <c r="B811" s="2" t="str">
        <f>Hyperlink("https://www.diodes.com/assets/Datasheets/ds30410.pdf")</f>
        <v>https://www.diodes.com/assets/Datasheets/ds30410.pdf</v>
      </c>
      <c r="C811" t="str">
        <f>Hyperlink("https://www.diodes.com/part/view/DDZ9709","DDZ9709")</f>
        <v>DDZ9709</v>
      </c>
      <c r="D811" t="s">
        <v>791</v>
      </c>
      <c r="E811" t="s">
        <v>15</v>
      </c>
      <c r="F811" t="s">
        <v>16</v>
      </c>
      <c r="G811" t="s">
        <v>17</v>
      </c>
      <c r="H811">
        <v>500</v>
      </c>
      <c r="I811">
        <v>24</v>
      </c>
      <c r="J811">
        <v>0.05</v>
      </c>
      <c r="K811">
        <v>5</v>
      </c>
      <c r="L811">
        <v>0.05</v>
      </c>
      <c r="M811" t="s">
        <v>103</v>
      </c>
    </row>
    <row r="812" spans="1:13">
      <c r="A812" t="s">
        <v>855</v>
      </c>
      <c r="B812" s="2" t="str">
        <f>Hyperlink("https://www.diodes.com/assets/Datasheets/ds30409.pdf")</f>
        <v>https://www.diodes.com/assets/Datasheets/ds30409.pdf</v>
      </c>
      <c r="C812" t="str">
        <f>Hyperlink("https://www.diodes.com/part/view/DDZ9709S","DDZ9709S")</f>
        <v>DDZ9709S</v>
      </c>
      <c r="D812" t="s">
        <v>99</v>
      </c>
      <c r="E812" t="s">
        <v>15</v>
      </c>
      <c r="F812" t="s">
        <v>16</v>
      </c>
      <c r="G812" t="s">
        <v>17</v>
      </c>
      <c r="H812">
        <v>200</v>
      </c>
      <c r="I812">
        <v>24</v>
      </c>
      <c r="J812">
        <v>0.05</v>
      </c>
      <c r="K812">
        <v>5</v>
      </c>
      <c r="L812">
        <v>0.05</v>
      </c>
      <c r="M812" t="s">
        <v>108</v>
      </c>
    </row>
    <row r="813" spans="1:13">
      <c r="A813" t="s">
        <v>856</v>
      </c>
      <c r="B813" s="2" t="str">
        <f>Hyperlink("https://www.diodes.com/assets/Datasheets/ds30553.pdf")</f>
        <v>https://www.diodes.com/assets/Datasheets/ds30553.pdf</v>
      </c>
      <c r="C813" t="str">
        <f>Hyperlink("https://www.diodes.com/part/view/DDZ9709T","DDZ9709T")</f>
        <v>DDZ9709T</v>
      </c>
      <c r="D813" t="s">
        <v>102</v>
      </c>
      <c r="E813" t="s">
        <v>15</v>
      </c>
      <c r="F813" t="s">
        <v>16</v>
      </c>
      <c r="G813" t="s">
        <v>17</v>
      </c>
      <c r="H813">
        <v>150</v>
      </c>
      <c r="I813">
        <v>24</v>
      </c>
      <c r="J813">
        <v>0.05</v>
      </c>
      <c r="K813">
        <v>5</v>
      </c>
      <c r="L813">
        <v>0.05</v>
      </c>
      <c r="M813" t="s">
        <v>111</v>
      </c>
    </row>
    <row r="814" spans="1:13">
      <c r="A814" t="s">
        <v>857</v>
      </c>
      <c r="B814" s="2" t="str">
        <f>Hyperlink("https://www.diodes.com/assets/Datasheets/ds30410.pdf")</f>
        <v>https://www.diodes.com/assets/Datasheets/ds30410.pdf</v>
      </c>
      <c r="C814" t="str">
        <f>Hyperlink("https://www.diodes.com/part/view/DDZ9711","DDZ9711")</f>
        <v>DDZ9711</v>
      </c>
      <c r="D814" t="s">
        <v>791</v>
      </c>
      <c r="E814" t="s">
        <v>15</v>
      </c>
      <c r="F814" t="s">
        <v>16</v>
      </c>
      <c r="G814" t="s">
        <v>17</v>
      </c>
      <c r="H814">
        <v>500</v>
      </c>
      <c r="I814">
        <v>27</v>
      </c>
      <c r="J814">
        <v>0.05</v>
      </c>
      <c r="K814">
        <v>5</v>
      </c>
      <c r="L814">
        <v>0.05</v>
      </c>
      <c r="M814" t="s">
        <v>103</v>
      </c>
    </row>
    <row r="815" spans="1:13">
      <c r="A815" t="s">
        <v>858</v>
      </c>
      <c r="B815" s="2" t="str">
        <f>Hyperlink("https://www.diodes.com/assets/Datasheets/ds30409.pdf")</f>
        <v>https://www.diodes.com/assets/Datasheets/ds30409.pdf</v>
      </c>
      <c r="C815" t="str">
        <f>Hyperlink("https://www.diodes.com/part/view/DDZ9711S","DDZ9711S")</f>
        <v>DDZ9711S</v>
      </c>
      <c r="D815" t="s">
        <v>99</v>
      </c>
      <c r="E815" t="s">
        <v>15</v>
      </c>
      <c r="F815" t="s">
        <v>16</v>
      </c>
      <c r="G815" t="s">
        <v>17</v>
      </c>
      <c r="H815">
        <v>200</v>
      </c>
      <c r="I815">
        <v>27</v>
      </c>
      <c r="J815">
        <v>0.05</v>
      </c>
      <c r="K815">
        <v>5</v>
      </c>
      <c r="L815">
        <v>0.05</v>
      </c>
      <c r="M815" t="s">
        <v>108</v>
      </c>
    </row>
    <row r="816" spans="1:13">
      <c r="A816" t="s">
        <v>859</v>
      </c>
      <c r="B816" s="2" t="str">
        <f>Hyperlink("https://www.diodes.com/assets/Datasheets/ds30553.pdf")</f>
        <v>https://www.diodes.com/assets/Datasheets/ds30553.pdf</v>
      </c>
      <c r="C816" t="str">
        <f>Hyperlink("https://www.diodes.com/part/view/DDZ9711T","DDZ9711T")</f>
        <v>DDZ9711T</v>
      </c>
      <c r="D816" t="s">
        <v>102</v>
      </c>
      <c r="E816" t="s">
        <v>15</v>
      </c>
      <c r="F816" t="s">
        <v>16</v>
      </c>
      <c r="G816" t="s">
        <v>17</v>
      </c>
      <c r="H816">
        <v>150</v>
      </c>
      <c r="I816">
        <v>27</v>
      </c>
      <c r="J816">
        <v>0.05</v>
      </c>
      <c r="K816">
        <v>5</v>
      </c>
      <c r="L816">
        <v>0.05</v>
      </c>
      <c r="M816" t="s">
        <v>111</v>
      </c>
    </row>
    <row r="817" spans="1:13">
      <c r="A817" t="s">
        <v>860</v>
      </c>
      <c r="B817" s="2" t="str">
        <f>Hyperlink("https://www.diodes.com/assets/Datasheets/ds30410.pdf")</f>
        <v>https://www.diodes.com/assets/Datasheets/ds30410.pdf</v>
      </c>
      <c r="C817" t="str">
        <f>Hyperlink("https://www.diodes.com/part/view/DDZ9712","DDZ9712")</f>
        <v>DDZ9712</v>
      </c>
      <c r="D817" t="s">
        <v>791</v>
      </c>
      <c r="E817" t="s">
        <v>15</v>
      </c>
      <c r="F817" t="s">
        <v>16</v>
      </c>
      <c r="G817" t="s">
        <v>17</v>
      </c>
      <c r="H817">
        <v>500</v>
      </c>
      <c r="I817">
        <v>28</v>
      </c>
      <c r="J817">
        <v>0.05</v>
      </c>
      <c r="K817">
        <v>5</v>
      </c>
      <c r="L817">
        <v>0.05</v>
      </c>
      <c r="M817" t="s">
        <v>103</v>
      </c>
    </row>
    <row r="818" spans="1:13">
      <c r="A818" t="s">
        <v>861</v>
      </c>
      <c r="B818" s="2" t="str">
        <f>Hyperlink("https://www.diodes.com/assets/Datasheets/ds30409.pdf")</f>
        <v>https://www.diodes.com/assets/Datasheets/ds30409.pdf</v>
      </c>
      <c r="C818" t="str">
        <f>Hyperlink("https://www.diodes.com/part/view/DDZ9712S","DDZ9712S")</f>
        <v>DDZ9712S</v>
      </c>
      <c r="D818" t="s">
        <v>99</v>
      </c>
      <c r="E818" t="s">
        <v>15</v>
      </c>
      <c r="F818" t="s">
        <v>16</v>
      </c>
      <c r="G818" t="s">
        <v>17</v>
      </c>
      <c r="H818">
        <v>200</v>
      </c>
      <c r="I818">
        <v>28</v>
      </c>
      <c r="J818">
        <v>0.05</v>
      </c>
      <c r="K818">
        <v>5</v>
      </c>
      <c r="L818">
        <v>0.05</v>
      </c>
      <c r="M818" t="s">
        <v>108</v>
      </c>
    </row>
    <row r="819" spans="1:13">
      <c r="A819" t="s">
        <v>862</v>
      </c>
      <c r="B819" s="2" t="str">
        <f>Hyperlink("https://www.diodes.com/assets/Datasheets/ds30553.pdf")</f>
        <v>https://www.diodes.com/assets/Datasheets/ds30553.pdf</v>
      </c>
      <c r="C819" t="str">
        <f>Hyperlink("https://www.diodes.com/part/view/DDZ9712T","DDZ9712T")</f>
        <v>DDZ9712T</v>
      </c>
      <c r="D819" t="s">
        <v>102</v>
      </c>
      <c r="E819" t="s">
        <v>15</v>
      </c>
      <c r="F819" t="s">
        <v>16</v>
      </c>
      <c r="G819" t="s">
        <v>17</v>
      </c>
      <c r="H819">
        <v>150</v>
      </c>
      <c r="I819">
        <v>28</v>
      </c>
      <c r="J819">
        <v>0.05</v>
      </c>
      <c r="K819">
        <v>5</v>
      </c>
      <c r="L819">
        <v>0.05</v>
      </c>
      <c r="M819" t="s">
        <v>111</v>
      </c>
    </row>
    <row r="820" spans="1:13">
      <c r="A820" t="s">
        <v>863</v>
      </c>
      <c r="B820" s="2" t="str">
        <f>Hyperlink("https://www.diodes.com/assets/Datasheets/ds30410.pdf")</f>
        <v>https://www.diodes.com/assets/Datasheets/ds30410.pdf</v>
      </c>
      <c r="C820" t="str">
        <f>Hyperlink("https://www.diodes.com/part/view/DDZ9713","DDZ9713")</f>
        <v>DDZ9713</v>
      </c>
      <c r="D820" t="s">
        <v>791</v>
      </c>
      <c r="E820" t="s">
        <v>15</v>
      </c>
      <c r="F820" t="s">
        <v>16</v>
      </c>
      <c r="G820" t="s">
        <v>17</v>
      </c>
      <c r="H820">
        <v>500</v>
      </c>
      <c r="I820">
        <v>30</v>
      </c>
      <c r="J820">
        <v>0.05</v>
      </c>
      <c r="K820">
        <v>5</v>
      </c>
      <c r="L820">
        <v>0.05</v>
      </c>
      <c r="M820" t="s">
        <v>103</v>
      </c>
    </row>
    <row r="821" spans="1:13">
      <c r="A821" t="s">
        <v>864</v>
      </c>
      <c r="B821" s="2" t="str">
        <f>Hyperlink("https://www.diodes.com/assets/Datasheets/ds30409.pdf")</f>
        <v>https://www.diodes.com/assets/Datasheets/ds30409.pdf</v>
      </c>
      <c r="C821" t="str">
        <f>Hyperlink("https://www.diodes.com/part/view/DDZ9713S","DDZ9713S")</f>
        <v>DDZ9713S</v>
      </c>
      <c r="D821" t="s">
        <v>99</v>
      </c>
      <c r="E821" t="s">
        <v>15</v>
      </c>
      <c r="F821" t="s">
        <v>16</v>
      </c>
      <c r="G821" t="s">
        <v>17</v>
      </c>
      <c r="H821">
        <v>200</v>
      </c>
      <c r="I821">
        <v>30</v>
      </c>
      <c r="J821">
        <v>0.05</v>
      </c>
      <c r="K821">
        <v>5</v>
      </c>
      <c r="L821">
        <v>0.05</v>
      </c>
      <c r="M821" t="s">
        <v>108</v>
      </c>
    </row>
    <row r="822" spans="1:13">
      <c r="A822" t="s">
        <v>865</v>
      </c>
      <c r="B822" s="2" t="str">
        <f>Hyperlink("https://www.diodes.com/assets/Datasheets/ds30553.pdf")</f>
        <v>https://www.diodes.com/assets/Datasheets/ds30553.pdf</v>
      </c>
      <c r="C822" t="str">
        <f>Hyperlink("https://www.diodes.com/part/view/DDZ9713T","DDZ9713T")</f>
        <v>DDZ9713T</v>
      </c>
      <c r="D822" t="s">
        <v>102</v>
      </c>
      <c r="E822" t="s">
        <v>15</v>
      </c>
      <c r="F822" t="s">
        <v>16</v>
      </c>
      <c r="G822" t="s">
        <v>17</v>
      </c>
      <c r="H822">
        <v>150</v>
      </c>
      <c r="I822">
        <v>30</v>
      </c>
      <c r="J822">
        <v>0.05</v>
      </c>
      <c r="K822">
        <v>5</v>
      </c>
      <c r="L822">
        <v>0.05</v>
      </c>
      <c r="M822" t="s">
        <v>111</v>
      </c>
    </row>
    <row r="823" spans="1:13">
      <c r="A823" t="s">
        <v>866</v>
      </c>
      <c r="B823" s="2" t="str">
        <f>Hyperlink("https://www.diodes.com/assets/Datasheets/ds30410.pdf")</f>
        <v>https://www.diodes.com/assets/Datasheets/ds30410.pdf</v>
      </c>
      <c r="C823" t="str">
        <f>Hyperlink("https://www.diodes.com/part/view/DDZ9714","DDZ9714")</f>
        <v>DDZ9714</v>
      </c>
      <c r="D823" t="s">
        <v>791</v>
      </c>
      <c r="E823" t="s">
        <v>15</v>
      </c>
      <c r="F823" t="s">
        <v>16</v>
      </c>
      <c r="G823" t="s">
        <v>17</v>
      </c>
      <c r="H823">
        <v>500</v>
      </c>
      <c r="I823">
        <v>33</v>
      </c>
      <c r="J823">
        <v>0.05</v>
      </c>
      <c r="K823">
        <v>5</v>
      </c>
      <c r="L823">
        <v>0.05</v>
      </c>
      <c r="M823" t="s">
        <v>103</v>
      </c>
    </row>
    <row r="824" spans="1:13">
      <c r="A824" t="s">
        <v>867</v>
      </c>
      <c r="B824" s="2" t="str">
        <f>Hyperlink("https://www.diodes.com/assets/Datasheets/ds30409.pdf")</f>
        <v>https://www.diodes.com/assets/Datasheets/ds30409.pdf</v>
      </c>
      <c r="C824" t="str">
        <f>Hyperlink("https://www.diodes.com/part/view/DDZ9714S","DDZ9714S")</f>
        <v>DDZ9714S</v>
      </c>
      <c r="D824" t="s">
        <v>99</v>
      </c>
      <c r="E824" t="s">
        <v>15</v>
      </c>
      <c r="F824" t="s">
        <v>16</v>
      </c>
      <c r="G824" t="s">
        <v>17</v>
      </c>
      <c r="H824">
        <v>200</v>
      </c>
      <c r="I824">
        <v>33</v>
      </c>
      <c r="J824">
        <v>0.05</v>
      </c>
      <c r="K824">
        <v>5</v>
      </c>
      <c r="L824">
        <v>0.05</v>
      </c>
      <c r="M824" t="s">
        <v>108</v>
      </c>
    </row>
    <row r="825" spans="1:13">
      <c r="A825" t="s">
        <v>868</v>
      </c>
      <c r="B825" s="2" t="str">
        <f>Hyperlink("https://www.diodes.com/assets/Datasheets/ds30553.pdf")</f>
        <v>https://www.diodes.com/assets/Datasheets/ds30553.pdf</v>
      </c>
      <c r="C825" t="str">
        <f>Hyperlink("https://www.diodes.com/part/view/DDZ9714T","DDZ9714T")</f>
        <v>DDZ9714T</v>
      </c>
      <c r="D825" t="s">
        <v>102</v>
      </c>
      <c r="E825" t="s">
        <v>15</v>
      </c>
      <c r="F825" t="s">
        <v>16</v>
      </c>
      <c r="G825" t="s">
        <v>17</v>
      </c>
      <c r="H825">
        <v>150</v>
      </c>
      <c r="I825">
        <v>33</v>
      </c>
      <c r="J825">
        <v>0.05</v>
      </c>
      <c r="K825">
        <v>5</v>
      </c>
      <c r="L825">
        <v>0.05</v>
      </c>
      <c r="M825" t="s">
        <v>111</v>
      </c>
    </row>
    <row r="826" spans="1:13">
      <c r="A826" t="s">
        <v>869</v>
      </c>
      <c r="B826" s="2" t="str">
        <f>Hyperlink("https://www.diodes.com/assets/Datasheets/ds30410.pdf")</f>
        <v>https://www.diodes.com/assets/Datasheets/ds30410.pdf</v>
      </c>
      <c r="C826" t="str">
        <f>Hyperlink("https://www.diodes.com/part/view/DDZ9715","DDZ9715")</f>
        <v>DDZ9715</v>
      </c>
      <c r="D826" t="s">
        <v>791</v>
      </c>
      <c r="E826" t="s">
        <v>15</v>
      </c>
      <c r="F826" t="s">
        <v>16</v>
      </c>
      <c r="G826" t="s">
        <v>17</v>
      </c>
      <c r="H826">
        <v>500</v>
      </c>
      <c r="I826">
        <v>36</v>
      </c>
      <c r="J826">
        <v>0.05</v>
      </c>
      <c r="K826">
        <v>5</v>
      </c>
      <c r="L826">
        <v>0.05</v>
      </c>
      <c r="M826" t="s">
        <v>103</v>
      </c>
    </row>
    <row r="827" spans="1:13">
      <c r="A827" t="s">
        <v>870</v>
      </c>
      <c r="B827" s="2" t="str">
        <f>Hyperlink("https://www.diodes.com/assets/Datasheets/ds30409.pdf")</f>
        <v>https://www.diodes.com/assets/Datasheets/ds30409.pdf</v>
      </c>
      <c r="C827" t="str">
        <f>Hyperlink("https://www.diodes.com/part/view/DDZ9715S","DDZ9715S")</f>
        <v>DDZ9715S</v>
      </c>
      <c r="D827" t="s">
        <v>99</v>
      </c>
      <c r="E827" t="s">
        <v>15</v>
      </c>
      <c r="F827" t="s">
        <v>16</v>
      </c>
      <c r="G827" t="s">
        <v>17</v>
      </c>
      <c r="H827">
        <v>200</v>
      </c>
      <c r="I827">
        <v>36</v>
      </c>
      <c r="J827">
        <v>0.05</v>
      </c>
      <c r="K827">
        <v>5</v>
      </c>
      <c r="L827">
        <v>0.05</v>
      </c>
      <c r="M827" t="s">
        <v>108</v>
      </c>
    </row>
    <row r="828" spans="1:13">
      <c r="A828" t="s">
        <v>871</v>
      </c>
      <c r="B828" s="2" t="str">
        <f>Hyperlink("https://www.diodes.com/assets/Datasheets/ds30553.pdf")</f>
        <v>https://www.diodes.com/assets/Datasheets/ds30553.pdf</v>
      </c>
      <c r="C828" t="str">
        <f>Hyperlink("https://www.diodes.com/part/view/DDZ9715T","DDZ9715T")</f>
        <v>DDZ9715T</v>
      </c>
      <c r="D828" t="s">
        <v>102</v>
      </c>
      <c r="E828" t="s">
        <v>15</v>
      </c>
      <c r="F828" t="s">
        <v>16</v>
      </c>
      <c r="G828" t="s">
        <v>17</v>
      </c>
      <c r="H828">
        <v>150</v>
      </c>
      <c r="I828">
        <v>36</v>
      </c>
      <c r="J828">
        <v>0.05</v>
      </c>
      <c r="K828">
        <v>5</v>
      </c>
      <c r="L828">
        <v>0.05</v>
      </c>
      <c r="M828" t="s">
        <v>111</v>
      </c>
    </row>
    <row r="829" spans="1:13">
      <c r="A829" t="s">
        <v>872</v>
      </c>
      <c r="B829" s="2" t="str">
        <f>Hyperlink("https://www.diodes.com/assets/Datasheets/ds30410.pdf")</f>
        <v>https://www.diodes.com/assets/Datasheets/ds30410.pdf</v>
      </c>
      <c r="C829" t="str">
        <f>Hyperlink("https://www.diodes.com/part/view/DDZ9716","DDZ9716")</f>
        <v>DDZ9716</v>
      </c>
      <c r="D829" t="s">
        <v>791</v>
      </c>
      <c r="E829" t="s">
        <v>15</v>
      </c>
      <c r="F829" t="s">
        <v>16</v>
      </c>
      <c r="G829" t="s">
        <v>17</v>
      </c>
      <c r="H829">
        <v>500</v>
      </c>
      <c r="I829">
        <v>39</v>
      </c>
      <c r="J829">
        <v>0.05</v>
      </c>
      <c r="K829">
        <v>5</v>
      </c>
      <c r="L829">
        <v>0.05</v>
      </c>
      <c r="M829" t="s">
        <v>103</v>
      </c>
    </row>
    <row r="830" spans="1:13">
      <c r="A830" t="s">
        <v>873</v>
      </c>
      <c r="B830" s="2" t="str">
        <f>Hyperlink("https://www.diodes.com/assets/Datasheets/ds30409.pdf")</f>
        <v>https://www.diodes.com/assets/Datasheets/ds30409.pdf</v>
      </c>
      <c r="C830" t="str">
        <f>Hyperlink("https://www.diodes.com/part/view/DDZ9716S","DDZ9716S")</f>
        <v>DDZ9716S</v>
      </c>
      <c r="D830" t="s">
        <v>99</v>
      </c>
      <c r="E830" t="s">
        <v>15</v>
      </c>
      <c r="F830" t="s">
        <v>16</v>
      </c>
      <c r="G830" t="s">
        <v>17</v>
      </c>
      <c r="H830">
        <v>200</v>
      </c>
      <c r="I830">
        <v>39</v>
      </c>
      <c r="J830">
        <v>0.05</v>
      </c>
      <c r="K830">
        <v>5</v>
      </c>
      <c r="L830">
        <v>0.05</v>
      </c>
      <c r="M830" t="s">
        <v>108</v>
      </c>
    </row>
    <row r="831" spans="1:13">
      <c r="A831" t="s">
        <v>874</v>
      </c>
      <c r="B831" s="2" t="str">
        <f>Hyperlink("https://www.diodes.com/assets/Datasheets/ds30553.pdf")</f>
        <v>https://www.diodes.com/assets/Datasheets/ds30553.pdf</v>
      </c>
      <c r="C831" t="str">
        <f>Hyperlink("https://www.diodes.com/part/view/DDZ9716T","DDZ9716T")</f>
        <v>DDZ9716T</v>
      </c>
      <c r="D831" t="s">
        <v>102</v>
      </c>
      <c r="E831" t="s">
        <v>15</v>
      </c>
      <c r="F831" t="s">
        <v>16</v>
      </c>
      <c r="G831" t="s">
        <v>17</v>
      </c>
      <c r="H831">
        <v>150</v>
      </c>
      <c r="I831">
        <v>39</v>
      </c>
      <c r="J831">
        <v>0.05</v>
      </c>
      <c r="K831">
        <v>5</v>
      </c>
      <c r="L831">
        <v>0.05</v>
      </c>
      <c r="M831" t="s">
        <v>111</v>
      </c>
    </row>
    <row r="832" spans="1:13">
      <c r="A832" t="s">
        <v>875</v>
      </c>
      <c r="B832" s="2" t="str">
        <f>Hyperlink("https://www.diodes.com/assets/Datasheets/ds30410.pdf")</f>
        <v>https://www.diodes.com/assets/Datasheets/ds30410.pdf</v>
      </c>
      <c r="C832" t="str">
        <f>Hyperlink("https://www.diodes.com/part/view/DDZ9717","DDZ9717")</f>
        <v>DDZ9717</v>
      </c>
      <c r="D832" t="s">
        <v>791</v>
      </c>
      <c r="E832" t="s">
        <v>15</v>
      </c>
      <c r="F832" t="s">
        <v>16</v>
      </c>
      <c r="G832" t="s">
        <v>17</v>
      </c>
      <c r="H832">
        <v>500</v>
      </c>
      <c r="I832">
        <v>43</v>
      </c>
      <c r="J832">
        <v>0.05</v>
      </c>
      <c r="K832">
        <v>5</v>
      </c>
      <c r="L832">
        <v>0.05</v>
      </c>
      <c r="M832" t="s">
        <v>103</v>
      </c>
    </row>
    <row r="833" spans="1:13">
      <c r="A833" t="s">
        <v>876</v>
      </c>
      <c r="B833" s="2" t="str">
        <f>Hyperlink("https://www.diodes.com/assets/Datasheets/ds30409.pdf")</f>
        <v>https://www.diodes.com/assets/Datasheets/ds30409.pdf</v>
      </c>
      <c r="C833" t="str">
        <f>Hyperlink("https://www.diodes.com/part/view/DDZ9717S","DDZ9717S")</f>
        <v>DDZ9717S</v>
      </c>
      <c r="D833" t="s">
        <v>99</v>
      </c>
      <c r="E833" t="s">
        <v>15</v>
      </c>
      <c r="F833" t="s">
        <v>16</v>
      </c>
      <c r="G833" t="s">
        <v>17</v>
      </c>
      <c r="H833">
        <v>200</v>
      </c>
      <c r="I833">
        <v>43</v>
      </c>
      <c r="J833">
        <v>0.05</v>
      </c>
      <c r="K833">
        <v>5</v>
      </c>
      <c r="L833">
        <v>0.05</v>
      </c>
      <c r="M833" t="s">
        <v>108</v>
      </c>
    </row>
    <row r="834" spans="1:13">
      <c r="A834" t="s">
        <v>877</v>
      </c>
      <c r="B834" s="2" t="str">
        <f>Hyperlink("https://www.diodes.com/assets/Datasheets/ds30553.pdf")</f>
        <v>https://www.diodes.com/assets/Datasheets/ds30553.pdf</v>
      </c>
      <c r="C834" t="str">
        <f>Hyperlink("https://www.diodes.com/part/view/DDZ9717T","DDZ9717T")</f>
        <v>DDZ9717T</v>
      </c>
      <c r="D834" t="s">
        <v>102</v>
      </c>
      <c r="E834" t="s">
        <v>15</v>
      </c>
      <c r="F834" t="s">
        <v>16</v>
      </c>
      <c r="G834" t="s">
        <v>17</v>
      </c>
      <c r="H834">
        <v>150</v>
      </c>
      <c r="I834">
        <v>43</v>
      </c>
      <c r="J834">
        <v>0.05</v>
      </c>
      <c r="K834">
        <v>5</v>
      </c>
      <c r="L834">
        <v>0.05</v>
      </c>
      <c r="M834" t="s">
        <v>111</v>
      </c>
    </row>
    <row r="835" spans="1:13">
      <c r="A835" t="s">
        <v>878</v>
      </c>
      <c r="B835" s="2" t="str">
        <f>Hyperlink("https://www.diodes.com/assets/Datasheets/ds31987.pdf")</f>
        <v>https://www.diodes.com/assets/Datasheets/ds31987.pdf</v>
      </c>
      <c r="C835" t="str">
        <f>Hyperlink("https://www.diodes.com/part/view/DDZ9V1ASF","DDZ9V1ASF")</f>
        <v>DDZ9V1ASF</v>
      </c>
      <c r="D835" t="s">
        <v>636</v>
      </c>
      <c r="E835" t="s">
        <v>15</v>
      </c>
      <c r="F835" t="s">
        <v>16</v>
      </c>
      <c r="G835" t="s">
        <v>17</v>
      </c>
      <c r="H835">
        <v>500</v>
      </c>
      <c r="I835">
        <v>8.51</v>
      </c>
      <c r="J835">
        <v>20</v>
      </c>
      <c r="K835">
        <v>2.59</v>
      </c>
      <c r="L835">
        <v>7.5</v>
      </c>
      <c r="M835" t="s">
        <v>606</v>
      </c>
    </row>
    <row r="836" spans="1:13">
      <c r="A836" t="s">
        <v>879</v>
      </c>
      <c r="B836" s="2" t="str">
        <f>Hyperlink("https://www.diodes.com/assets/Datasheets/DDZ5V1B-DDZ43.pdf")</f>
        <v>https://www.diodes.com/assets/Datasheets/DDZ5V1B-DDZ43.pdf</v>
      </c>
      <c r="C836" t="str">
        <f>Hyperlink("https://www.diodes.com/part/view/DDZ9V1B","DDZ9V1B")</f>
        <v>DDZ9V1B</v>
      </c>
      <c r="D836" t="s">
        <v>99</v>
      </c>
      <c r="E836" t="s">
        <v>57</v>
      </c>
      <c r="F836" t="s">
        <v>16</v>
      </c>
      <c r="G836" t="s">
        <v>17</v>
      </c>
      <c r="H836">
        <v>500</v>
      </c>
      <c r="I836">
        <v>8.8</v>
      </c>
      <c r="J836">
        <v>20</v>
      </c>
      <c r="K836">
        <v>2.5</v>
      </c>
      <c r="L836">
        <v>0.5</v>
      </c>
      <c r="M836" t="s">
        <v>103</v>
      </c>
    </row>
    <row r="837" spans="1:13">
      <c r="A837" t="s">
        <v>880</v>
      </c>
      <c r="B837" s="2" t="str">
        <f>Hyperlink("https://www.diodes.com/assets/Datasheets/ds31987.pdf")</f>
        <v>https://www.diodes.com/assets/Datasheets/ds31987.pdf</v>
      </c>
      <c r="C837" t="str">
        <f>Hyperlink("https://www.diodes.com/part/view/DDZ9V1BSF","DDZ9V1BSF")</f>
        <v>DDZ9V1BSF</v>
      </c>
      <c r="D837" t="s">
        <v>636</v>
      </c>
      <c r="E837" t="s">
        <v>15</v>
      </c>
      <c r="F837" t="s">
        <v>16</v>
      </c>
      <c r="G837" t="s">
        <v>17</v>
      </c>
      <c r="H837">
        <v>500</v>
      </c>
      <c r="I837">
        <v>9.1</v>
      </c>
      <c r="J837">
        <v>20</v>
      </c>
      <c r="K837">
        <v>2.59</v>
      </c>
      <c r="L837">
        <v>7.5</v>
      </c>
      <c r="M837" t="s">
        <v>606</v>
      </c>
    </row>
    <row r="838" spans="1:13">
      <c r="A838" t="s">
        <v>881</v>
      </c>
      <c r="B838" s="2" t="str">
        <f>Hyperlink("https://www.diodes.com/assets/Datasheets/DDZ5V1B-DDZ43.pdf")</f>
        <v>https://www.diodes.com/assets/Datasheets/DDZ5V1B-DDZ43.pdf</v>
      </c>
      <c r="C838" t="str">
        <f>Hyperlink("https://www.diodes.com/part/view/DDZ9V1C","DDZ9V1C")</f>
        <v>DDZ9V1C</v>
      </c>
      <c r="D838" t="s">
        <v>99</v>
      </c>
      <c r="E838" t="s">
        <v>57</v>
      </c>
      <c r="F838" t="s">
        <v>16</v>
      </c>
      <c r="G838" t="s">
        <v>17</v>
      </c>
      <c r="H838">
        <v>500</v>
      </c>
      <c r="I838">
        <v>9.1</v>
      </c>
      <c r="J838">
        <v>20</v>
      </c>
      <c r="K838">
        <v>2.592</v>
      </c>
      <c r="L838">
        <v>0.5</v>
      </c>
      <c r="M838" t="s">
        <v>103</v>
      </c>
    </row>
    <row r="839" spans="1:13">
      <c r="A839" t="s">
        <v>882</v>
      </c>
      <c r="B839" s="2" t="str">
        <f>Hyperlink("https://www.diodes.com/assets/Datasheets/ds30414.pdf")</f>
        <v>https://www.diodes.com/assets/Datasheets/ds30414.pdf</v>
      </c>
      <c r="C839" t="str">
        <f>Hyperlink("https://www.diodes.com/part/view/DDZ9V1CS","DDZ9V1CS")</f>
        <v>DDZ9V1CS</v>
      </c>
      <c r="D839" t="s">
        <v>99</v>
      </c>
      <c r="E839" t="s">
        <v>15</v>
      </c>
      <c r="F839" t="s">
        <v>16</v>
      </c>
      <c r="G839" t="s">
        <v>17</v>
      </c>
      <c r="H839">
        <v>200</v>
      </c>
      <c r="I839">
        <v>9.1</v>
      </c>
      <c r="J839">
        <v>20</v>
      </c>
      <c r="K839">
        <v>2.592</v>
      </c>
      <c r="L839">
        <v>0.5</v>
      </c>
      <c r="M839" t="s">
        <v>108</v>
      </c>
    </row>
    <row r="840" spans="1:13">
      <c r="A840" t="s">
        <v>883</v>
      </c>
      <c r="B840" s="2" t="str">
        <f>Hyperlink("https://www.diodes.com/assets/Datasheets/ds31987.pdf")</f>
        <v>https://www.diodes.com/assets/Datasheets/ds31987.pdf</v>
      </c>
      <c r="C840" t="str">
        <f>Hyperlink("https://www.diodes.com/part/view/DDZ9V1CSF","DDZ9V1CSF")</f>
        <v>DDZ9V1CSF</v>
      </c>
      <c r="D840" t="s">
        <v>636</v>
      </c>
      <c r="E840" t="s">
        <v>15</v>
      </c>
      <c r="F840" t="s">
        <v>16</v>
      </c>
      <c r="G840" t="s">
        <v>17</v>
      </c>
      <c r="H840">
        <v>500</v>
      </c>
      <c r="I840">
        <v>9.065</v>
      </c>
      <c r="J840">
        <v>20</v>
      </c>
      <c r="K840">
        <v>2.59</v>
      </c>
      <c r="L840">
        <v>7.5</v>
      </c>
      <c r="M840" t="s">
        <v>606</v>
      </c>
    </row>
    <row r="841" spans="1:13">
      <c r="A841" t="s">
        <v>884</v>
      </c>
      <c r="B841" s="2" t="str">
        <f>Hyperlink("https://www.diodes.com/assets/Datasheets/ds30408.pdf")</f>
        <v>https://www.diodes.com/assets/Datasheets/ds30408.pdf</v>
      </c>
      <c r="C841" t="str">
        <f>Hyperlink("https://www.diodes.com/part/view/DDZX10C","DDZX10C")</f>
        <v>DDZX10C</v>
      </c>
      <c r="D841" t="s">
        <v>99</v>
      </c>
      <c r="E841" t="s">
        <v>57</v>
      </c>
      <c r="F841" t="s">
        <v>16</v>
      </c>
      <c r="G841" t="s">
        <v>17</v>
      </c>
      <c r="H841">
        <v>300</v>
      </c>
      <c r="I841">
        <v>9.95</v>
      </c>
      <c r="J841">
        <v>20</v>
      </c>
      <c r="K841">
        <v>2.513</v>
      </c>
      <c r="L841">
        <v>0.1</v>
      </c>
      <c r="M841" t="s">
        <v>59</v>
      </c>
    </row>
    <row r="842" spans="1:13">
      <c r="A842" t="s">
        <v>885</v>
      </c>
      <c r="B842" s="2" t="str">
        <f>Hyperlink("https://www.diodes.com/assets/Datasheets/ds30408.pdf")</f>
        <v>https://www.diodes.com/assets/Datasheets/ds30408.pdf</v>
      </c>
      <c r="C842" t="str">
        <f>Hyperlink("https://www.diodes.com/part/view/DDZX11C","DDZX11C")</f>
        <v>DDZX11C</v>
      </c>
      <c r="D842" t="s">
        <v>99</v>
      </c>
      <c r="E842" t="s">
        <v>57</v>
      </c>
      <c r="F842" t="s">
        <v>16</v>
      </c>
      <c r="G842" t="s">
        <v>17</v>
      </c>
      <c r="H842">
        <v>300</v>
      </c>
      <c r="I842">
        <v>11.1</v>
      </c>
      <c r="J842">
        <v>10</v>
      </c>
      <c r="K842">
        <v>2.523</v>
      </c>
      <c r="L842">
        <v>0.1</v>
      </c>
      <c r="M842" t="s">
        <v>59</v>
      </c>
    </row>
    <row r="843" spans="1:13">
      <c r="A843" t="s">
        <v>886</v>
      </c>
      <c r="B843" s="2" t="str">
        <f>Hyperlink("https://www.diodes.com/assets/Datasheets/ds30408.pdf")</f>
        <v>https://www.diodes.com/assets/Datasheets/ds30408.pdf</v>
      </c>
      <c r="C843" t="str">
        <f>Hyperlink("https://www.diodes.com/part/view/DDZX12C","DDZX12C")</f>
        <v>DDZX12C</v>
      </c>
      <c r="D843" t="s">
        <v>99</v>
      </c>
      <c r="E843" t="s">
        <v>57</v>
      </c>
      <c r="F843" t="s">
        <v>16</v>
      </c>
      <c r="G843" t="s">
        <v>17</v>
      </c>
      <c r="H843">
        <v>300</v>
      </c>
      <c r="I843">
        <v>12</v>
      </c>
      <c r="J843">
        <v>10</v>
      </c>
      <c r="K843">
        <v>2.532</v>
      </c>
      <c r="L843">
        <v>0.1</v>
      </c>
      <c r="M843" t="s">
        <v>59</v>
      </c>
    </row>
    <row r="844" spans="1:13">
      <c r="A844" t="s">
        <v>887</v>
      </c>
      <c r="B844" s="2" t="str">
        <f>Hyperlink("https://www.diodes.com/assets/Datasheets/DDZX5V6AQ-DDZX12CQ.pdf")</f>
        <v>https://www.diodes.com/assets/Datasheets/DDZX5V6AQ-DDZX12CQ.pdf</v>
      </c>
      <c r="C844" t="str">
        <f>Hyperlink("https://www.diodes.com/part/view/DDZX12CQ","DDZX12CQ")</f>
        <v>DDZX12CQ</v>
      </c>
      <c r="D844" t="s">
        <v>888</v>
      </c>
      <c r="E844" t="s">
        <v>57</v>
      </c>
      <c r="F844" t="s">
        <v>106</v>
      </c>
      <c r="G844" t="s">
        <v>17</v>
      </c>
      <c r="H844">
        <v>300</v>
      </c>
      <c r="I844">
        <v>12</v>
      </c>
      <c r="J844">
        <v>10</v>
      </c>
      <c r="K844">
        <v>2.5</v>
      </c>
      <c r="L844">
        <v>0.1</v>
      </c>
      <c r="M844" t="s">
        <v>59</v>
      </c>
    </row>
    <row r="845" spans="1:13">
      <c r="A845" t="s">
        <v>889</v>
      </c>
      <c r="B845" s="2" t="str">
        <f>Hyperlink("https://www.diodes.com/assets/Datasheets/ds30408.pdf")</f>
        <v>https://www.diodes.com/assets/Datasheets/ds30408.pdf</v>
      </c>
      <c r="C845" t="str">
        <f>Hyperlink("https://www.diodes.com/part/view/DDZX13B","DDZX13B")</f>
        <v>DDZX13B</v>
      </c>
      <c r="D845" t="s">
        <v>99</v>
      </c>
      <c r="E845" t="s">
        <v>57</v>
      </c>
      <c r="F845" t="s">
        <v>16</v>
      </c>
      <c r="G845" t="s">
        <v>17</v>
      </c>
      <c r="H845">
        <v>300</v>
      </c>
      <c r="I845">
        <v>12.88</v>
      </c>
      <c r="J845">
        <v>10</v>
      </c>
      <c r="K845">
        <v>2.562</v>
      </c>
      <c r="L845">
        <v>0.1</v>
      </c>
      <c r="M845" t="s">
        <v>59</v>
      </c>
    </row>
    <row r="846" spans="1:13">
      <c r="A846" t="s">
        <v>890</v>
      </c>
      <c r="B846" s="2" t="str">
        <f>Hyperlink("https://www.diodes.com/assets/Datasheets/ds30408.pdf")</f>
        <v>https://www.diodes.com/assets/Datasheets/ds30408.pdf</v>
      </c>
      <c r="C846" t="str">
        <f>Hyperlink("https://www.diodes.com/part/view/DDZX14","DDZX14")</f>
        <v>DDZX14</v>
      </c>
      <c r="D846" t="s">
        <v>99</v>
      </c>
      <c r="E846" t="s">
        <v>57</v>
      </c>
      <c r="F846" t="s">
        <v>16</v>
      </c>
      <c r="G846" t="s">
        <v>17</v>
      </c>
      <c r="H846">
        <v>300</v>
      </c>
      <c r="I846">
        <v>13.79</v>
      </c>
      <c r="J846">
        <v>10</v>
      </c>
      <c r="K846">
        <v>2.503</v>
      </c>
      <c r="L846">
        <v>0.05</v>
      </c>
      <c r="M846" t="s">
        <v>59</v>
      </c>
    </row>
    <row r="847" spans="1:13">
      <c r="A847" t="s">
        <v>891</v>
      </c>
      <c r="B847" s="2" t="str">
        <f>Hyperlink("https://www.diodes.com/assets/Datasheets/ds30408.pdf")</f>
        <v>https://www.diodes.com/assets/Datasheets/ds30408.pdf</v>
      </c>
      <c r="C847" t="str">
        <f>Hyperlink("https://www.diodes.com/part/view/DDZX15","DDZX15")</f>
        <v>DDZX15</v>
      </c>
      <c r="D847" t="s">
        <v>99</v>
      </c>
      <c r="E847" t="s">
        <v>57</v>
      </c>
      <c r="F847" t="s">
        <v>16</v>
      </c>
      <c r="G847" t="s">
        <v>17</v>
      </c>
      <c r="H847">
        <v>300</v>
      </c>
      <c r="I847">
        <v>15.2</v>
      </c>
      <c r="J847">
        <v>10</v>
      </c>
      <c r="K847">
        <v>2.535</v>
      </c>
      <c r="L847">
        <v>0.05</v>
      </c>
      <c r="M847" t="s">
        <v>59</v>
      </c>
    </row>
    <row r="848" spans="1:13">
      <c r="A848" t="s">
        <v>892</v>
      </c>
      <c r="B848" s="2" t="str">
        <f>Hyperlink("https://www.diodes.com/assets/Datasheets/ds30408.pdf")</f>
        <v>https://www.diodes.com/assets/Datasheets/ds30408.pdf</v>
      </c>
      <c r="C848" t="str">
        <f>Hyperlink("https://www.diodes.com/part/view/DDZX16","DDZX16")</f>
        <v>DDZX16</v>
      </c>
      <c r="D848" t="s">
        <v>99</v>
      </c>
      <c r="E848" t="s">
        <v>57</v>
      </c>
      <c r="F848" t="s">
        <v>16</v>
      </c>
      <c r="G848" t="s">
        <v>17</v>
      </c>
      <c r="H848">
        <v>300</v>
      </c>
      <c r="I848">
        <v>16.1</v>
      </c>
      <c r="J848">
        <v>10</v>
      </c>
      <c r="K848">
        <v>2.547</v>
      </c>
      <c r="L848">
        <v>0.05</v>
      </c>
      <c r="M848" t="s">
        <v>59</v>
      </c>
    </row>
    <row r="849" spans="1:13">
      <c r="A849" t="s">
        <v>893</v>
      </c>
      <c r="B849" s="2" t="str">
        <f>Hyperlink("https://www.diodes.com/assets/Datasheets/ds30408.pdf")</f>
        <v>https://www.diodes.com/assets/Datasheets/ds30408.pdf</v>
      </c>
      <c r="C849" t="str">
        <f>Hyperlink("https://www.diodes.com/part/view/DDZX18C","DDZX18C")</f>
        <v>DDZX18C</v>
      </c>
      <c r="D849" t="s">
        <v>99</v>
      </c>
      <c r="E849" t="s">
        <v>57</v>
      </c>
      <c r="F849" t="s">
        <v>16</v>
      </c>
      <c r="G849" t="s">
        <v>17</v>
      </c>
      <c r="H849">
        <v>300</v>
      </c>
      <c r="I849">
        <v>17.88</v>
      </c>
      <c r="J849">
        <v>10</v>
      </c>
      <c r="K849">
        <v>2.545</v>
      </c>
      <c r="L849">
        <v>0.05</v>
      </c>
      <c r="M849" t="s">
        <v>59</v>
      </c>
    </row>
    <row r="850" spans="1:13">
      <c r="A850" t="s">
        <v>894</v>
      </c>
      <c r="B850" s="2" t="str">
        <f>Hyperlink("https://www.diodes.com/assets/Datasheets/ds30408.pdf")</f>
        <v>https://www.diodes.com/assets/Datasheets/ds30408.pdf</v>
      </c>
      <c r="C850" t="str">
        <f>Hyperlink("https://www.diodes.com/part/view/DDZX20C","DDZX20C")</f>
        <v>DDZX20C</v>
      </c>
      <c r="D850" t="s">
        <v>99</v>
      </c>
      <c r="E850" t="s">
        <v>57</v>
      </c>
      <c r="F850" t="s">
        <v>16</v>
      </c>
      <c r="G850" t="s">
        <v>17</v>
      </c>
      <c r="H850">
        <v>300</v>
      </c>
      <c r="I850">
        <v>19.7</v>
      </c>
      <c r="J850">
        <v>10</v>
      </c>
      <c r="K850">
        <v>2.51</v>
      </c>
      <c r="L850">
        <v>0.05</v>
      </c>
      <c r="M850" t="s">
        <v>59</v>
      </c>
    </row>
    <row r="851" spans="1:13">
      <c r="A851" t="s">
        <v>895</v>
      </c>
      <c r="B851" s="2" t="str">
        <f>Hyperlink("https://www.diodes.com/assets/Datasheets/ds30408.pdf")</f>
        <v>https://www.diodes.com/assets/Datasheets/ds30408.pdf</v>
      </c>
      <c r="C851" t="str">
        <f>Hyperlink("https://www.diodes.com/part/view/DDZX22D","DDZX22D")</f>
        <v>DDZX22D</v>
      </c>
      <c r="D851" t="s">
        <v>99</v>
      </c>
      <c r="E851" t="s">
        <v>57</v>
      </c>
      <c r="F851" t="s">
        <v>16</v>
      </c>
      <c r="G851" t="s">
        <v>17</v>
      </c>
      <c r="H851">
        <v>300</v>
      </c>
      <c r="I851">
        <v>22.08</v>
      </c>
      <c r="J851">
        <v>5</v>
      </c>
      <c r="K851">
        <v>2.514</v>
      </c>
      <c r="L851">
        <v>0.05</v>
      </c>
      <c r="M851" t="s">
        <v>59</v>
      </c>
    </row>
    <row r="852" spans="1:13">
      <c r="A852" t="s">
        <v>896</v>
      </c>
      <c r="B852" s="2" t="str">
        <f>Hyperlink("https://www.diodes.com/assets/Datasheets/ds30408.pdf")</f>
        <v>https://www.diodes.com/assets/Datasheets/ds30408.pdf</v>
      </c>
      <c r="C852" t="str">
        <f>Hyperlink("https://www.diodes.com/part/view/DDZX24C","DDZX24C")</f>
        <v>DDZX24C</v>
      </c>
      <c r="D852" t="s">
        <v>99</v>
      </c>
      <c r="E852" t="s">
        <v>57</v>
      </c>
      <c r="F852" t="s">
        <v>16</v>
      </c>
      <c r="G852" t="s">
        <v>17</v>
      </c>
      <c r="H852">
        <v>300</v>
      </c>
      <c r="I852">
        <v>23.72</v>
      </c>
      <c r="J852">
        <v>5</v>
      </c>
      <c r="K852">
        <v>2.509</v>
      </c>
      <c r="L852">
        <v>0.05</v>
      </c>
      <c r="M852" t="s">
        <v>59</v>
      </c>
    </row>
    <row r="853" spans="1:13">
      <c r="A853" t="s">
        <v>897</v>
      </c>
      <c r="B853" s="2" t="str">
        <f>Hyperlink("https://www.diodes.com/assets/Datasheets/ds30408.pdf")</f>
        <v>https://www.diodes.com/assets/Datasheets/ds30408.pdf</v>
      </c>
      <c r="C853" t="str">
        <f>Hyperlink("https://www.diodes.com/part/view/DDZX27D","DDZX27D")</f>
        <v>DDZX27D</v>
      </c>
      <c r="D853" t="s">
        <v>99</v>
      </c>
      <c r="E853" t="s">
        <v>57</v>
      </c>
      <c r="F853" t="s">
        <v>16</v>
      </c>
      <c r="G853" t="s">
        <v>17</v>
      </c>
      <c r="H853">
        <v>300</v>
      </c>
      <c r="I853">
        <v>26.97</v>
      </c>
      <c r="J853">
        <v>5</v>
      </c>
      <c r="K853">
        <v>2.503</v>
      </c>
      <c r="L853">
        <v>0.05</v>
      </c>
      <c r="M853" t="s">
        <v>59</v>
      </c>
    </row>
    <row r="854" spans="1:13">
      <c r="A854" t="s">
        <v>898</v>
      </c>
      <c r="B854" s="2" t="str">
        <f>Hyperlink("https://www.diodes.com/assets/Datasheets/ds30408.pdf")</f>
        <v>https://www.diodes.com/assets/Datasheets/ds30408.pdf</v>
      </c>
      <c r="C854" t="str">
        <f>Hyperlink("https://www.diodes.com/part/view/DDZX30D","DDZX30D")</f>
        <v>DDZX30D</v>
      </c>
      <c r="D854" t="s">
        <v>99</v>
      </c>
      <c r="E854" t="s">
        <v>57</v>
      </c>
      <c r="F854" t="s">
        <v>16</v>
      </c>
      <c r="G854" t="s">
        <v>17</v>
      </c>
      <c r="H854">
        <v>300</v>
      </c>
      <c r="I854">
        <v>29.77</v>
      </c>
      <c r="J854">
        <v>5</v>
      </c>
      <c r="K854">
        <v>2.503</v>
      </c>
      <c r="L854">
        <v>0.05</v>
      </c>
      <c r="M854" t="s">
        <v>59</v>
      </c>
    </row>
    <row r="855" spans="1:13">
      <c r="A855" t="s">
        <v>899</v>
      </c>
      <c r="B855" s="2" t="str">
        <f>Hyperlink("https://www.diodes.com/assets/Datasheets/ds30408.pdf")</f>
        <v>https://www.diodes.com/assets/Datasheets/ds30408.pdf</v>
      </c>
      <c r="C855" t="str">
        <f>Hyperlink("https://www.diodes.com/part/view/DDZX33","DDZX33")</f>
        <v>DDZX33</v>
      </c>
      <c r="D855" t="s">
        <v>99</v>
      </c>
      <c r="E855" t="s">
        <v>57</v>
      </c>
      <c r="F855" t="s">
        <v>16</v>
      </c>
      <c r="G855" t="s">
        <v>17</v>
      </c>
      <c r="H855">
        <v>300</v>
      </c>
      <c r="I855">
        <v>32.97</v>
      </c>
      <c r="J855">
        <v>5</v>
      </c>
      <c r="K855">
        <v>2.503</v>
      </c>
      <c r="L855">
        <v>0.05</v>
      </c>
      <c r="M855" t="s">
        <v>59</v>
      </c>
    </row>
    <row r="856" spans="1:13">
      <c r="A856" t="s">
        <v>900</v>
      </c>
      <c r="B856" s="2" t="str">
        <f>Hyperlink("https://www.diodes.com/assets/Datasheets/ds30408.pdf")</f>
        <v>https://www.diodes.com/assets/Datasheets/ds30408.pdf</v>
      </c>
      <c r="C856" t="str">
        <f>Hyperlink("https://www.diodes.com/part/view/DDZX36","DDZX36")</f>
        <v>DDZX36</v>
      </c>
      <c r="D856" t="s">
        <v>99</v>
      </c>
      <c r="E856" t="s">
        <v>57</v>
      </c>
      <c r="F856" t="s">
        <v>16</v>
      </c>
      <c r="G856" t="s">
        <v>17</v>
      </c>
      <c r="H856">
        <v>300</v>
      </c>
      <c r="I856">
        <v>36.28</v>
      </c>
      <c r="J856">
        <v>5</v>
      </c>
      <c r="K856">
        <v>2.522</v>
      </c>
      <c r="L856">
        <v>0.05</v>
      </c>
      <c r="M856" t="s">
        <v>59</v>
      </c>
    </row>
    <row r="857" spans="1:13">
      <c r="A857" t="s">
        <v>901</v>
      </c>
      <c r="B857" s="2" t="str">
        <f>Hyperlink("https://www.diodes.com/assets/Datasheets/ds30408.pdf")</f>
        <v>https://www.diodes.com/assets/Datasheets/ds30408.pdf</v>
      </c>
      <c r="C857" t="str">
        <f>Hyperlink("https://www.diodes.com/part/view/DDZX39F","DDZX39F")</f>
        <v>DDZX39F</v>
      </c>
      <c r="D857" t="s">
        <v>99</v>
      </c>
      <c r="E857" t="s">
        <v>57</v>
      </c>
      <c r="F857" t="s">
        <v>16</v>
      </c>
      <c r="G857" t="s">
        <v>17</v>
      </c>
      <c r="H857">
        <v>300</v>
      </c>
      <c r="I857">
        <v>39.13</v>
      </c>
      <c r="J857">
        <v>5</v>
      </c>
      <c r="K857">
        <v>2.518</v>
      </c>
      <c r="L857">
        <v>0.05</v>
      </c>
      <c r="M857" t="s">
        <v>59</v>
      </c>
    </row>
    <row r="858" spans="1:13">
      <c r="A858" t="s">
        <v>902</v>
      </c>
      <c r="B858" s="2" t="str">
        <f>Hyperlink("https://www.diodes.com/assets/Datasheets/ds30408.pdf")</f>
        <v>https://www.diodes.com/assets/Datasheets/ds30408.pdf</v>
      </c>
      <c r="C858" t="str">
        <f>Hyperlink("https://www.diodes.com/part/view/DDZX43","DDZX43")</f>
        <v>DDZX43</v>
      </c>
      <c r="D858" t="s">
        <v>99</v>
      </c>
      <c r="E858" t="s">
        <v>57</v>
      </c>
      <c r="F858" t="s">
        <v>16</v>
      </c>
      <c r="G858" t="s">
        <v>17</v>
      </c>
      <c r="H858">
        <v>300</v>
      </c>
      <c r="I858">
        <v>43</v>
      </c>
      <c r="J858">
        <v>5</v>
      </c>
      <c r="K858">
        <v>2</v>
      </c>
      <c r="L858">
        <v>0.05</v>
      </c>
      <c r="M858" t="s">
        <v>59</v>
      </c>
    </row>
    <row r="859" spans="1:13">
      <c r="A859" t="s">
        <v>903</v>
      </c>
      <c r="B859" s="2" t="str">
        <f>Hyperlink("https://www.diodes.com/assets/Datasheets/ds30408.pdf")</f>
        <v>https://www.diodes.com/assets/Datasheets/ds30408.pdf</v>
      </c>
      <c r="C859" t="str">
        <f>Hyperlink("https://www.diodes.com/part/view/DDZX5V1B","DDZX5V1B")</f>
        <v>DDZX5V1B</v>
      </c>
      <c r="D859" t="s">
        <v>99</v>
      </c>
      <c r="E859" t="s">
        <v>57</v>
      </c>
      <c r="F859" t="s">
        <v>16</v>
      </c>
      <c r="G859" t="s">
        <v>17</v>
      </c>
      <c r="H859">
        <v>300</v>
      </c>
      <c r="I859">
        <v>5.1</v>
      </c>
      <c r="J859">
        <v>20</v>
      </c>
      <c r="K859">
        <v>2.564</v>
      </c>
      <c r="L859">
        <v>5</v>
      </c>
      <c r="M859" t="s">
        <v>59</v>
      </c>
    </row>
    <row r="860" spans="1:13">
      <c r="A860" t="s">
        <v>904</v>
      </c>
      <c r="B860" s="2" t="str">
        <f>Hyperlink("https://www.diodes.com/assets/Datasheets/DDZX5V1BQ.pdf")</f>
        <v>https://www.diodes.com/assets/Datasheets/DDZX5V1BQ.pdf</v>
      </c>
      <c r="C860" t="str">
        <f>Hyperlink("https://www.diodes.com/part/view/DDZX5V1BQ","DDZX5V1BQ")</f>
        <v>DDZX5V1BQ</v>
      </c>
      <c r="D860" t="s">
        <v>99</v>
      </c>
      <c r="E860" t="s">
        <v>57</v>
      </c>
      <c r="F860" t="s">
        <v>106</v>
      </c>
      <c r="G860" t="s">
        <v>17</v>
      </c>
      <c r="H860">
        <v>300</v>
      </c>
      <c r="I860">
        <v>5.1</v>
      </c>
      <c r="J860">
        <v>20</v>
      </c>
      <c r="K860">
        <v>2</v>
      </c>
      <c r="L860">
        <v>5</v>
      </c>
      <c r="M860" t="s">
        <v>59</v>
      </c>
    </row>
    <row r="861" spans="1:13">
      <c r="A861" t="s">
        <v>905</v>
      </c>
      <c r="B861" s="2" t="str">
        <f>Hyperlink("https://www.diodes.com/assets/Datasheets/DDZX5V6AQ-DDZX12CQ.pdf")</f>
        <v>https://www.diodes.com/assets/Datasheets/DDZX5V6AQ-DDZX12CQ.pdf</v>
      </c>
      <c r="C861" t="str">
        <f>Hyperlink("https://www.diodes.com/part/view/DDZX5V6AQ","DDZX5V6AQ")</f>
        <v>DDZX5V6AQ</v>
      </c>
      <c r="D861" t="s">
        <v>99</v>
      </c>
      <c r="E861" t="s">
        <v>57</v>
      </c>
      <c r="F861" t="s">
        <v>106</v>
      </c>
      <c r="G861" t="s">
        <v>17</v>
      </c>
      <c r="H861">
        <v>300</v>
      </c>
      <c r="I861">
        <v>5.42</v>
      </c>
      <c r="J861">
        <v>20</v>
      </c>
      <c r="K861">
        <v>2.4</v>
      </c>
      <c r="L861">
        <v>7</v>
      </c>
      <c r="M861" t="s">
        <v>59</v>
      </c>
    </row>
    <row r="862" spans="1:13">
      <c r="A862" t="s">
        <v>906</v>
      </c>
      <c r="B862" s="2" t="str">
        <f>Hyperlink("https://www.diodes.com/assets/Datasheets/ds30408.pdf")</f>
        <v>https://www.diodes.com/assets/Datasheets/ds30408.pdf</v>
      </c>
      <c r="C862" t="str">
        <f>Hyperlink("https://www.diodes.com/part/view/DDZX5V6B","DDZX5V6B")</f>
        <v>DDZX5V6B</v>
      </c>
      <c r="D862" t="s">
        <v>99</v>
      </c>
      <c r="E862" t="s">
        <v>57</v>
      </c>
      <c r="F862" t="s">
        <v>16</v>
      </c>
      <c r="G862" t="s">
        <v>17</v>
      </c>
      <c r="H862">
        <v>300</v>
      </c>
      <c r="I862">
        <v>5.6</v>
      </c>
      <c r="J862">
        <v>20</v>
      </c>
      <c r="K862">
        <v>2.504</v>
      </c>
      <c r="L862">
        <v>0.5</v>
      </c>
      <c r="M862" t="s">
        <v>59</v>
      </c>
    </row>
    <row r="863" spans="1:13">
      <c r="A863" t="s">
        <v>907</v>
      </c>
      <c r="B863" s="2" t="str">
        <f>Hyperlink("https://www.diodes.com/assets/Datasheets/ds30408.pdf")</f>
        <v>https://www.diodes.com/assets/Datasheets/ds30408.pdf</v>
      </c>
      <c r="C863" t="str">
        <f>Hyperlink("https://www.diodes.com/part/view/DDZX6V2B","DDZX6V2B")</f>
        <v>DDZX6V2B</v>
      </c>
      <c r="D863" t="s">
        <v>99</v>
      </c>
      <c r="E863" t="s">
        <v>57</v>
      </c>
      <c r="F863" t="s">
        <v>16</v>
      </c>
      <c r="G863" t="s">
        <v>17</v>
      </c>
      <c r="H863">
        <v>300</v>
      </c>
      <c r="I863">
        <v>6.12</v>
      </c>
      <c r="J863">
        <v>20</v>
      </c>
      <c r="K863">
        <v>2.535</v>
      </c>
      <c r="L863">
        <v>0.5</v>
      </c>
      <c r="M863" t="s">
        <v>59</v>
      </c>
    </row>
    <row r="864" spans="1:13">
      <c r="A864" t="s">
        <v>908</v>
      </c>
      <c r="B864" s="2" t="str">
        <f>Hyperlink("https://www.diodes.com/assets/Datasheets/ds30408.pdf")</f>
        <v>https://www.diodes.com/assets/Datasheets/ds30408.pdf</v>
      </c>
      <c r="C864" t="str">
        <f>Hyperlink("https://www.diodes.com/part/view/DDZX6V8C","DDZX6V8C")</f>
        <v>DDZX6V8C</v>
      </c>
      <c r="D864" t="s">
        <v>99</v>
      </c>
      <c r="E864" t="s">
        <v>57</v>
      </c>
      <c r="F864" t="s">
        <v>16</v>
      </c>
      <c r="G864" t="s">
        <v>17</v>
      </c>
      <c r="H864">
        <v>300</v>
      </c>
      <c r="I864">
        <v>6.84</v>
      </c>
      <c r="J864">
        <v>20</v>
      </c>
      <c r="K864">
        <v>2.56</v>
      </c>
      <c r="L864">
        <v>0.5</v>
      </c>
      <c r="M864" t="s">
        <v>59</v>
      </c>
    </row>
    <row r="865" spans="1:13">
      <c r="A865" t="s">
        <v>909</v>
      </c>
      <c r="B865" s="2" t="str">
        <f>Hyperlink("https://www.diodes.com/assets/Datasheets/ds30408.pdf")</f>
        <v>https://www.diodes.com/assets/Datasheets/ds30408.pdf</v>
      </c>
      <c r="C865" t="str">
        <f>Hyperlink("https://www.diodes.com/part/view/DDZX7V5C","DDZX7V5C")</f>
        <v>DDZX7V5C</v>
      </c>
      <c r="D865" t="s">
        <v>99</v>
      </c>
      <c r="E865" t="s">
        <v>57</v>
      </c>
      <c r="F865" t="s">
        <v>16</v>
      </c>
      <c r="G865" t="s">
        <v>17</v>
      </c>
      <c r="H865">
        <v>300</v>
      </c>
      <c r="I865">
        <v>7.48</v>
      </c>
      <c r="J865">
        <v>20</v>
      </c>
      <c r="K865">
        <v>2.54</v>
      </c>
      <c r="L865">
        <v>0.5</v>
      </c>
      <c r="M865" t="s">
        <v>59</v>
      </c>
    </row>
    <row r="866" spans="1:13">
      <c r="A866" t="s">
        <v>910</v>
      </c>
      <c r="B866" s="2" t="str">
        <f>Hyperlink("https://www.diodes.com/assets/Datasheets/ds30408.pdf")</f>
        <v>https://www.diodes.com/assets/Datasheets/ds30408.pdf</v>
      </c>
      <c r="C866" t="str">
        <f>Hyperlink("https://www.diodes.com/part/view/DDZX8V2C","DDZX8V2C")</f>
        <v>DDZX8V2C</v>
      </c>
      <c r="D866" t="s">
        <v>99</v>
      </c>
      <c r="E866" t="s">
        <v>57</v>
      </c>
      <c r="F866" t="s">
        <v>16</v>
      </c>
      <c r="G866" t="s">
        <v>17</v>
      </c>
      <c r="H866">
        <v>300</v>
      </c>
      <c r="I866">
        <v>8.24</v>
      </c>
      <c r="J866">
        <v>20</v>
      </c>
      <c r="K866">
        <v>2.549</v>
      </c>
      <c r="L866">
        <v>0.5</v>
      </c>
      <c r="M866" t="s">
        <v>59</v>
      </c>
    </row>
    <row r="867" spans="1:13">
      <c r="A867" t="s">
        <v>911</v>
      </c>
      <c r="B867" s="2" t="str">
        <f>Hyperlink("https://www.diodes.com/assets/Datasheets/ds30408.pdf")</f>
        <v>https://www.diodes.com/assets/Datasheets/ds30408.pdf</v>
      </c>
      <c r="C867" t="str">
        <f>Hyperlink("https://www.diodes.com/part/view/DDZX9V1C","DDZX9V1C")</f>
        <v>DDZX9V1C</v>
      </c>
      <c r="D867" t="s">
        <v>99</v>
      </c>
      <c r="E867" t="s">
        <v>57</v>
      </c>
      <c r="F867" t="s">
        <v>16</v>
      </c>
      <c r="G867" t="s">
        <v>17</v>
      </c>
      <c r="H867">
        <v>300</v>
      </c>
      <c r="I867">
        <v>9.1</v>
      </c>
      <c r="J867">
        <v>20</v>
      </c>
      <c r="K867">
        <v>2.592</v>
      </c>
      <c r="L867">
        <v>0.5</v>
      </c>
      <c r="M867" t="s">
        <v>59</v>
      </c>
    </row>
    <row r="868" spans="1:13">
      <c r="A868" t="s">
        <v>912</v>
      </c>
      <c r="B868" s="2" t="str">
        <f>Hyperlink("https://www.diodes.com/assets/Datasheets/DFLZ5V1-DFLZ39.pdf")</f>
        <v>https://www.diodes.com/assets/Datasheets/DFLZ5V1-DFLZ39.pdf</v>
      </c>
      <c r="C868" t="str">
        <f>Hyperlink("https://www.diodes.com/part/view/DFLZ10","DFLZ10")</f>
        <v>DFLZ10</v>
      </c>
      <c r="D868" t="s">
        <v>102</v>
      </c>
      <c r="E868" t="s">
        <v>57</v>
      </c>
      <c r="F868" t="s">
        <v>16</v>
      </c>
      <c r="G868" t="s">
        <v>17</v>
      </c>
      <c r="H868">
        <v>1000</v>
      </c>
      <c r="I868">
        <v>10</v>
      </c>
      <c r="J868">
        <v>50</v>
      </c>
      <c r="K868">
        <v>5</v>
      </c>
      <c r="L868">
        <v>5</v>
      </c>
      <c r="M868" t="s">
        <v>913</v>
      </c>
    </row>
    <row r="869" spans="1:13">
      <c r="A869" t="s">
        <v>914</v>
      </c>
      <c r="B869" s="2" t="str">
        <f>Hyperlink("https://www.diodes.com/assets/Datasheets/DFLZxxQ.pdf")</f>
        <v>https://www.diodes.com/assets/Datasheets/DFLZxxQ.pdf</v>
      </c>
      <c r="C869" t="str">
        <f>Hyperlink("https://www.diodes.com/part/view/DFLZ10Q","DFLZ10Q")</f>
        <v>DFLZ10Q</v>
      </c>
      <c r="D869" t="s">
        <v>102</v>
      </c>
      <c r="E869" t="s">
        <v>57</v>
      </c>
      <c r="F869" t="s">
        <v>106</v>
      </c>
      <c r="G869" t="s">
        <v>17</v>
      </c>
      <c r="H869">
        <v>1000</v>
      </c>
      <c r="I869">
        <v>10</v>
      </c>
      <c r="J869">
        <v>50</v>
      </c>
      <c r="K869">
        <v>5</v>
      </c>
      <c r="L869">
        <v>5</v>
      </c>
      <c r="M869" t="s">
        <v>913</v>
      </c>
    </row>
    <row r="870" spans="1:13">
      <c r="A870" t="s">
        <v>915</v>
      </c>
      <c r="B870" s="2" t="str">
        <f>Hyperlink("https://www.diodes.com/assets/Datasheets/DFLZ5V1-DFLZ39.pdf")</f>
        <v>https://www.diodes.com/assets/Datasheets/DFLZ5V1-DFLZ39.pdf</v>
      </c>
      <c r="C870" t="str">
        <f>Hyperlink("https://www.diodes.com/part/view/DFLZ11","DFLZ11")</f>
        <v>DFLZ11</v>
      </c>
      <c r="D870" t="s">
        <v>102</v>
      </c>
      <c r="E870" t="s">
        <v>57</v>
      </c>
      <c r="F870" t="s">
        <v>16</v>
      </c>
      <c r="G870" t="s">
        <v>17</v>
      </c>
      <c r="H870">
        <v>1000</v>
      </c>
      <c r="I870">
        <v>11</v>
      </c>
      <c r="J870">
        <v>50</v>
      </c>
      <c r="K870">
        <v>5</v>
      </c>
      <c r="L870">
        <v>4</v>
      </c>
      <c r="M870" t="s">
        <v>913</v>
      </c>
    </row>
    <row r="871" spans="1:13">
      <c r="A871" t="s">
        <v>916</v>
      </c>
      <c r="B871" s="2" t="str">
        <f>Hyperlink("https://www.diodes.com/assets/Datasheets/DFLZxxQ.pdf")</f>
        <v>https://www.diodes.com/assets/Datasheets/DFLZxxQ.pdf</v>
      </c>
      <c r="C871" t="str">
        <f>Hyperlink("https://www.diodes.com/part/view/DFLZ11Q","DFLZ11Q")</f>
        <v>DFLZ11Q</v>
      </c>
      <c r="D871" t="s">
        <v>102</v>
      </c>
      <c r="E871" t="s">
        <v>57</v>
      </c>
      <c r="F871" t="s">
        <v>106</v>
      </c>
      <c r="G871" t="s">
        <v>17</v>
      </c>
      <c r="H871">
        <v>1000</v>
      </c>
      <c r="I871">
        <v>11</v>
      </c>
      <c r="J871">
        <v>50</v>
      </c>
      <c r="K871">
        <v>5</v>
      </c>
      <c r="L871">
        <v>4</v>
      </c>
      <c r="M871" t="s">
        <v>913</v>
      </c>
    </row>
    <row r="872" spans="1:13">
      <c r="A872" t="s">
        <v>917</v>
      </c>
      <c r="B872" s="2" t="str">
        <f>Hyperlink("https://www.diodes.com/assets/Datasheets/DFLZ5V1-DFLZ39.pdf")</f>
        <v>https://www.diodes.com/assets/Datasheets/DFLZ5V1-DFLZ39.pdf</v>
      </c>
      <c r="C872" t="str">
        <f>Hyperlink("https://www.diodes.com/part/view/DFLZ12","DFLZ12")</f>
        <v>DFLZ12</v>
      </c>
      <c r="D872" t="s">
        <v>102</v>
      </c>
      <c r="E872" t="s">
        <v>57</v>
      </c>
      <c r="F872" t="s">
        <v>16</v>
      </c>
      <c r="G872" t="s">
        <v>17</v>
      </c>
      <c r="H872">
        <v>1000</v>
      </c>
      <c r="I872">
        <v>12</v>
      </c>
      <c r="J872">
        <v>50</v>
      </c>
      <c r="K872">
        <v>5</v>
      </c>
      <c r="L872">
        <v>3</v>
      </c>
      <c r="M872" t="s">
        <v>913</v>
      </c>
    </row>
    <row r="873" spans="1:13">
      <c r="A873" t="s">
        <v>918</v>
      </c>
      <c r="B873" s="2" t="str">
        <f>Hyperlink("https://www.diodes.com/assets/Datasheets/DFLZxxQ.pdf")</f>
        <v>https://www.diodes.com/assets/Datasheets/DFLZxxQ.pdf</v>
      </c>
      <c r="C873" t="str">
        <f>Hyperlink("https://www.diodes.com/part/view/DFLZ12Q","DFLZ12Q")</f>
        <v>DFLZ12Q</v>
      </c>
      <c r="D873" t="s">
        <v>102</v>
      </c>
      <c r="E873" t="s">
        <v>57</v>
      </c>
      <c r="F873" t="s">
        <v>106</v>
      </c>
      <c r="G873" t="s">
        <v>17</v>
      </c>
      <c r="H873">
        <v>1000</v>
      </c>
      <c r="I873">
        <v>12</v>
      </c>
      <c r="J873">
        <v>50</v>
      </c>
      <c r="K873">
        <v>5</v>
      </c>
      <c r="L873">
        <v>3</v>
      </c>
      <c r="M873" t="s">
        <v>913</v>
      </c>
    </row>
    <row r="874" spans="1:13">
      <c r="A874" t="s">
        <v>919</v>
      </c>
      <c r="B874" s="2" t="str">
        <f>Hyperlink("https://www.diodes.com/assets/Datasheets/DFLZ5V1-DFLZ39.pdf")</f>
        <v>https://www.diodes.com/assets/Datasheets/DFLZ5V1-DFLZ39.pdf</v>
      </c>
      <c r="C874" t="str">
        <f>Hyperlink("https://www.diodes.com/part/view/DFLZ13","DFLZ13")</f>
        <v>DFLZ13</v>
      </c>
      <c r="D874" t="s">
        <v>102</v>
      </c>
      <c r="E874" t="s">
        <v>57</v>
      </c>
      <c r="F874" t="s">
        <v>16</v>
      </c>
      <c r="G874" t="s">
        <v>17</v>
      </c>
      <c r="H874">
        <v>1000</v>
      </c>
      <c r="I874">
        <v>13</v>
      </c>
      <c r="J874">
        <v>50</v>
      </c>
      <c r="K874">
        <v>5</v>
      </c>
      <c r="L874">
        <v>2</v>
      </c>
      <c r="M874" t="s">
        <v>913</v>
      </c>
    </row>
    <row r="875" spans="1:13">
      <c r="A875" t="s">
        <v>920</v>
      </c>
      <c r="B875" s="2" t="str">
        <f>Hyperlink("https://www.diodes.com/assets/Datasheets/DFLZxxQ.pdf")</f>
        <v>https://www.diodes.com/assets/Datasheets/DFLZxxQ.pdf</v>
      </c>
      <c r="C875" t="str">
        <f>Hyperlink("https://www.diodes.com/part/view/DFLZ13Q","DFLZ13Q")</f>
        <v>DFLZ13Q</v>
      </c>
      <c r="D875" t="s">
        <v>102</v>
      </c>
      <c r="E875" t="s">
        <v>57</v>
      </c>
      <c r="F875" t="s">
        <v>106</v>
      </c>
      <c r="G875" t="s">
        <v>17</v>
      </c>
      <c r="H875">
        <v>1000</v>
      </c>
      <c r="I875">
        <v>13</v>
      </c>
      <c r="J875">
        <v>50</v>
      </c>
      <c r="K875">
        <v>5</v>
      </c>
      <c r="L875">
        <v>2</v>
      </c>
      <c r="M875" t="s">
        <v>913</v>
      </c>
    </row>
    <row r="876" spans="1:13">
      <c r="A876" t="s">
        <v>921</v>
      </c>
      <c r="B876" s="2" t="str">
        <f>Hyperlink("https://www.diodes.com/assets/Datasheets/DFLZ5V1-DFLZ39.pdf")</f>
        <v>https://www.diodes.com/assets/Datasheets/DFLZ5V1-DFLZ39.pdf</v>
      </c>
      <c r="C876" t="str">
        <f>Hyperlink("https://www.diodes.com/part/view/DFLZ15","DFLZ15")</f>
        <v>DFLZ15</v>
      </c>
      <c r="D876" t="s">
        <v>102</v>
      </c>
      <c r="E876" t="s">
        <v>57</v>
      </c>
      <c r="F876" t="s">
        <v>16</v>
      </c>
      <c r="G876" t="s">
        <v>17</v>
      </c>
      <c r="H876">
        <v>1000</v>
      </c>
      <c r="I876">
        <v>15</v>
      </c>
      <c r="J876">
        <v>50</v>
      </c>
      <c r="K876">
        <v>5</v>
      </c>
      <c r="L876">
        <v>1</v>
      </c>
      <c r="M876" t="s">
        <v>913</v>
      </c>
    </row>
    <row r="877" spans="1:13">
      <c r="A877" t="s">
        <v>922</v>
      </c>
      <c r="B877" s="2" t="str">
        <f>Hyperlink("https://www.diodes.com/assets/Datasheets/DFLZxxQ.pdf")</f>
        <v>https://www.diodes.com/assets/Datasheets/DFLZxxQ.pdf</v>
      </c>
      <c r="C877" t="str">
        <f>Hyperlink("https://www.diodes.com/part/view/DFLZ15Q","DFLZ15Q")</f>
        <v>DFLZ15Q</v>
      </c>
      <c r="D877" t="s">
        <v>102</v>
      </c>
      <c r="E877" t="s">
        <v>57</v>
      </c>
      <c r="F877" t="s">
        <v>106</v>
      </c>
      <c r="G877" t="s">
        <v>17</v>
      </c>
      <c r="H877">
        <v>1000</v>
      </c>
      <c r="I877">
        <v>15</v>
      </c>
      <c r="J877">
        <v>50</v>
      </c>
      <c r="K877">
        <v>5</v>
      </c>
      <c r="L877">
        <v>1</v>
      </c>
      <c r="M877" t="s">
        <v>913</v>
      </c>
    </row>
    <row r="878" spans="1:13">
      <c r="A878" t="s">
        <v>923</v>
      </c>
      <c r="B878" s="2" t="str">
        <f>Hyperlink("https://www.diodes.com/assets/Datasheets/DFLZ5V1-DFLZ39.pdf")</f>
        <v>https://www.diodes.com/assets/Datasheets/DFLZ5V1-DFLZ39.pdf</v>
      </c>
      <c r="C878" t="str">
        <f>Hyperlink("https://www.diodes.com/part/view/DFLZ16","DFLZ16")</f>
        <v>DFLZ16</v>
      </c>
      <c r="D878" t="s">
        <v>102</v>
      </c>
      <c r="E878" t="s">
        <v>57</v>
      </c>
      <c r="F878" t="s">
        <v>16</v>
      </c>
      <c r="G878" t="s">
        <v>17</v>
      </c>
      <c r="H878">
        <v>1000</v>
      </c>
      <c r="I878">
        <v>16</v>
      </c>
      <c r="J878">
        <v>25</v>
      </c>
      <c r="K878">
        <v>5</v>
      </c>
      <c r="L878">
        <v>1</v>
      </c>
      <c r="M878" t="s">
        <v>913</v>
      </c>
    </row>
    <row r="879" spans="1:13">
      <c r="A879" t="s">
        <v>924</v>
      </c>
      <c r="B879" s="2" t="str">
        <f>Hyperlink("https://www.diodes.com/assets/Datasheets/DFLZxxQ.pdf")</f>
        <v>https://www.diodes.com/assets/Datasheets/DFLZxxQ.pdf</v>
      </c>
      <c r="C879" t="str">
        <f>Hyperlink("https://www.diodes.com/part/view/DFLZ16Q","DFLZ16Q")</f>
        <v>DFLZ16Q</v>
      </c>
      <c r="D879" t="s">
        <v>102</v>
      </c>
      <c r="E879" t="s">
        <v>57</v>
      </c>
      <c r="F879" t="s">
        <v>106</v>
      </c>
      <c r="G879" t="s">
        <v>17</v>
      </c>
      <c r="H879">
        <v>1000</v>
      </c>
      <c r="I879">
        <v>16</v>
      </c>
      <c r="J879">
        <v>25</v>
      </c>
      <c r="K879">
        <v>5</v>
      </c>
      <c r="L879">
        <v>1</v>
      </c>
      <c r="M879" t="s">
        <v>913</v>
      </c>
    </row>
    <row r="880" spans="1:13">
      <c r="A880" t="s">
        <v>925</v>
      </c>
      <c r="B880" s="2" t="str">
        <f>Hyperlink("https://www.diodes.com/assets/Datasheets/DFLZ5V1-DFLZ39.pdf")</f>
        <v>https://www.diodes.com/assets/Datasheets/DFLZ5V1-DFLZ39.pdf</v>
      </c>
      <c r="C880" t="str">
        <f>Hyperlink("https://www.diodes.com/part/view/DFLZ18","DFLZ18")</f>
        <v>DFLZ18</v>
      </c>
      <c r="D880" t="s">
        <v>102</v>
      </c>
      <c r="E880" t="s">
        <v>57</v>
      </c>
      <c r="F880" t="s">
        <v>16</v>
      </c>
      <c r="G880" t="s">
        <v>17</v>
      </c>
      <c r="H880">
        <v>1000</v>
      </c>
      <c r="I880">
        <v>18</v>
      </c>
      <c r="J880">
        <v>25</v>
      </c>
      <c r="K880">
        <v>5</v>
      </c>
      <c r="L880">
        <v>1</v>
      </c>
      <c r="M880" t="s">
        <v>913</v>
      </c>
    </row>
    <row r="881" spans="1:13">
      <c r="A881" t="s">
        <v>926</v>
      </c>
      <c r="B881" s="2" t="str">
        <f>Hyperlink("https://www.diodes.com/assets/Datasheets/DFLZxxQ.pdf")</f>
        <v>https://www.diodes.com/assets/Datasheets/DFLZxxQ.pdf</v>
      </c>
      <c r="C881" t="str">
        <f>Hyperlink("https://www.diodes.com/part/view/DFLZ18Q","DFLZ18Q")</f>
        <v>DFLZ18Q</v>
      </c>
      <c r="D881" t="s">
        <v>102</v>
      </c>
      <c r="E881" t="s">
        <v>57</v>
      </c>
      <c r="F881" t="s">
        <v>106</v>
      </c>
      <c r="G881" t="s">
        <v>17</v>
      </c>
      <c r="H881">
        <v>1000</v>
      </c>
      <c r="I881">
        <v>18</v>
      </c>
      <c r="J881">
        <v>25</v>
      </c>
      <c r="K881">
        <v>5</v>
      </c>
      <c r="L881">
        <v>1</v>
      </c>
      <c r="M881" t="s">
        <v>913</v>
      </c>
    </row>
    <row r="882" spans="1:13">
      <c r="A882" t="s">
        <v>927</v>
      </c>
      <c r="B882" s="2" t="str">
        <f>Hyperlink("https://www.diodes.com/assets/Datasheets/DFLZ5V1-DFLZ39.pdf")</f>
        <v>https://www.diodes.com/assets/Datasheets/DFLZ5V1-DFLZ39.pdf</v>
      </c>
      <c r="C882" t="str">
        <f>Hyperlink("https://www.diodes.com/part/view/DFLZ20","DFLZ20")</f>
        <v>DFLZ20</v>
      </c>
      <c r="D882" t="s">
        <v>102</v>
      </c>
      <c r="E882" t="s">
        <v>57</v>
      </c>
      <c r="F882" t="s">
        <v>16</v>
      </c>
      <c r="G882" t="s">
        <v>17</v>
      </c>
      <c r="H882">
        <v>1000</v>
      </c>
      <c r="I882">
        <v>20</v>
      </c>
      <c r="J882">
        <v>25</v>
      </c>
      <c r="K882">
        <v>5</v>
      </c>
      <c r="L882">
        <v>1</v>
      </c>
      <c r="M882" t="s">
        <v>913</v>
      </c>
    </row>
    <row r="883" spans="1:13">
      <c r="A883" t="s">
        <v>928</v>
      </c>
      <c r="B883" s="2" t="str">
        <f>Hyperlink("https://www.diodes.com/assets/Datasheets/DFLZxxQ.pdf")</f>
        <v>https://www.diodes.com/assets/Datasheets/DFLZxxQ.pdf</v>
      </c>
      <c r="C883" t="str">
        <f>Hyperlink("https://www.diodes.com/part/view/DFLZ20Q","DFLZ20Q")</f>
        <v>DFLZ20Q</v>
      </c>
      <c r="D883" t="s">
        <v>102</v>
      </c>
      <c r="E883" t="s">
        <v>57</v>
      </c>
      <c r="F883" t="s">
        <v>106</v>
      </c>
      <c r="G883" t="s">
        <v>17</v>
      </c>
      <c r="H883">
        <v>1000</v>
      </c>
      <c r="I883">
        <v>20</v>
      </c>
      <c r="J883">
        <v>25</v>
      </c>
      <c r="K883">
        <v>5</v>
      </c>
      <c r="L883">
        <v>1</v>
      </c>
      <c r="M883" t="s">
        <v>913</v>
      </c>
    </row>
    <row r="884" spans="1:13">
      <c r="A884" t="s">
        <v>929</v>
      </c>
      <c r="B884" s="2" t="str">
        <f>Hyperlink("https://www.diodes.com/assets/Datasheets/DFLZ5V1-DFLZ39.pdf")</f>
        <v>https://www.diodes.com/assets/Datasheets/DFLZ5V1-DFLZ39.pdf</v>
      </c>
      <c r="C884" t="str">
        <f>Hyperlink("https://www.diodes.com/part/view/DFLZ22","DFLZ22")</f>
        <v>DFLZ22</v>
      </c>
      <c r="D884" t="s">
        <v>102</v>
      </c>
      <c r="E884" t="s">
        <v>57</v>
      </c>
      <c r="F884" t="s">
        <v>16</v>
      </c>
      <c r="G884" t="s">
        <v>17</v>
      </c>
      <c r="H884">
        <v>1000</v>
      </c>
      <c r="I884">
        <v>22</v>
      </c>
      <c r="J884">
        <v>25</v>
      </c>
      <c r="K884">
        <v>5</v>
      </c>
      <c r="L884">
        <v>1</v>
      </c>
      <c r="M884" t="s">
        <v>913</v>
      </c>
    </row>
    <row r="885" spans="1:13">
      <c r="A885" t="s">
        <v>930</v>
      </c>
      <c r="B885" s="2" t="str">
        <f>Hyperlink("https://www.diodes.com/assets/Datasheets/DFLZxxQ.pdf")</f>
        <v>https://www.diodes.com/assets/Datasheets/DFLZxxQ.pdf</v>
      </c>
      <c r="C885" t="str">
        <f>Hyperlink("https://www.diodes.com/part/view/DFLZ22Q","DFLZ22Q")</f>
        <v>DFLZ22Q</v>
      </c>
      <c r="D885" t="s">
        <v>102</v>
      </c>
      <c r="E885" t="s">
        <v>57</v>
      </c>
      <c r="F885" t="s">
        <v>106</v>
      </c>
      <c r="G885" t="s">
        <v>17</v>
      </c>
      <c r="H885">
        <v>1000</v>
      </c>
      <c r="I885">
        <v>22</v>
      </c>
      <c r="J885">
        <v>25</v>
      </c>
      <c r="K885">
        <v>5</v>
      </c>
      <c r="L885">
        <v>1</v>
      </c>
      <c r="M885" t="s">
        <v>913</v>
      </c>
    </row>
    <row r="886" spans="1:13">
      <c r="A886" t="s">
        <v>931</v>
      </c>
      <c r="B886" s="2" t="str">
        <f>Hyperlink("https://www.diodes.com/assets/Datasheets/DFLZ5V1-DFLZ39.pdf")</f>
        <v>https://www.diodes.com/assets/Datasheets/DFLZ5V1-DFLZ39.pdf</v>
      </c>
      <c r="C886" t="str">
        <f>Hyperlink("https://www.diodes.com/part/view/DFLZ24","DFLZ24")</f>
        <v>DFLZ24</v>
      </c>
      <c r="D886" t="s">
        <v>102</v>
      </c>
      <c r="E886" t="s">
        <v>57</v>
      </c>
      <c r="F886" t="s">
        <v>16</v>
      </c>
      <c r="G886" t="s">
        <v>17</v>
      </c>
      <c r="H886">
        <v>1000</v>
      </c>
      <c r="I886">
        <v>24</v>
      </c>
      <c r="J886">
        <v>25</v>
      </c>
      <c r="K886">
        <v>5</v>
      </c>
      <c r="L886">
        <v>1</v>
      </c>
      <c r="M886" t="s">
        <v>913</v>
      </c>
    </row>
    <row r="887" spans="1:13">
      <c r="A887" t="s">
        <v>932</v>
      </c>
      <c r="B887" s="2" t="str">
        <f>Hyperlink("https://www.diodes.com/assets/Datasheets/DFLZxxQ.pdf")</f>
        <v>https://www.diodes.com/assets/Datasheets/DFLZxxQ.pdf</v>
      </c>
      <c r="C887" t="str">
        <f>Hyperlink("https://www.diodes.com/part/view/DFLZ24Q","DFLZ24Q")</f>
        <v>DFLZ24Q</v>
      </c>
      <c r="D887" t="s">
        <v>102</v>
      </c>
      <c r="E887" t="s">
        <v>57</v>
      </c>
      <c r="F887" t="s">
        <v>106</v>
      </c>
      <c r="G887" t="s">
        <v>17</v>
      </c>
      <c r="H887">
        <v>1000</v>
      </c>
      <c r="I887">
        <v>24</v>
      </c>
      <c r="J887">
        <v>25</v>
      </c>
      <c r="K887">
        <v>5</v>
      </c>
      <c r="L887">
        <v>1</v>
      </c>
      <c r="M887" t="s">
        <v>913</v>
      </c>
    </row>
    <row r="888" spans="1:13">
      <c r="A888" t="s">
        <v>933</v>
      </c>
      <c r="B888" s="2" t="str">
        <f>Hyperlink("https://www.diodes.com/assets/Datasheets/DFLZ5V1-DFLZ39.pdf")</f>
        <v>https://www.diodes.com/assets/Datasheets/DFLZ5V1-DFLZ39.pdf</v>
      </c>
      <c r="C888" t="str">
        <f>Hyperlink("https://www.diodes.com/part/view/DFLZ27","DFLZ27")</f>
        <v>DFLZ27</v>
      </c>
      <c r="D888" t="s">
        <v>102</v>
      </c>
      <c r="E888" t="s">
        <v>57</v>
      </c>
      <c r="F888" t="s">
        <v>16</v>
      </c>
      <c r="G888" t="s">
        <v>17</v>
      </c>
      <c r="H888">
        <v>1000</v>
      </c>
      <c r="I888">
        <v>27</v>
      </c>
      <c r="J888">
        <v>25</v>
      </c>
      <c r="K888">
        <v>5</v>
      </c>
      <c r="L888">
        <v>1</v>
      </c>
      <c r="M888" t="s">
        <v>913</v>
      </c>
    </row>
    <row r="889" spans="1:13">
      <c r="A889" t="s">
        <v>934</v>
      </c>
      <c r="B889" s="2" t="str">
        <f>Hyperlink("https://www.diodes.com/assets/Datasheets/DFLZxxQ.pdf")</f>
        <v>https://www.diodes.com/assets/Datasheets/DFLZxxQ.pdf</v>
      </c>
      <c r="C889" t="str">
        <f>Hyperlink("https://www.diodes.com/part/view/DFLZ27Q","DFLZ27Q")</f>
        <v>DFLZ27Q</v>
      </c>
      <c r="D889" t="s">
        <v>102</v>
      </c>
      <c r="E889" t="s">
        <v>57</v>
      </c>
      <c r="F889" t="s">
        <v>106</v>
      </c>
      <c r="G889" t="s">
        <v>17</v>
      </c>
      <c r="H889">
        <v>1000</v>
      </c>
      <c r="I889">
        <v>27</v>
      </c>
      <c r="J889">
        <v>25</v>
      </c>
      <c r="K889">
        <v>5</v>
      </c>
      <c r="L889">
        <v>1</v>
      </c>
      <c r="M889" t="s">
        <v>913</v>
      </c>
    </row>
    <row r="890" spans="1:13">
      <c r="A890" t="s">
        <v>935</v>
      </c>
      <c r="B890" s="2" t="str">
        <f>Hyperlink("https://www.diodes.com/assets/Datasheets/DFLZ5V1-DFLZ39.pdf")</f>
        <v>https://www.diodes.com/assets/Datasheets/DFLZ5V1-DFLZ39.pdf</v>
      </c>
      <c r="C890" t="str">
        <f>Hyperlink("https://www.diodes.com/part/view/DFLZ30","DFLZ30")</f>
        <v>DFLZ30</v>
      </c>
      <c r="D890" t="s">
        <v>102</v>
      </c>
      <c r="E890" t="s">
        <v>57</v>
      </c>
      <c r="F890" t="s">
        <v>16</v>
      </c>
      <c r="G890" t="s">
        <v>17</v>
      </c>
      <c r="H890">
        <v>1000</v>
      </c>
      <c r="I890">
        <v>30</v>
      </c>
      <c r="J890">
        <v>25</v>
      </c>
      <c r="K890">
        <v>5</v>
      </c>
      <c r="L890">
        <v>1</v>
      </c>
      <c r="M890" t="s">
        <v>913</v>
      </c>
    </row>
    <row r="891" spans="1:13">
      <c r="A891" t="s">
        <v>936</v>
      </c>
      <c r="B891" s="2" t="str">
        <f>Hyperlink("https://www.diodes.com/assets/Datasheets/DFLZxxQ.pdf")</f>
        <v>https://www.diodes.com/assets/Datasheets/DFLZxxQ.pdf</v>
      </c>
      <c r="C891" t="str">
        <f>Hyperlink("https://www.diodes.com/part/view/DFLZ30Q","DFLZ30Q")</f>
        <v>DFLZ30Q</v>
      </c>
      <c r="D891" t="s">
        <v>102</v>
      </c>
      <c r="E891" t="s">
        <v>57</v>
      </c>
      <c r="F891" t="s">
        <v>106</v>
      </c>
      <c r="G891" t="s">
        <v>17</v>
      </c>
      <c r="H891">
        <v>1000</v>
      </c>
      <c r="I891">
        <v>30</v>
      </c>
      <c r="J891">
        <v>25</v>
      </c>
      <c r="K891">
        <v>5</v>
      </c>
      <c r="L891">
        <v>1</v>
      </c>
      <c r="M891" t="s">
        <v>913</v>
      </c>
    </row>
    <row r="892" spans="1:13">
      <c r="A892" t="s">
        <v>937</v>
      </c>
      <c r="B892" s="2" t="str">
        <f>Hyperlink("https://www.diodes.com/assets/Datasheets/DFLZ5V1-DFLZ39.pdf")</f>
        <v>https://www.diodes.com/assets/Datasheets/DFLZ5V1-DFLZ39.pdf</v>
      </c>
      <c r="C892" t="str">
        <f>Hyperlink("https://www.diodes.com/part/view/DFLZ33","DFLZ33")</f>
        <v>DFLZ33</v>
      </c>
      <c r="D892" t="s">
        <v>102</v>
      </c>
      <c r="E892" t="s">
        <v>57</v>
      </c>
      <c r="F892" t="s">
        <v>16</v>
      </c>
      <c r="G892" t="s">
        <v>17</v>
      </c>
      <c r="H892">
        <v>1000</v>
      </c>
      <c r="I892">
        <v>33</v>
      </c>
      <c r="J892">
        <v>25</v>
      </c>
      <c r="K892">
        <v>5</v>
      </c>
      <c r="L892">
        <v>1</v>
      </c>
      <c r="M892" t="s">
        <v>913</v>
      </c>
    </row>
    <row r="893" spans="1:13">
      <c r="A893" t="s">
        <v>938</v>
      </c>
      <c r="B893" s="2" t="str">
        <f>Hyperlink("https://www.diodes.com/assets/Datasheets/DFLZxxQ.pdf")</f>
        <v>https://www.diodes.com/assets/Datasheets/DFLZxxQ.pdf</v>
      </c>
      <c r="C893" t="str">
        <f>Hyperlink("https://www.diodes.com/part/view/DFLZ33Q","DFLZ33Q")</f>
        <v>DFLZ33Q</v>
      </c>
      <c r="D893" t="s">
        <v>102</v>
      </c>
      <c r="E893" t="s">
        <v>57</v>
      </c>
      <c r="F893" t="s">
        <v>106</v>
      </c>
      <c r="G893" t="s">
        <v>17</v>
      </c>
      <c r="H893">
        <v>1000</v>
      </c>
      <c r="I893">
        <v>33</v>
      </c>
      <c r="J893">
        <v>25</v>
      </c>
      <c r="K893">
        <v>5</v>
      </c>
      <c r="L893">
        <v>1</v>
      </c>
      <c r="M893" t="s">
        <v>913</v>
      </c>
    </row>
    <row r="894" spans="1:13">
      <c r="A894" t="s">
        <v>939</v>
      </c>
      <c r="B894" s="2" t="str">
        <f>Hyperlink("https://www.diodes.com/assets/Datasheets/DFLZ5V1-DFLZ39.pdf")</f>
        <v>https://www.diodes.com/assets/Datasheets/DFLZ5V1-DFLZ39.pdf</v>
      </c>
      <c r="C894" t="str">
        <f>Hyperlink("https://www.diodes.com/part/view/DFLZ36","DFLZ36")</f>
        <v>DFLZ36</v>
      </c>
      <c r="D894" t="s">
        <v>102</v>
      </c>
      <c r="E894" t="s">
        <v>57</v>
      </c>
      <c r="F894" t="s">
        <v>16</v>
      </c>
      <c r="G894" t="s">
        <v>17</v>
      </c>
      <c r="H894">
        <v>1000</v>
      </c>
      <c r="I894">
        <v>36</v>
      </c>
      <c r="J894">
        <v>10</v>
      </c>
      <c r="K894">
        <v>5</v>
      </c>
      <c r="L894">
        <v>1</v>
      </c>
      <c r="M894" t="s">
        <v>913</v>
      </c>
    </row>
    <row r="895" spans="1:13">
      <c r="A895" t="s">
        <v>940</v>
      </c>
      <c r="B895" s="2" t="str">
        <f>Hyperlink("https://www.diodes.com/assets/Datasheets/DFLZxxQ.pdf")</f>
        <v>https://www.diodes.com/assets/Datasheets/DFLZxxQ.pdf</v>
      </c>
      <c r="C895" t="str">
        <f>Hyperlink("https://www.diodes.com/part/view/DFLZ36Q","DFLZ36Q")</f>
        <v>DFLZ36Q</v>
      </c>
      <c r="D895" t="s">
        <v>102</v>
      </c>
      <c r="E895" t="s">
        <v>57</v>
      </c>
      <c r="F895" t="s">
        <v>106</v>
      </c>
      <c r="G895" t="s">
        <v>17</v>
      </c>
      <c r="H895">
        <v>1000</v>
      </c>
      <c r="I895">
        <v>36</v>
      </c>
      <c r="J895">
        <v>10</v>
      </c>
      <c r="K895">
        <v>5</v>
      </c>
      <c r="L895">
        <v>1</v>
      </c>
      <c r="M895" t="s">
        <v>913</v>
      </c>
    </row>
    <row r="896" spans="1:13">
      <c r="A896" t="s">
        <v>941</v>
      </c>
      <c r="B896" s="2" t="str">
        <f>Hyperlink("https://www.diodes.com/assets/Datasheets/DFLZ5V1-DFLZ39.pdf")</f>
        <v>https://www.diodes.com/assets/Datasheets/DFLZ5V1-DFLZ39.pdf</v>
      </c>
      <c r="C896" t="str">
        <f>Hyperlink("https://www.diodes.com/part/view/DFLZ39","DFLZ39")</f>
        <v>DFLZ39</v>
      </c>
      <c r="D896" t="s">
        <v>102</v>
      </c>
      <c r="E896" t="s">
        <v>57</v>
      </c>
      <c r="F896" t="s">
        <v>16</v>
      </c>
      <c r="G896" t="s">
        <v>17</v>
      </c>
      <c r="H896">
        <v>1000</v>
      </c>
      <c r="I896">
        <v>39</v>
      </c>
      <c r="J896">
        <v>10</v>
      </c>
      <c r="K896">
        <v>5</v>
      </c>
      <c r="L896">
        <v>1</v>
      </c>
      <c r="M896" t="s">
        <v>913</v>
      </c>
    </row>
    <row r="897" spans="1:13">
      <c r="A897" t="s">
        <v>942</v>
      </c>
      <c r="B897" s="2" t="str">
        <f>Hyperlink("https://www.diodes.com/assets/Datasheets/DFLZxxQ.pdf")</f>
        <v>https://www.diodes.com/assets/Datasheets/DFLZxxQ.pdf</v>
      </c>
      <c r="C897" t="str">
        <f>Hyperlink("https://www.diodes.com/part/view/DFLZ39Q","DFLZ39Q")</f>
        <v>DFLZ39Q</v>
      </c>
      <c r="D897" t="s">
        <v>102</v>
      </c>
      <c r="E897" t="s">
        <v>57</v>
      </c>
      <c r="F897" t="s">
        <v>106</v>
      </c>
      <c r="G897" t="s">
        <v>17</v>
      </c>
      <c r="H897">
        <v>1000</v>
      </c>
      <c r="I897">
        <v>39</v>
      </c>
      <c r="J897">
        <v>10</v>
      </c>
      <c r="K897">
        <v>5</v>
      </c>
      <c r="L897">
        <v>1</v>
      </c>
      <c r="M897" t="s">
        <v>913</v>
      </c>
    </row>
    <row r="898" spans="1:13">
      <c r="A898" t="s">
        <v>943</v>
      </c>
      <c r="B898" s="2" t="str">
        <f>Hyperlink("https://www.diodes.com/assets/Datasheets/DFLZ5V1-DFLZ39.pdf")</f>
        <v>https://www.diodes.com/assets/Datasheets/DFLZ5V1-DFLZ39.pdf</v>
      </c>
      <c r="C898" t="str">
        <f>Hyperlink("https://www.diodes.com/part/view/DFLZ5V1","DFLZ5V1")</f>
        <v>DFLZ5V1</v>
      </c>
      <c r="D898" t="s">
        <v>102</v>
      </c>
      <c r="E898" t="s">
        <v>57</v>
      </c>
      <c r="F898" t="s">
        <v>16</v>
      </c>
      <c r="G898" t="s">
        <v>17</v>
      </c>
      <c r="H898">
        <v>1000</v>
      </c>
      <c r="I898">
        <v>5.1</v>
      </c>
      <c r="J898">
        <v>100</v>
      </c>
      <c r="K898">
        <v>5</v>
      </c>
      <c r="L898">
        <v>2.5</v>
      </c>
      <c r="M898" t="s">
        <v>913</v>
      </c>
    </row>
    <row r="899" spans="1:13">
      <c r="A899" t="s">
        <v>944</v>
      </c>
      <c r="B899" s="2" t="str">
        <f>Hyperlink("https://www.diodes.com/assets/Datasheets/DFLZxxQ.pdf")</f>
        <v>https://www.diodes.com/assets/Datasheets/DFLZxxQ.pdf</v>
      </c>
      <c r="C899" t="str">
        <f>Hyperlink("https://www.diodes.com/part/view/DFLZ5V1Q","DFLZ5V1Q")</f>
        <v>DFLZ5V1Q</v>
      </c>
      <c r="D899" t="s">
        <v>102</v>
      </c>
      <c r="E899" t="s">
        <v>57</v>
      </c>
      <c r="F899" t="s">
        <v>106</v>
      </c>
      <c r="G899" t="s">
        <v>17</v>
      </c>
      <c r="H899">
        <v>1000</v>
      </c>
      <c r="I899">
        <v>5.1</v>
      </c>
      <c r="J899">
        <v>100</v>
      </c>
      <c r="K899">
        <v>5</v>
      </c>
      <c r="L899">
        <v>2.5</v>
      </c>
      <c r="M899" t="s">
        <v>913</v>
      </c>
    </row>
    <row r="900" spans="1:13">
      <c r="A900" t="s">
        <v>945</v>
      </c>
      <c r="B900" s="2" t="str">
        <f>Hyperlink("https://www.diodes.com/assets/Datasheets/DFLZ5V1-DFLZ39.pdf")</f>
        <v>https://www.diodes.com/assets/Datasheets/DFLZ5V1-DFLZ39.pdf</v>
      </c>
      <c r="C900" t="str">
        <f>Hyperlink("https://www.diodes.com/part/view/DFLZ5V6","DFLZ5V6")</f>
        <v>DFLZ5V6</v>
      </c>
      <c r="D900" t="s">
        <v>102</v>
      </c>
      <c r="E900" t="s">
        <v>57</v>
      </c>
      <c r="F900" t="s">
        <v>16</v>
      </c>
      <c r="G900" t="s">
        <v>17</v>
      </c>
      <c r="H900">
        <v>1000</v>
      </c>
      <c r="I900">
        <v>5.6</v>
      </c>
      <c r="J900">
        <v>100</v>
      </c>
      <c r="K900">
        <v>5</v>
      </c>
      <c r="L900">
        <v>10</v>
      </c>
      <c r="M900" t="s">
        <v>913</v>
      </c>
    </row>
    <row r="901" spans="1:13">
      <c r="A901" t="s">
        <v>946</v>
      </c>
      <c r="B901" s="2" t="str">
        <f>Hyperlink("https://www.diodes.com/assets/Datasheets/DFLZxxQ.pdf")</f>
        <v>https://www.diodes.com/assets/Datasheets/DFLZxxQ.pdf</v>
      </c>
      <c r="C901" t="str">
        <f>Hyperlink("https://www.diodes.com/part/view/DFLZ5V6Q","DFLZ5V6Q")</f>
        <v>DFLZ5V6Q</v>
      </c>
      <c r="D901" t="s">
        <v>102</v>
      </c>
      <c r="E901" t="s">
        <v>57</v>
      </c>
      <c r="F901" t="s">
        <v>106</v>
      </c>
      <c r="G901" t="s">
        <v>17</v>
      </c>
      <c r="H901">
        <v>1000</v>
      </c>
      <c r="I901">
        <v>5.6</v>
      </c>
      <c r="J901">
        <v>100</v>
      </c>
      <c r="K901">
        <v>5</v>
      </c>
      <c r="L901">
        <v>10</v>
      </c>
      <c r="M901" t="s">
        <v>913</v>
      </c>
    </row>
    <row r="902" spans="1:13">
      <c r="A902" t="s">
        <v>947</v>
      </c>
      <c r="B902" s="2" t="str">
        <f>Hyperlink("https://www.diodes.com/assets/Datasheets/DFLZ5V1-DFLZ39.pdf")</f>
        <v>https://www.diodes.com/assets/Datasheets/DFLZ5V1-DFLZ39.pdf</v>
      </c>
      <c r="C902" t="str">
        <f>Hyperlink("https://www.diodes.com/part/view/DFLZ6V2","DFLZ6V2")</f>
        <v>DFLZ6V2</v>
      </c>
      <c r="D902" t="s">
        <v>102</v>
      </c>
      <c r="E902" t="s">
        <v>57</v>
      </c>
      <c r="F902" t="s">
        <v>16</v>
      </c>
      <c r="G902" t="s">
        <v>17</v>
      </c>
      <c r="H902">
        <v>1000</v>
      </c>
      <c r="I902">
        <v>6.2</v>
      </c>
      <c r="J902">
        <v>100</v>
      </c>
      <c r="K902">
        <v>5</v>
      </c>
      <c r="L902">
        <v>5</v>
      </c>
      <c r="M902" t="s">
        <v>913</v>
      </c>
    </row>
    <row r="903" spans="1:13">
      <c r="A903" t="s">
        <v>948</v>
      </c>
      <c r="B903" s="2" t="str">
        <f>Hyperlink("https://www.diodes.com/assets/Datasheets/DFLZxxQ.pdf")</f>
        <v>https://www.diodes.com/assets/Datasheets/DFLZxxQ.pdf</v>
      </c>
      <c r="C903" t="str">
        <f>Hyperlink("https://www.diodes.com/part/view/DFLZ6V2Q","DFLZ6V2Q")</f>
        <v>DFLZ6V2Q</v>
      </c>
      <c r="D903" t="s">
        <v>102</v>
      </c>
      <c r="E903" t="s">
        <v>57</v>
      </c>
      <c r="F903" t="s">
        <v>106</v>
      </c>
      <c r="G903" t="s">
        <v>17</v>
      </c>
      <c r="H903">
        <v>1000</v>
      </c>
      <c r="I903">
        <v>6.2</v>
      </c>
      <c r="J903">
        <v>100</v>
      </c>
      <c r="K903">
        <v>5</v>
      </c>
      <c r="L903">
        <v>5</v>
      </c>
      <c r="M903" t="s">
        <v>913</v>
      </c>
    </row>
    <row r="904" spans="1:13">
      <c r="A904" t="s">
        <v>949</v>
      </c>
      <c r="B904" s="2" t="str">
        <f>Hyperlink("https://www.diodes.com/assets/Datasheets/DFLZ5V1-DFLZ39.pdf")</f>
        <v>https://www.diodes.com/assets/Datasheets/DFLZ5V1-DFLZ39.pdf</v>
      </c>
      <c r="C904" t="str">
        <f>Hyperlink("https://www.diodes.com/part/view/DFLZ6V8","DFLZ6V8")</f>
        <v>DFLZ6V8</v>
      </c>
      <c r="D904" t="s">
        <v>102</v>
      </c>
      <c r="E904" t="s">
        <v>57</v>
      </c>
      <c r="F904" t="s">
        <v>16</v>
      </c>
      <c r="G904" t="s">
        <v>17</v>
      </c>
      <c r="H904">
        <v>1000</v>
      </c>
      <c r="I904">
        <v>6.8</v>
      </c>
      <c r="J904">
        <v>100</v>
      </c>
      <c r="K904">
        <v>5</v>
      </c>
      <c r="L904">
        <v>5</v>
      </c>
      <c r="M904" t="s">
        <v>913</v>
      </c>
    </row>
    <row r="905" spans="1:13">
      <c r="A905" t="s">
        <v>950</v>
      </c>
      <c r="B905" s="2" t="str">
        <f>Hyperlink("https://www.diodes.com/assets/Datasheets/DFLZxxQ.pdf")</f>
        <v>https://www.diodes.com/assets/Datasheets/DFLZxxQ.pdf</v>
      </c>
      <c r="C905" t="str">
        <f>Hyperlink("https://www.diodes.com/part/view/DFLZ6V8Q","DFLZ6V8Q")</f>
        <v>DFLZ6V8Q</v>
      </c>
      <c r="D905" t="s">
        <v>102</v>
      </c>
      <c r="E905" t="s">
        <v>57</v>
      </c>
      <c r="F905" t="s">
        <v>106</v>
      </c>
      <c r="G905" t="s">
        <v>17</v>
      </c>
      <c r="H905">
        <v>1000</v>
      </c>
      <c r="I905">
        <v>6.8</v>
      </c>
      <c r="J905">
        <v>100</v>
      </c>
      <c r="K905">
        <v>5</v>
      </c>
      <c r="L905">
        <v>5</v>
      </c>
      <c r="M905" t="s">
        <v>913</v>
      </c>
    </row>
    <row r="906" spans="1:13">
      <c r="A906" t="s">
        <v>951</v>
      </c>
      <c r="B906" s="2" t="str">
        <f>Hyperlink("https://www.diodes.com/assets/Datasheets/DFLZ5V1-DFLZ39.pdf")</f>
        <v>https://www.diodes.com/assets/Datasheets/DFLZ5V1-DFLZ39.pdf</v>
      </c>
      <c r="C906" t="str">
        <f>Hyperlink("https://www.diodes.com/part/view/DFLZ7V5","DFLZ7V5")</f>
        <v>DFLZ7V5</v>
      </c>
      <c r="D906" t="s">
        <v>102</v>
      </c>
      <c r="E906" t="s">
        <v>57</v>
      </c>
      <c r="F906" t="s">
        <v>16</v>
      </c>
      <c r="G906" t="s">
        <v>17</v>
      </c>
      <c r="H906">
        <v>1000</v>
      </c>
      <c r="I906">
        <v>7.5</v>
      </c>
      <c r="J906">
        <v>100</v>
      </c>
      <c r="K906">
        <v>5</v>
      </c>
      <c r="L906">
        <v>5</v>
      </c>
      <c r="M906" t="s">
        <v>913</v>
      </c>
    </row>
    <row r="907" spans="1:13">
      <c r="A907" t="s">
        <v>952</v>
      </c>
      <c r="B907" s="2" t="str">
        <f>Hyperlink("https://www.diodes.com/assets/Datasheets/DFLZxxQ.pdf")</f>
        <v>https://www.diodes.com/assets/Datasheets/DFLZxxQ.pdf</v>
      </c>
      <c r="C907" t="str">
        <f>Hyperlink("https://www.diodes.com/part/view/DFLZ7V5Q","DFLZ7V5Q")</f>
        <v>DFLZ7V5Q</v>
      </c>
      <c r="D907" t="s">
        <v>102</v>
      </c>
      <c r="E907" t="s">
        <v>57</v>
      </c>
      <c r="F907" t="s">
        <v>106</v>
      </c>
      <c r="G907" t="s">
        <v>17</v>
      </c>
      <c r="H907">
        <v>1000</v>
      </c>
      <c r="I907">
        <v>7.5</v>
      </c>
      <c r="J907">
        <v>100</v>
      </c>
      <c r="K907">
        <v>5</v>
      </c>
      <c r="L907">
        <v>5</v>
      </c>
      <c r="M907" t="s">
        <v>913</v>
      </c>
    </row>
    <row r="908" spans="1:13">
      <c r="A908" t="s">
        <v>953</v>
      </c>
      <c r="B908" s="2" t="str">
        <f>Hyperlink("https://www.diodes.com/assets/Datasheets/DFLZ5V1-DFLZ39.pdf")</f>
        <v>https://www.diodes.com/assets/Datasheets/DFLZ5V1-DFLZ39.pdf</v>
      </c>
      <c r="C908" t="str">
        <f>Hyperlink("https://www.diodes.com/part/view/DFLZ8V2","DFLZ8V2")</f>
        <v>DFLZ8V2</v>
      </c>
      <c r="D908" t="s">
        <v>102</v>
      </c>
      <c r="E908" t="s">
        <v>57</v>
      </c>
      <c r="F908" t="s">
        <v>16</v>
      </c>
      <c r="G908" t="s">
        <v>17</v>
      </c>
      <c r="H908">
        <v>1000</v>
      </c>
      <c r="I908">
        <v>8.2</v>
      </c>
      <c r="J908">
        <v>100</v>
      </c>
      <c r="K908">
        <v>5</v>
      </c>
      <c r="L908">
        <v>5</v>
      </c>
      <c r="M908" t="s">
        <v>913</v>
      </c>
    </row>
    <row r="909" spans="1:13">
      <c r="A909" t="s">
        <v>954</v>
      </c>
      <c r="B909" s="2" t="str">
        <f>Hyperlink("https://www.diodes.com/assets/Datasheets/DFLZxxQ.pdf")</f>
        <v>https://www.diodes.com/assets/Datasheets/DFLZxxQ.pdf</v>
      </c>
      <c r="C909" t="str">
        <f>Hyperlink("https://www.diodes.com/part/view/DFLZ8V2Q","DFLZ8V2Q")</f>
        <v>DFLZ8V2Q</v>
      </c>
      <c r="D909" t="s">
        <v>102</v>
      </c>
      <c r="E909" t="s">
        <v>57</v>
      </c>
      <c r="F909" t="s">
        <v>106</v>
      </c>
      <c r="G909" t="s">
        <v>17</v>
      </c>
      <c r="H909">
        <v>1000</v>
      </c>
      <c r="I909">
        <v>8.2</v>
      </c>
      <c r="J909">
        <v>100</v>
      </c>
      <c r="K909">
        <v>5</v>
      </c>
      <c r="L909">
        <v>5</v>
      </c>
      <c r="M909" t="s">
        <v>913</v>
      </c>
    </row>
    <row r="910" spans="1:13">
      <c r="A910" t="s">
        <v>955</v>
      </c>
      <c r="B910" s="2" t="str">
        <f>Hyperlink("https://www.diodes.com/assets/Datasheets/DFLZ5V1-DFLZ39.pdf")</f>
        <v>https://www.diodes.com/assets/Datasheets/DFLZ5V1-DFLZ39.pdf</v>
      </c>
      <c r="C910" t="str">
        <f>Hyperlink("https://www.diodes.com/part/view/DFLZ9V1","DFLZ9V1")</f>
        <v>DFLZ9V1</v>
      </c>
      <c r="D910" t="s">
        <v>102</v>
      </c>
      <c r="E910" t="s">
        <v>57</v>
      </c>
      <c r="F910" t="s">
        <v>16</v>
      </c>
      <c r="G910" t="s">
        <v>17</v>
      </c>
      <c r="H910">
        <v>1000</v>
      </c>
      <c r="I910">
        <v>9.1</v>
      </c>
      <c r="J910">
        <v>50</v>
      </c>
      <c r="K910">
        <v>5</v>
      </c>
      <c r="L910">
        <v>5</v>
      </c>
      <c r="M910" t="s">
        <v>913</v>
      </c>
    </row>
    <row r="911" spans="1:13">
      <c r="A911" t="s">
        <v>956</v>
      </c>
      <c r="B911" s="2" t="str">
        <f>Hyperlink("https://www.diodes.com/assets/Datasheets/DFLZxxQ.pdf")</f>
        <v>https://www.diodes.com/assets/Datasheets/DFLZxxQ.pdf</v>
      </c>
      <c r="C911" t="str">
        <f>Hyperlink("https://www.diodes.com/part/view/DFLZ9V1Q","DFLZ9V1Q")</f>
        <v>DFLZ9V1Q</v>
      </c>
      <c r="D911" t="s">
        <v>102</v>
      </c>
      <c r="E911" t="s">
        <v>57</v>
      </c>
      <c r="F911" t="s">
        <v>106</v>
      </c>
      <c r="G911" t="s">
        <v>17</v>
      </c>
      <c r="H911">
        <v>1000</v>
      </c>
      <c r="I911">
        <v>9.1</v>
      </c>
      <c r="J911">
        <v>50</v>
      </c>
      <c r="K911">
        <v>5</v>
      </c>
      <c r="L911">
        <v>5</v>
      </c>
      <c r="M911" t="s">
        <v>913</v>
      </c>
    </row>
    <row r="912" spans="1:13">
      <c r="A912" t="s">
        <v>957</v>
      </c>
      <c r="B912" s="2" t="str">
        <f>Hyperlink("https://www.diodes.com/assets/Datasheets/DZ23C2V7-DZ23C51.pdf")</f>
        <v>https://www.diodes.com/assets/Datasheets/DZ23C2V7-DZ23C51.pdf</v>
      </c>
      <c r="C912" t="str">
        <f>Hyperlink("https://www.diodes.com/part/view/DZ23C10","DZ23C10")</f>
        <v>DZ23C10</v>
      </c>
      <c r="D912" t="s">
        <v>958</v>
      </c>
      <c r="E912" t="s">
        <v>57</v>
      </c>
      <c r="F912" t="s">
        <v>16</v>
      </c>
      <c r="G912" t="s">
        <v>959</v>
      </c>
      <c r="H912">
        <v>300</v>
      </c>
      <c r="I912">
        <v>10</v>
      </c>
      <c r="J912">
        <v>5</v>
      </c>
      <c r="K912">
        <v>6</v>
      </c>
      <c r="L912">
        <v>0.1</v>
      </c>
      <c r="M912" t="s">
        <v>59</v>
      </c>
    </row>
    <row r="913" spans="1:13">
      <c r="A913" t="s">
        <v>960</v>
      </c>
      <c r="B913" s="2" t="str">
        <f>Hyperlink("https://www.diodes.com/assets/Datasheets/DZ23C2V7-DZ23C51.pdf")</f>
        <v>https://www.diodes.com/assets/Datasheets/DZ23C2V7-DZ23C51.pdf</v>
      </c>
      <c r="C913" t="str">
        <f>Hyperlink("https://www.diodes.com/part/view/DZ23C11","DZ23C11")</f>
        <v>DZ23C11</v>
      </c>
      <c r="D913" t="s">
        <v>958</v>
      </c>
      <c r="E913" t="s">
        <v>57</v>
      </c>
      <c r="F913" t="s">
        <v>16</v>
      </c>
      <c r="G913" t="s">
        <v>959</v>
      </c>
      <c r="H913">
        <v>300</v>
      </c>
      <c r="I913">
        <v>11</v>
      </c>
      <c r="J913">
        <v>5</v>
      </c>
      <c r="K913">
        <v>5.45</v>
      </c>
      <c r="L913">
        <v>0.1</v>
      </c>
      <c r="M913" t="s">
        <v>59</v>
      </c>
    </row>
    <row r="914" spans="1:13">
      <c r="A914" t="s">
        <v>961</v>
      </c>
      <c r="B914" s="2" t="str">
        <f>Hyperlink("https://www.diodes.com/assets/Datasheets/DZ23C2V7-DZ23C51.pdf")</f>
        <v>https://www.diodes.com/assets/Datasheets/DZ23C2V7-DZ23C51.pdf</v>
      </c>
      <c r="C914" t="str">
        <f>Hyperlink("https://www.diodes.com/part/view/DZ23C12","DZ23C12")</f>
        <v>DZ23C12</v>
      </c>
      <c r="D914" t="s">
        <v>958</v>
      </c>
      <c r="E914" t="s">
        <v>57</v>
      </c>
      <c r="F914" t="s">
        <v>16</v>
      </c>
      <c r="G914" t="s">
        <v>959</v>
      </c>
      <c r="H914">
        <v>300</v>
      </c>
      <c r="I914">
        <v>12</v>
      </c>
      <c r="J914">
        <v>5</v>
      </c>
      <c r="K914">
        <v>5.39</v>
      </c>
      <c r="L914">
        <v>0.1</v>
      </c>
      <c r="M914" t="s">
        <v>59</v>
      </c>
    </row>
    <row r="915" spans="1:13">
      <c r="A915" t="s">
        <v>962</v>
      </c>
      <c r="B915" s="2" t="str">
        <f>Hyperlink("https://www.diodes.com/assets/Datasheets/DZ23C2V7-DZ23C51.pdf")</f>
        <v>https://www.diodes.com/assets/Datasheets/DZ23C2V7-DZ23C51.pdf</v>
      </c>
      <c r="C915" t="str">
        <f>Hyperlink("https://www.diodes.com/part/view/DZ23C13","DZ23C13")</f>
        <v>DZ23C13</v>
      </c>
      <c r="D915" t="s">
        <v>958</v>
      </c>
      <c r="E915" t="s">
        <v>57</v>
      </c>
      <c r="F915" t="s">
        <v>16</v>
      </c>
      <c r="G915" t="s">
        <v>959</v>
      </c>
      <c r="H915">
        <v>300</v>
      </c>
      <c r="I915">
        <v>13</v>
      </c>
      <c r="J915">
        <v>5</v>
      </c>
      <c r="K915">
        <v>6.42</v>
      </c>
      <c r="L915">
        <v>0.1</v>
      </c>
      <c r="M915" t="s">
        <v>59</v>
      </c>
    </row>
    <row r="916" spans="1:13">
      <c r="A916" t="s">
        <v>963</v>
      </c>
      <c r="B916" s="2" t="str">
        <f>Hyperlink("https://www.diodes.com/assets/Datasheets/DZ23C2V7-DZ23C51.pdf")</f>
        <v>https://www.diodes.com/assets/Datasheets/DZ23C2V7-DZ23C51.pdf</v>
      </c>
      <c r="C916" t="str">
        <f>Hyperlink("https://www.diodes.com/part/view/DZ23C15","DZ23C15")</f>
        <v>DZ23C15</v>
      </c>
      <c r="D916" t="s">
        <v>958</v>
      </c>
      <c r="E916" t="s">
        <v>57</v>
      </c>
      <c r="F916" t="s">
        <v>16</v>
      </c>
      <c r="G916" t="s">
        <v>959</v>
      </c>
      <c r="H916">
        <v>300</v>
      </c>
      <c r="I916">
        <v>15</v>
      </c>
      <c r="J916">
        <v>5</v>
      </c>
      <c r="K916">
        <v>6.12</v>
      </c>
      <c r="L916">
        <v>0.1</v>
      </c>
      <c r="M916" t="s">
        <v>59</v>
      </c>
    </row>
    <row r="917" spans="1:13">
      <c r="A917" t="s">
        <v>964</v>
      </c>
      <c r="B917" s="2" t="str">
        <f>Hyperlink("https://www.diodes.com/assets/Datasheets/DZ23C2V7-DZ23C51.pdf")</f>
        <v>https://www.diodes.com/assets/Datasheets/DZ23C2V7-DZ23C51.pdf</v>
      </c>
      <c r="C917" t="str">
        <f>Hyperlink("https://www.diodes.com/part/view/DZ23C16","DZ23C16")</f>
        <v>DZ23C16</v>
      </c>
      <c r="D917" t="s">
        <v>958</v>
      </c>
      <c r="E917" t="s">
        <v>57</v>
      </c>
      <c r="F917" t="s">
        <v>16</v>
      </c>
      <c r="G917" t="s">
        <v>959</v>
      </c>
      <c r="H917">
        <v>300</v>
      </c>
      <c r="I917">
        <v>16</v>
      </c>
      <c r="J917">
        <v>5</v>
      </c>
      <c r="K917">
        <v>5.56</v>
      </c>
      <c r="L917">
        <v>0.1</v>
      </c>
      <c r="M917" t="s">
        <v>59</v>
      </c>
    </row>
    <row r="918" spans="1:13">
      <c r="A918" t="s">
        <v>965</v>
      </c>
      <c r="B918" s="2" t="str">
        <f>Hyperlink("https://www.diodes.com/assets/Datasheets/DZ23C2V7-DZ23C51.pdf")</f>
        <v>https://www.diodes.com/assets/Datasheets/DZ23C2V7-DZ23C51.pdf</v>
      </c>
      <c r="C918" t="str">
        <f>Hyperlink("https://www.diodes.com/part/view/DZ23C18","DZ23C18")</f>
        <v>DZ23C18</v>
      </c>
      <c r="D918" t="s">
        <v>958</v>
      </c>
      <c r="E918" t="s">
        <v>57</v>
      </c>
      <c r="F918" t="s">
        <v>16</v>
      </c>
      <c r="G918" t="s">
        <v>959</v>
      </c>
      <c r="H918">
        <v>300</v>
      </c>
      <c r="I918">
        <v>18</v>
      </c>
      <c r="J918">
        <v>5</v>
      </c>
      <c r="K918">
        <v>6.41</v>
      </c>
      <c r="L918">
        <v>0.1</v>
      </c>
      <c r="M918" t="s">
        <v>59</v>
      </c>
    </row>
    <row r="919" spans="1:13">
      <c r="A919" t="s">
        <v>966</v>
      </c>
      <c r="B919" s="2" t="str">
        <f>Hyperlink("https://www.diodes.com/assets/Datasheets/DZ23C2V7-DZ23C51.pdf")</f>
        <v>https://www.diodes.com/assets/Datasheets/DZ23C2V7-DZ23C51.pdf</v>
      </c>
      <c r="C919" t="str">
        <f>Hyperlink("https://www.diodes.com/part/view/DZ23C20","DZ23C20")</f>
        <v>DZ23C20</v>
      </c>
      <c r="D919" t="s">
        <v>958</v>
      </c>
      <c r="E919" t="s">
        <v>57</v>
      </c>
      <c r="F919" t="s">
        <v>16</v>
      </c>
      <c r="G919" t="s">
        <v>959</v>
      </c>
      <c r="H919">
        <v>300</v>
      </c>
      <c r="I919">
        <v>20</v>
      </c>
      <c r="J919">
        <v>5</v>
      </c>
      <c r="K919">
        <v>6</v>
      </c>
      <c r="L919">
        <v>0.1</v>
      </c>
      <c r="M919" t="s">
        <v>59</v>
      </c>
    </row>
    <row r="920" spans="1:13">
      <c r="A920" t="s">
        <v>967</v>
      </c>
      <c r="B920" s="2" t="str">
        <f>Hyperlink("https://www.diodes.com/assets/Datasheets/DZ23C2V7-DZ23C51.pdf")</f>
        <v>https://www.diodes.com/assets/Datasheets/DZ23C2V7-DZ23C51.pdf</v>
      </c>
      <c r="C920" t="str">
        <f>Hyperlink("https://www.diodes.com/part/view/DZ23C22","DZ23C22")</f>
        <v>DZ23C22</v>
      </c>
      <c r="D920" t="s">
        <v>958</v>
      </c>
      <c r="E920" t="s">
        <v>57</v>
      </c>
      <c r="F920" t="s">
        <v>16</v>
      </c>
      <c r="G920" t="s">
        <v>959</v>
      </c>
      <c r="H920">
        <v>300</v>
      </c>
      <c r="I920">
        <v>22</v>
      </c>
      <c r="J920">
        <v>5</v>
      </c>
      <c r="K920">
        <v>5.67</v>
      </c>
      <c r="L920">
        <v>0.1</v>
      </c>
      <c r="M920" t="s">
        <v>59</v>
      </c>
    </row>
    <row r="921" spans="1:13">
      <c r="A921" t="s">
        <v>968</v>
      </c>
      <c r="B921" s="2" t="str">
        <f>Hyperlink("https://www.diodes.com/assets/Datasheets/DZ23C2V7-DZ23C51.pdf")</f>
        <v>https://www.diodes.com/assets/Datasheets/DZ23C2V7-DZ23C51.pdf</v>
      </c>
      <c r="C921" t="str">
        <f>Hyperlink("https://www.diodes.com/part/view/DZ23C24","DZ23C24")</f>
        <v>DZ23C24</v>
      </c>
      <c r="D921" t="s">
        <v>958</v>
      </c>
      <c r="E921" t="s">
        <v>57</v>
      </c>
      <c r="F921" t="s">
        <v>16</v>
      </c>
      <c r="G921" t="s">
        <v>959</v>
      </c>
      <c r="H921">
        <v>300</v>
      </c>
      <c r="I921">
        <v>24</v>
      </c>
      <c r="J921">
        <v>5</v>
      </c>
      <c r="K921">
        <v>5.79</v>
      </c>
      <c r="L921">
        <v>0.1</v>
      </c>
      <c r="M921" t="s">
        <v>59</v>
      </c>
    </row>
    <row r="922" spans="1:13">
      <c r="A922" t="s">
        <v>969</v>
      </c>
      <c r="B922" s="2" t="str">
        <f>Hyperlink("https://www.diodes.com/assets/Datasheets/DZ23C2V7-DZ23C51.pdf")</f>
        <v>https://www.diodes.com/assets/Datasheets/DZ23C2V7-DZ23C51.pdf</v>
      </c>
      <c r="C922" t="str">
        <f>Hyperlink("https://www.diodes.com/part/view/DZ23C27","DZ23C27")</f>
        <v>DZ23C27</v>
      </c>
      <c r="D922" t="s">
        <v>958</v>
      </c>
      <c r="E922" t="s">
        <v>57</v>
      </c>
      <c r="F922" t="s">
        <v>16</v>
      </c>
      <c r="G922" t="s">
        <v>959</v>
      </c>
      <c r="H922">
        <v>300</v>
      </c>
      <c r="I922">
        <v>27</v>
      </c>
      <c r="J922">
        <v>5</v>
      </c>
      <c r="K922">
        <v>7.04</v>
      </c>
      <c r="L922">
        <v>0.1</v>
      </c>
      <c r="M922" t="s">
        <v>59</v>
      </c>
    </row>
    <row r="923" spans="1:13">
      <c r="A923" t="s">
        <v>970</v>
      </c>
      <c r="B923" s="2" t="str">
        <f>Hyperlink("https://www.diodes.com/assets/Datasheets/DZ23C2V7-DZ23C51.pdf")</f>
        <v>https://www.diodes.com/assets/Datasheets/DZ23C2V7-DZ23C51.pdf</v>
      </c>
      <c r="C923" t="str">
        <f>Hyperlink("https://www.diodes.com/part/view/DZ23C2V7","DZ23C2V7")</f>
        <v>DZ23C2V7</v>
      </c>
      <c r="D923" t="s">
        <v>56</v>
      </c>
      <c r="E923" t="s">
        <v>57</v>
      </c>
      <c r="F923" t="s">
        <v>16</v>
      </c>
      <c r="G923" t="s">
        <v>959</v>
      </c>
      <c r="H923">
        <v>300</v>
      </c>
      <c r="I923">
        <v>2.7</v>
      </c>
      <c r="J923">
        <v>5</v>
      </c>
      <c r="K923">
        <v>7.41</v>
      </c>
      <c r="L923" t="s">
        <v>74</v>
      </c>
      <c r="M923" t="s">
        <v>59</v>
      </c>
    </row>
    <row r="924" spans="1:13">
      <c r="A924" t="s">
        <v>971</v>
      </c>
      <c r="B924" s="2" t="str">
        <f>Hyperlink("https://www.diodes.com/assets/Datasheets/DZ23C2V7-DZ23C51.pdf")</f>
        <v>https://www.diodes.com/assets/Datasheets/DZ23C2V7-DZ23C51.pdf</v>
      </c>
      <c r="C924" t="str">
        <f>Hyperlink("https://www.diodes.com/part/view/DZ23C30","DZ23C30")</f>
        <v>DZ23C30</v>
      </c>
      <c r="D924" t="s">
        <v>958</v>
      </c>
      <c r="E924" t="s">
        <v>57</v>
      </c>
      <c r="F924" t="s">
        <v>16</v>
      </c>
      <c r="G924" t="s">
        <v>959</v>
      </c>
      <c r="H924">
        <v>300</v>
      </c>
      <c r="I924">
        <v>30</v>
      </c>
      <c r="J924">
        <v>5</v>
      </c>
      <c r="K924">
        <v>6.67</v>
      </c>
      <c r="L924">
        <v>0.1</v>
      </c>
      <c r="M924" t="s">
        <v>59</v>
      </c>
    </row>
    <row r="925" spans="1:13">
      <c r="A925" t="s">
        <v>972</v>
      </c>
      <c r="B925" s="2" t="str">
        <f>Hyperlink("https://www.diodes.com/assets/Datasheets/DZ23C2V7-DZ23C51.pdf")</f>
        <v>https://www.diodes.com/assets/Datasheets/DZ23C2V7-DZ23C51.pdf</v>
      </c>
      <c r="C925" t="str">
        <f>Hyperlink("https://www.diodes.com/part/view/DZ23C33","DZ23C33")</f>
        <v>DZ23C33</v>
      </c>
      <c r="D925" t="s">
        <v>958</v>
      </c>
      <c r="E925" t="s">
        <v>57</v>
      </c>
      <c r="F925" t="s">
        <v>16</v>
      </c>
      <c r="G925" t="s">
        <v>959</v>
      </c>
      <c r="H925">
        <v>300</v>
      </c>
      <c r="I925">
        <v>33</v>
      </c>
      <c r="J925">
        <v>5</v>
      </c>
      <c r="K925">
        <v>6.06</v>
      </c>
      <c r="L925">
        <v>0.1</v>
      </c>
      <c r="M925" t="s">
        <v>59</v>
      </c>
    </row>
    <row r="926" spans="1:13">
      <c r="A926" t="s">
        <v>973</v>
      </c>
      <c r="B926" s="2" t="str">
        <f>Hyperlink("https://www.diodes.com/assets/Datasheets/DZ23C2V7-DZ23C51.pdf")</f>
        <v>https://www.diodes.com/assets/Datasheets/DZ23C2V7-DZ23C51.pdf</v>
      </c>
      <c r="C926" t="str">
        <f>Hyperlink("https://www.diodes.com/part/view/DZ23C36","DZ23C36")</f>
        <v>DZ23C36</v>
      </c>
      <c r="D926" t="s">
        <v>958</v>
      </c>
      <c r="E926" t="s">
        <v>57</v>
      </c>
      <c r="F926" t="s">
        <v>16</v>
      </c>
      <c r="G926" t="s">
        <v>959</v>
      </c>
      <c r="H926">
        <v>300</v>
      </c>
      <c r="I926">
        <v>36</v>
      </c>
      <c r="J926">
        <v>5</v>
      </c>
      <c r="K926">
        <v>5.56</v>
      </c>
      <c r="L926">
        <v>0.1</v>
      </c>
      <c r="M926" t="s">
        <v>59</v>
      </c>
    </row>
    <row r="927" spans="1:13">
      <c r="A927" t="s">
        <v>974</v>
      </c>
      <c r="B927" s="2" t="str">
        <f>Hyperlink("https://www.diodes.com/assets/Datasheets/DZ23C2V7-DZ23C51.pdf")</f>
        <v>https://www.diodes.com/assets/Datasheets/DZ23C2V7-DZ23C51.pdf</v>
      </c>
      <c r="C927" t="str">
        <f>Hyperlink("https://www.diodes.com/part/view/DZ23C39","DZ23C39")</f>
        <v>DZ23C39</v>
      </c>
      <c r="D927" t="s">
        <v>958</v>
      </c>
      <c r="E927" t="s">
        <v>57</v>
      </c>
      <c r="F927" t="s">
        <v>16</v>
      </c>
      <c r="G927" t="s">
        <v>959</v>
      </c>
      <c r="H927">
        <v>300</v>
      </c>
      <c r="I927">
        <v>39</v>
      </c>
      <c r="J927">
        <v>5</v>
      </c>
      <c r="K927">
        <v>5.13</v>
      </c>
      <c r="L927">
        <v>0.1</v>
      </c>
      <c r="M927" t="s">
        <v>59</v>
      </c>
    </row>
    <row r="928" spans="1:13">
      <c r="A928" t="s">
        <v>975</v>
      </c>
      <c r="B928" s="2" t="str">
        <f>Hyperlink("https://www.diodes.com/assets/Datasheets/DZ23C2V7-DZ23C51.pdf")</f>
        <v>https://www.diodes.com/assets/Datasheets/DZ23C2V7-DZ23C51.pdf</v>
      </c>
      <c r="C928" t="str">
        <f>Hyperlink("https://www.diodes.com/part/view/DZ23C3V0","DZ23C3V0")</f>
        <v>DZ23C3V0</v>
      </c>
      <c r="D928" t="s">
        <v>958</v>
      </c>
      <c r="E928" t="s">
        <v>57</v>
      </c>
      <c r="F928" t="s">
        <v>16</v>
      </c>
      <c r="G928" t="s">
        <v>959</v>
      </c>
      <c r="H928">
        <v>300</v>
      </c>
      <c r="I928">
        <v>3</v>
      </c>
      <c r="J928">
        <v>5</v>
      </c>
      <c r="K928">
        <v>6.67</v>
      </c>
      <c r="L928" t="s">
        <v>74</v>
      </c>
      <c r="M928" t="s">
        <v>59</v>
      </c>
    </row>
    <row r="929" spans="1:13">
      <c r="A929" t="s">
        <v>976</v>
      </c>
      <c r="B929" s="2" t="str">
        <f>Hyperlink("https://www.diodes.com/assets/Datasheets/DZ23C2V7-DZ23C51.pdf")</f>
        <v>https://www.diodes.com/assets/Datasheets/DZ23C2V7-DZ23C51.pdf</v>
      </c>
      <c r="C929" t="str">
        <f>Hyperlink("https://www.diodes.com/part/view/DZ23C3V3","DZ23C3V3")</f>
        <v>DZ23C3V3</v>
      </c>
      <c r="D929" t="s">
        <v>958</v>
      </c>
      <c r="E929" t="s">
        <v>57</v>
      </c>
      <c r="F929" t="s">
        <v>16</v>
      </c>
      <c r="G929" t="s">
        <v>959</v>
      </c>
      <c r="H929">
        <v>300</v>
      </c>
      <c r="I929">
        <v>3.3</v>
      </c>
      <c r="J929">
        <v>5</v>
      </c>
      <c r="K929">
        <v>6.06</v>
      </c>
      <c r="L929" t="s">
        <v>74</v>
      </c>
      <c r="M929" t="s">
        <v>59</v>
      </c>
    </row>
    <row r="930" spans="1:13">
      <c r="A930" t="s">
        <v>977</v>
      </c>
      <c r="B930" s="2" t="str">
        <f>Hyperlink("https://www.diodes.com/assets/Datasheets/DZ23C2V7-DZ23C51.pdf")</f>
        <v>https://www.diodes.com/assets/Datasheets/DZ23C2V7-DZ23C51.pdf</v>
      </c>
      <c r="C930" t="str">
        <f>Hyperlink("https://www.diodes.com/part/view/DZ23C3V6","DZ23C3V6")</f>
        <v>DZ23C3V6</v>
      </c>
      <c r="D930" t="s">
        <v>958</v>
      </c>
      <c r="E930" t="s">
        <v>57</v>
      </c>
      <c r="F930" t="s">
        <v>16</v>
      </c>
      <c r="G930" t="s">
        <v>959</v>
      </c>
      <c r="H930">
        <v>300</v>
      </c>
      <c r="I930">
        <v>3.6</v>
      </c>
      <c r="J930">
        <v>5</v>
      </c>
      <c r="K930">
        <v>5.56</v>
      </c>
      <c r="L930" t="s">
        <v>74</v>
      </c>
      <c r="M930" t="s">
        <v>59</v>
      </c>
    </row>
    <row r="931" spans="1:13">
      <c r="A931" t="s">
        <v>978</v>
      </c>
      <c r="B931" s="2" t="str">
        <f>Hyperlink("https://www.diodes.com/assets/Datasheets/DZ23C2V7-DZ23C51.pdf")</f>
        <v>https://www.diodes.com/assets/Datasheets/DZ23C2V7-DZ23C51.pdf</v>
      </c>
      <c r="C931" t="str">
        <f>Hyperlink("https://www.diodes.com/part/view/DZ23C3V9","DZ23C3V9")</f>
        <v>DZ23C3V9</v>
      </c>
      <c r="D931" t="s">
        <v>958</v>
      </c>
      <c r="E931" t="s">
        <v>57</v>
      </c>
      <c r="F931" t="s">
        <v>16</v>
      </c>
      <c r="G931" t="s">
        <v>959</v>
      </c>
      <c r="H931">
        <v>300</v>
      </c>
      <c r="I931">
        <v>3.9</v>
      </c>
      <c r="J931">
        <v>5</v>
      </c>
      <c r="K931">
        <v>5.13</v>
      </c>
      <c r="L931" t="s">
        <v>74</v>
      </c>
      <c r="M931" t="s">
        <v>59</v>
      </c>
    </row>
    <row r="932" spans="1:13">
      <c r="A932" t="s">
        <v>979</v>
      </c>
      <c r="B932" s="2" t="str">
        <f>Hyperlink("https://www.diodes.com/assets/Datasheets/DZ23C2V7-DZ23C51.pdf")</f>
        <v>https://www.diodes.com/assets/Datasheets/DZ23C2V7-DZ23C51.pdf</v>
      </c>
      <c r="C932" t="str">
        <f>Hyperlink("https://www.diodes.com/part/view/DZ23C43","DZ23C43")</f>
        <v>DZ23C43</v>
      </c>
      <c r="D932" t="s">
        <v>958</v>
      </c>
      <c r="E932" t="s">
        <v>57</v>
      </c>
      <c r="F932" t="s">
        <v>16</v>
      </c>
      <c r="G932" t="s">
        <v>959</v>
      </c>
      <c r="H932">
        <v>300</v>
      </c>
      <c r="I932">
        <v>43</v>
      </c>
      <c r="J932">
        <v>5</v>
      </c>
      <c r="K932">
        <v>6.98</v>
      </c>
      <c r="L932">
        <v>0.1</v>
      </c>
      <c r="M932" t="s">
        <v>59</v>
      </c>
    </row>
    <row r="933" spans="1:13">
      <c r="A933" t="s">
        <v>980</v>
      </c>
      <c r="B933" s="2" t="str">
        <f>Hyperlink("https://www.diodes.com/assets/Datasheets/DZ23C2V7-DZ23C51.pdf")</f>
        <v>https://www.diodes.com/assets/Datasheets/DZ23C2V7-DZ23C51.pdf</v>
      </c>
      <c r="C933" t="str">
        <f>Hyperlink("https://www.diodes.com/part/view/DZ23C47","DZ23C47")</f>
        <v>DZ23C47</v>
      </c>
      <c r="D933" t="s">
        <v>958</v>
      </c>
      <c r="E933" t="s">
        <v>57</v>
      </c>
      <c r="F933" t="s">
        <v>16</v>
      </c>
      <c r="G933" t="s">
        <v>959</v>
      </c>
      <c r="H933">
        <v>300</v>
      </c>
      <c r="I933">
        <v>47</v>
      </c>
      <c r="J933">
        <v>5</v>
      </c>
      <c r="K933">
        <v>6.38</v>
      </c>
      <c r="L933">
        <v>0.1</v>
      </c>
      <c r="M933" t="s">
        <v>59</v>
      </c>
    </row>
    <row r="934" spans="1:13">
      <c r="A934" t="s">
        <v>981</v>
      </c>
      <c r="B934" s="2" t="str">
        <f>Hyperlink("https://www.diodes.com/assets/Datasheets/DZ23C2V7-DZ23C51.pdf")</f>
        <v>https://www.diodes.com/assets/Datasheets/DZ23C2V7-DZ23C51.pdf</v>
      </c>
      <c r="C934" t="str">
        <f>Hyperlink("https://www.diodes.com/part/view/DZ23C4V3","DZ23C4V3")</f>
        <v>DZ23C4V3</v>
      </c>
      <c r="D934" t="s">
        <v>958</v>
      </c>
      <c r="E934" t="s">
        <v>57</v>
      </c>
      <c r="F934" t="s">
        <v>16</v>
      </c>
      <c r="G934" t="s">
        <v>959</v>
      </c>
      <c r="H934">
        <v>300</v>
      </c>
      <c r="I934">
        <v>4.3</v>
      </c>
      <c r="J934">
        <v>5</v>
      </c>
      <c r="K934">
        <v>6.98</v>
      </c>
      <c r="L934" t="s">
        <v>74</v>
      </c>
      <c r="M934" t="s">
        <v>59</v>
      </c>
    </row>
    <row r="935" spans="1:13">
      <c r="A935" t="s">
        <v>982</v>
      </c>
      <c r="B935" s="2" t="str">
        <f>Hyperlink("https://www.diodes.com/assets/Datasheets/DZ23C2V7-DZ23C51.pdf")</f>
        <v>https://www.diodes.com/assets/Datasheets/DZ23C2V7-DZ23C51.pdf</v>
      </c>
      <c r="C935" t="str">
        <f>Hyperlink("https://www.diodes.com/part/view/DZ23C4V7","DZ23C4V7")</f>
        <v>DZ23C4V7</v>
      </c>
      <c r="D935" t="s">
        <v>958</v>
      </c>
      <c r="E935" t="s">
        <v>57</v>
      </c>
      <c r="F935" t="s">
        <v>16</v>
      </c>
      <c r="G935" t="s">
        <v>959</v>
      </c>
      <c r="H935">
        <v>300</v>
      </c>
      <c r="I935">
        <v>4.7</v>
      </c>
      <c r="J935">
        <v>5</v>
      </c>
      <c r="K935">
        <v>6.38</v>
      </c>
      <c r="L935" t="s">
        <v>74</v>
      </c>
      <c r="M935" t="s">
        <v>59</v>
      </c>
    </row>
    <row r="936" spans="1:13">
      <c r="A936" t="s">
        <v>983</v>
      </c>
      <c r="B936" s="2" t="str">
        <f>Hyperlink("https://www.diodes.com/assets/Datasheets/DZ23C2V7-DZ23C51.pdf")</f>
        <v>https://www.diodes.com/assets/Datasheets/DZ23C2V7-DZ23C51.pdf</v>
      </c>
      <c r="C936" t="str">
        <f>Hyperlink("https://www.diodes.com/part/view/DZ23C51","DZ23C51")</f>
        <v>DZ23C51</v>
      </c>
      <c r="D936" t="s">
        <v>958</v>
      </c>
      <c r="E936" t="s">
        <v>57</v>
      </c>
      <c r="F936" t="s">
        <v>16</v>
      </c>
      <c r="G936" t="s">
        <v>959</v>
      </c>
      <c r="H936">
        <v>300</v>
      </c>
      <c r="I936">
        <v>51</v>
      </c>
      <c r="J936">
        <v>5</v>
      </c>
      <c r="K936">
        <v>5.88</v>
      </c>
      <c r="L936">
        <v>0.1</v>
      </c>
      <c r="M936" t="s">
        <v>59</v>
      </c>
    </row>
    <row r="937" spans="1:13">
      <c r="A937" t="s">
        <v>984</v>
      </c>
      <c r="B937" s="2" t="str">
        <f>Hyperlink("https://www.diodes.com/assets/Datasheets/DZ23C2V7-DZ23C51.pdf")</f>
        <v>https://www.diodes.com/assets/Datasheets/DZ23C2V7-DZ23C51.pdf</v>
      </c>
      <c r="C937" t="str">
        <f>Hyperlink("https://www.diodes.com/part/view/DZ23C5V1","DZ23C5V1")</f>
        <v>DZ23C5V1</v>
      </c>
      <c r="D937" t="s">
        <v>958</v>
      </c>
      <c r="E937" t="s">
        <v>57</v>
      </c>
      <c r="F937" t="s">
        <v>16</v>
      </c>
      <c r="G937" t="s">
        <v>959</v>
      </c>
      <c r="H937">
        <v>300</v>
      </c>
      <c r="I937">
        <v>5.1</v>
      </c>
      <c r="J937">
        <v>5</v>
      </c>
      <c r="K937">
        <v>5.88</v>
      </c>
      <c r="L937">
        <v>0.1</v>
      </c>
      <c r="M937" t="s">
        <v>59</v>
      </c>
    </row>
    <row r="938" spans="1:13">
      <c r="A938" t="s">
        <v>985</v>
      </c>
      <c r="B938" s="2" t="str">
        <f>Hyperlink("https://www.diodes.com/assets/Datasheets/DZ23C2V7-DZ23C51.pdf")</f>
        <v>https://www.diodes.com/assets/Datasheets/DZ23C2V7-DZ23C51.pdf</v>
      </c>
      <c r="C938" t="str">
        <f>Hyperlink("https://www.diodes.com/part/view/DZ23C5V6","DZ23C5V6")</f>
        <v>DZ23C5V6</v>
      </c>
      <c r="D938" t="s">
        <v>958</v>
      </c>
      <c r="E938" t="s">
        <v>57</v>
      </c>
      <c r="F938" t="s">
        <v>16</v>
      </c>
      <c r="G938" t="s">
        <v>959</v>
      </c>
      <c r="H938">
        <v>300</v>
      </c>
      <c r="I938">
        <v>5.6</v>
      </c>
      <c r="J938">
        <v>5</v>
      </c>
      <c r="K938">
        <v>7.14</v>
      </c>
      <c r="L938">
        <v>0.1</v>
      </c>
      <c r="M938" t="s">
        <v>59</v>
      </c>
    </row>
    <row r="939" spans="1:13">
      <c r="A939" t="s">
        <v>986</v>
      </c>
      <c r="B939" s="2" t="str">
        <f>Hyperlink("https://www.diodes.com/assets/Datasheets/DZ23C2V7-DZ23C51.pdf")</f>
        <v>https://www.diodes.com/assets/Datasheets/DZ23C2V7-DZ23C51.pdf</v>
      </c>
      <c r="C939" t="str">
        <f>Hyperlink("https://www.diodes.com/part/view/DZ23C6V2","DZ23C6V2")</f>
        <v>DZ23C6V2</v>
      </c>
      <c r="D939" t="s">
        <v>958</v>
      </c>
      <c r="E939" t="s">
        <v>57</v>
      </c>
      <c r="F939" t="s">
        <v>16</v>
      </c>
      <c r="G939" t="s">
        <v>959</v>
      </c>
      <c r="H939">
        <v>300</v>
      </c>
      <c r="I939">
        <v>6.2</v>
      </c>
      <c r="J939">
        <v>5</v>
      </c>
      <c r="K939">
        <v>6.45</v>
      </c>
      <c r="L939">
        <v>0.1</v>
      </c>
      <c r="M939" t="s">
        <v>59</v>
      </c>
    </row>
    <row r="940" spans="1:13">
      <c r="A940" t="s">
        <v>987</v>
      </c>
      <c r="B940" s="2" t="str">
        <f>Hyperlink("https://www.diodes.com/assets/Datasheets/DZ23C2V7-DZ23C51.pdf")</f>
        <v>https://www.diodes.com/assets/Datasheets/DZ23C2V7-DZ23C51.pdf</v>
      </c>
      <c r="C940" t="str">
        <f>Hyperlink("https://www.diodes.com/part/view/DZ23C6V8","DZ23C6V8")</f>
        <v>DZ23C6V8</v>
      </c>
      <c r="D940" t="s">
        <v>958</v>
      </c>
      <c r="E940" t="s">
        <v>57</v>
      </c>
      <c r="F940" t="s">
        <v>16</v>
      </c>
      <c r="G940" t="s">
        <v>959</v>
      </c>
      <c r="H940">
        <v>300</v>
      </c>
      <c r="I940">
        <v>6.8</v>
      </c>
      <c r="J940">
        <v>5</v>
      </c>
      <c r="K940">
        <v>5.88</v>
      </c>
      <c r="L940">
        <v>0.1</v>
      </c>
      <c r="M940" t="s">
        <v>59</v>
      </c>
    </row>
    <row r="941" spans="1:13">
      <c r="A941" t="s">
        <v>988</v>
      </c>
      <c r="B941" s="2" t="str">
        <f>Hyperlink("https://www.diodes.com/assets/Datasheets/DZ23C2V7-DZ23C51.pdf")</f>
        <v>https://www.diodes.com/assets/Datasheets/DZ23C2V7-DZ23C51.pdf</v>
      </c>
      <c r="C941" t="str">
        <f>Hyperlink("https://www.diodes.com/part/view/DZ23C7V5","DZ23C7V5")</f>
        <v>DZ23C7V5</v>
      </c>
      <c r="D941" t="s">
        <v>958</v>
      </c>
      <c r="E941" t="s">
        <v>57</v>
      </c>
      <c r="F941" t="s">
        <v>16</v>
      </c>
      <c r="G941" t="s">
        <v>959</v>
      </c>
      <c r="H941">
        <v>300</v>
      </c>
      <c r="I941">
        <v>7.5</v>
      </c>
      <c r="J941">
        <v>5</v>
      </c>
      <c r="K941">
        <v>6.04</v>
      </c>
      <c r="L941">
        <v>0.1</v>
      </c>
      <c r="M941" t="s">
        <v>59</v>
      </c>
    </row>
    <row r="942" spans="1:13">
      <c r="A942" t="s">
        <v>989</v>
      </c>
      <c r="B942" s="2" t="str">
        <f>Hyperlink("https://www.diodes.com/assets/Datasheets/DZ23C2V7-DZ23C51.pdf")</f>
        <v>https://www.diodes.com/assets/Datasheets/DZ23C2V7-DZ23C51.pdf</v>
      </c>
      <c r="C942" t="str">
        <f>Hyperlink("https://www.diodes.com/part/view/DZ23C8V2","DZ23C8V2")</f>
        <v>DZ23C8V2</v>
      </c>
      <c r="D942" t="s">
        <v>958</v>
      </c>
      <c r="E942" t="s">
        <v>57</v>
      </c>
      <c r="F942" t="s">
        <v>16</v>
      </c>
      <c r="G942" t="s">
        <v>959</v>
      </c>
      <c r="H942">
        <v>300</v>
      </c>
      <c r="I942">
        <v>8.2</v>
      </c>
      <c r="J942">
        <v>5</v>
      </c>
      <c r="K942">
        <v>6.1</v>
      </c>
      <c r="L942">
        <v>0.1</v>
      </c>
      <c r="M942" t="s">
        <v>59</v>
      </c>
    </row>
    <row r="943" spans="1:13">
      <c r="A943" t="s">
        <v>990</v>
      </c>
      <c r="B943" s="2" t="str">
        <f>Hyperlink("https://www.diodes.com/assets/Datasheets/DZ23C2V7-DZ23C51.pdf")</f>
        <v>https://www.diodes.com/assets/Datasheets/DZ23C2V7-DZ23C51.pdf</v>
      </c>
      <c r="C943" t="str">
        <f>Hyperlink("https://www.diodes.com/part/view/DZ23C9V1","DZ23C9V1")</f>
        <v>DZ23C9V1</v>
      </c>
      <c r="D943" t="s">
        <v>958</v>
      </c>
      <c r="E943" t="s">
        <v>57</v>
      </c>
      <c r="F943" t="s">
        <v>16</v>
      </c>
      <c r="G943" t="s">
        <v>959</v>
      </c>
      <c r="H943">
        <v>300</v>
      </c>
      <c r="I943">
        <v>9.1</v>
      </c>
      <c r="J943">
        <v>5</v>
      </c>
      <c r="K943">
        <v>6.08</v>
      </c>
      <c r="L943">
        <v>0.1</v>
      </c>
      <c r="M943" t="s">
        <v>59</v>
      </c>
    </row>
    <row r="944" spans="1:13">
      <c r="A944" t="s">
        <v>991</v>
      </c>
      <c r="B944" s="2" t="str">
        <f>Hyperlink("https://www.diodes.com/assets/Datasheets/DZ9F2V7S92-DZ9F24S92.pdf")</f>
        <v>https://www.diodes.com/assets/Datasheets/DZ9F2V7S92-DZ9F24S92.pdf</v>
      </c>
      <c r="C944" t="str">
        <f>Hyperlink("https://www.diodes.com/part/view/DZ9F10S92","DZ9F10S92")</f>
        <v>DZ9F10S92</v>
      </c>
      <c r="D944" t="s">
        <v>992</v>
      </c>
      <c r="E944" t="s">
        <v>57</v>
      </c>
      <c r="F944" t="s">
        <v>16</v>
      </c>
      <c r="G944" t="s">
        <v>17</v>
      </c>
      <c r="H944">
        <v>200</v>
      </c>
      <c r="I944">
        <v>10</v>
      </c>
      <c r="J944">
        <v>5</v>
      </c>
      <c r="K944">
        <v>5</v>
      </c>
      <c r="L944">
        <v>0.1</v>
      </c>
      <c r="M944" t="s">
        <v>993</v>
      </c>
    </row>
    <row r="945" spans="1:13">
      <c r="A945" t="s">
        <v>994</v>
      </c>
      <c r="B945" s="2" t="str">
        <f>Hyperlink("https://www.diodes.com/assets/Datasheets/DZ9F2V7S92-DZ9F24S92.pdf")</f>
        <v>https://www.diodes.com/assets/Datasheets/DZ9F2V7S92-DZ9F24S92.pdf</v>
      </c>
      <c r="C945" t="str">
        <f>Hyperlink("https://www.diodes.com/part/view/DZ9F11S92","DZ9F11S92")</f>
        <v>DZ9F11S92</v>
      </c>
      <c r="D945" t="s">
        <v>995</v>
      </c>
      <c r="E945" t="s">
        <v>57</v>
      </c>
      <c r="F945" t="s">
        <v>16</v>
      </c>
      <c r="G945" t="s">
        <v>17</v>
      </c>
      <c r="H945">
        <v>200</v>
      </c>
      <c r="I945">
        <v>11</v>
      </c>
      <c r="J945">
        <v>5</v>
      </c>
      <c r="K945">
        <v>5</v>
      </c>
      <c r="L945">
        <v>0.1</v>
      </c>
      <c r="M945" t="s">
        <v>993</v>
      </c>
    </row>
    <row r="946" spans="1:13">
      <c r="A946" t="s">
        <v>996</v>
      </c>
      <c r="B946" s="2" t="str">
        <f>Hyperlink("https://www.diodes.com/assets/Datasheets/DZ9F2V7S92-DZ9F24S92.pdf")</f>
        <v>https://www.diodes.com/assets/Datasheets/DZ9F2V7S92-DZ9F24S92.pdf</v>
      </c>
      <c r="C946" t="str">
        <f>Hyperlink("https://www.diodes.com/part/view/DZ9F12S92","DZ9F12S92")</f>
        <v>DZ9F12S92</v>
      </c>
      <c r="D946" t="s">
        <v>997</v>
      </c>
      <c r="E946" t="s">
        <v>57</v>
      </c>
      <c r="F946" t="s">
        <v>16</v>
      </c>
      <c r="G946" t="s">
        <v>17</v>
      </c>
      <c r="H946">
        <v>200</v>
      </c>
      <c r="I946">
        <v>12</v>
      </c>
      <c r="J946">
        <v>5</v>
      </c>
      <c r="K946">
        <v>5</v>
      </c>
      <c r="L946">
        <v>0.1</v>
      </c>
      <c r="M946" t="s">
        <v>993</v>
      </c>
    </row>
    <row r="947" spans="1:13">
      <c r="A947" t="s">
        <v>998</v>
      </c>
      <c r="B947" s="2" t="str">
        <f>Hyperlink("https://www.diodes.com/assets/Datasheets/DZ9F2V7S92-DZ9F24S92.pdf")</f>
        <v>https://www.diodes.com/assets/Datasheets/DZ9F2V7S92-DZ9F24S92.pdf</v>
      </c>
      <c r="C947" t="str">
        <f>Hyperlink("https://www.diodes.com/part/view/DZ9F13S92","DZ9F13S92")</f>
        <v>DZ9F13S92</v>
      </c>
      <c r="D947" t="s">
        <v>999</v>
      </c>
      <c r="E947" t="s">
        <v>57</v>
      </c>
      <c r="F947" t="s">
        <v>16</v>
      </c>
      <c r="G947" t="s">
        <v>17</v>
      </c>
      <c r="H947">
        <v>200</v>
      </c>
      <c r="I947">
        <v>13</v>
      </c>
      <c r="J947">
        <v>5</v>
      </c>
      <c r="K947">
        <v>5</v>
      </c>
      <c r="L947">
        <v>0.1</v>
      </c>
      <c r="M947" t="s">
        <v>993</v>
      </c>
    </row>
    <row r="948" spans="1:13">
      <c r="A948" t="s">
        <v>1000</v>
      </c>
      <c r="B948" s="2" t="str">
        <f>Hyperlink("https://www.diodes.com/assets/Datasheets/DZ9F2V7S92-DZ9F24S92.pdf")</f>
        <v>https://www.diodes.com/assets/Datasheets/DZ9F2V7S92-DZ9F24S92.pdf</v>
      </c>
      <c r="C948" t="str">
        <f>Hyperlink("https://www.diodes.com/part/view/DZ9F15S92","DZ9F15S92")</f>
        <v>DZ9F15S92</v>
      </c>
      <c r="D948" t="s">
        <v>1001</v>
      </c>
      <c r="E948" t="s">
        <v>57</v>
      </c>
      <c r="F948" t="s">
        <v>16</v>
      </c>
      <c r="G948" t="s">
        <v>17</v>
      </c>
      <c r="H948">
        <v>200</v>
      </c>
      <c r="I948">
        <v>15</v>
      </c>
      <c r="J948">
        <v>5</v>
      </c>
      <c r="K948">
        <v>5</v>
      </c>
      <c r="L948">
        <v>0.1</v>
      </c>
      <c r="M948" t="s">
        <v>993</v>
      </c>
    </row>
    <row r="949" spans="1:13">
      <c r="A949" t="s">
        <v>1002</v>
      </c>
      <c r="B949" s="2" t="str">
        <f>Hyperlink("https://www.diodes.com/assets/Datasheets/DZ9F2V7S92-DZ9F24S92.pdf")</f>
        <v>https://www.diodes.com/assets/Datasheets/DZ9F2V7S92-DZ9F24S92.pdf</v>
      </c>
      <c r="C949" t="str">
        <f>Hyperlink("https://www.diodes.com/part/view/DZ9F16S92","DZ9F16S92")</f>
        <v>DZ9F16S92</v>
      </c>
      <c r="D949" t="s">
        <v>1003</v>
      </c>
      <c r="E949" t="s">
        <v>57</v>
      </c>
      <c r="F949" t="s">
        <v>16</v>
      </c>
      <c r="G949" t="s">
        <v>17</v>
      </c>
      <c r="H949">
        <v>200</v>
      </c>
      <c r="I949">
        <v>16</v>
      </c>
      <c r="J949">
        <v>5</v>
      </c>
      <c r="K949">
        <v>5</v>
      </c>
      <c r="L949">
        <v>0.1</v>
      </c>
      <c r="M949" t="s">
        <v>993</v>
      </c>
    </row>
    <row r="950" spans="1:13">
      <c r="A950" t="s">
        <v>1004</v>
      </c>
      <c r="B950" s="2" t="str">
        <f>Hyperlink("https://www.diodes.com/assets/Datasheets/DZ9F2V7S92-DZ9F24S92.pdf")</f>
        <v>https://www.diodes.com/assets/Datasheets/DZ9F2V7S92-DZ9F24S92.pdf</v>
      </c>
      <c r="C950" t="str">
        <f>Hyperlink("https://www.diodes.com/part/view/DZ9F18S92","DZ9F18S92")</f>
        <v>DZ9F18S92</v>
      </c>
      <c r="D950" t="s">
        <v>1005</v>
      </c>
      <c r="E950" t="s">
        <v>57</v>
      </c>
      <c r="F950" t="s">
        <v>16</v>
      </c>
      <c r="G950" t="s">
        <v>17</v>
      </c>
      <c r="H950">
        <v>200</v>
      </c>
      <c r="I950">
        <v>18</v>
      </c>
      <c r="J950">
        <v>5</v>
      </c>
      <c r="K950">
        <v>5</v>
      </c>
      <c r="L950">
        <v>0.1</v>
      </c>
      <c r="M950" t="s">
        <v>993</v>
      </c>
    </row>
    <row r="951" spans="1:13">
      <c r="A951" t="s">
        <v>1006</v>
      </c>
      <c r="B951" s="2" t="str">
        <f>Hyperlink("https://www.diodes.com/assets/Datasheets/DZ9F2V7S92-DZ9F24S92.pdf")</f>
        <v>https://www.diodes.com/assets/Datasheets/DZ9F2V7S92-DZ9F24S92.pdf</v>
      </c>
      <c r="C951" t="str">
        <f>Hyperlink("https://www.diodes.com/part/view/DZ9F20S92","DZ9F20S92")</f>
        <v>DZ9F20S92</v>
      </c>
      <c r="D951" t="s">
        <v>1007</v>
      </c>
      <c r="E951" t="s">
        <v>57</v>
      </c>
      <c r="F951" t="s">
        <v>16</v>
      </c>
      <c r="G951" t="s">
        <v>17</v>
      </c>
      <c r="H951">
        <v>200</v>
      </c>
      <c r="I951">
        <v>20</v>
      </c>
      <c r="J951">
        <v>5</v>
      </c>
      <c r="K951">
        <v>5</v>
      </c>
      <c r="L951">
        <v>0.1</v>
      </c>
      <c r="M951" t="s">
        <v>993</v>
      </c>
    </row>
    <row r="952" spans="1:13">
      <c r="A952" t="s">
        <v>1008</v>
      </c>
      <c r="B952" s="2" t="str">
        <f>Hyperlink("https://www.diodes.com/assets/Datasheets/DZ9F2V7S92-DZ9F24S92.pdf")</f>
        <v>https://www.diodes.com/assets/Datasheets/DZ9F2V7S92-DZ9F24S92.pdf</v>
      </c>
      <c r="C952" t="str">
        <f>Hyperlink("https://www.diodes.com/part/view/DZ9F22S92","DZ9F22S92")</f>
        <v>DZ9F22S92</v>
      </c>
      <c r="D952" t="s">
        <v>1009</v>
      </c>
      <c r="E952" t="s">
        <v>57</v>
      </c>
      <c r="F952" t="s">
        <v>16</v>
      </c>
      <c r="G952" t="s">
        <v>17</v>
      </c>
      <c r="H952">
        <v>200</v>
      </c>
      <c r="I952">
        <v>22</v>
      </c>
      <c r="J952">
        <v>5</v>
      </c>
      <c r="K952">
        <v>5</v>
      </c>
      <c r="L952">
        <v>0.1</v>
      </c>
      <c r="M952" t="s">
        <v>993</v>
      </c>
    </row>
    <row r="953" spans="1:13">
      <c r="A953" t="s">
        <v>1010</v>
      </c>
      <c r="B953" s="2" t="str">
        <f>Hyperlink("https://www.diodes.com/assets/Datasheets/DZ9F2V7S92-DZ9F24S92.pdf")</f>
        <v>https://www.diodes.com/assets/Datasheets/DZ9F2V7S92-DZ9F24S92.pdf</v>
      </c>
      <c r="C953" t="str">
        <f>Hyperlink("https://www.diodes.com/part/view/DZ9F24S92","DZ9F24S92")</f>
        <v>DZ9F24S92</v>
      </c>
      <c r="D953" t="s">
        <v>1011</v>
      </c>
      <c r="E953" t="s">
        <v>57</v>
      </c>
      <c r="F953" t="s">
        <v>16</v>
      </c>
      <c r="G953" t="s">
        <v>17</v>
      </c>
      <c r="H953">
        <v>200</v>
      </c>
      <c r="I953">
        <v>24</v>
      </c>
      <c r="J953">
        <v>5</v>
      </c>
      <c r="K953">
        <v>5</v>
      </c>
      <c r="L953">
        <v>0.1</v>
      </c>
      <c r="M953" t="s">
        <v>993</v>
      </c>
    </row>
    <row r="954" spans="1:13">
      <c r="A954" t="s">
        <v>1012</v>
      </c>
      <c r="B954" s="2" t="str">
        <f>Hyperlink("https://www.diodes.com/assets/Datasheets/DZ9F2V7S92-DZ9F24S92.pdf")</f>
        <v>https://www.diodes.com/assets/Datasheets/DZ9F2V7S92-DZ9F24S92.pdf</v>
      </c>
      <c r="C954" t="str">
        <f>Hyperlink("https://www.diodes.com/part/view/DZ9F2V7S92","DZ9F2V7S92")</f>
        <v>DZ9F2V7S92</v>
      </c>
      <c r="D954" t="s">
        <v>1013</v>
      </c>
      <c r="E954" t="s">
        <v>57</v>
      </c>
      <c r="F954" t="s">
        <v>16</v>
      </c>
      <c r="G954" t="s">
        <v>17</v>
      </c>
      <c r="H954">
        <v>200</v>
      </c>
      <c r="I954">
        <v>2.7</v>
      </c>
      <c r="J954">
        <v>5</v>
      </c>
      <c r="K954">
        <v>5</v>
      </c>
      <c r="L954">
        <v>20</v>
      </c>
      <c r="M954" t="s">
        <v>993</v>
      </c>
    </row>
    <row r="955" spans="1:13">
      <c r="A955" t="s">
        <v>1014</v>
      </c>
      <c r="B955" s="2" t="str">
        <f>Hyperlink("https://www.diodes.com/assets/Datasheets/DZ9F2V7S92-DZ9F24S92.pdf")</f>
        <v>https://www.diodes.com/assets/Datasheets/DZ9F2V7S92-DZ9F24S92.pdf</v>
      </c>
      <c r="C955" t="str">
        <f>Hyperlink("https://www.diodes.com/part/view/DZ9F3V0S92","DZ9F3V0S92")</f>
        <v>DZ9F3V0S92</v>
      </c>
      <c r="D955" t="s">
        <v>1015</v>
      </c>
      <c r="E955" t="s">
        <v>57</v>
      </c>
      <c r="F955" t="s">
        <v>16</v>
      </c>
      <c r="G955" t="s">
        <v>17</v>
      </c>
      <c r="H955">
        <v>200</v>
      </c>
      <c r="I955">
        <v>3</v>
      </c>
      <c r="J955">
        <v>5</v>
      </c>
      <c r="K955">
        <v>5</v>
      </c>
      <c r="L955">
        <v>10</v>
      </c>
      <c r="M955" t="s">
        <v>993</v>
      </c>
    </row>
    <row r="956" spans="1:13">
      <c r="A956" t="s">
        <v>1016</v>
      </c>
      <c r="B956" s="2" t="str">
        <f>Hyperlink("https://www.diodes.com/assets/Datasheets/DZ9F2V7S92-DZ9F24S92.pdf")</f>
        <v>https://www.diodes.com/assets/Datasheets/DZ9F2V7S92-DZ9F24S92.pdf</v>
      </c>
      <c r="C956" t="str">
        <f>Hyperlink("https://www.diodes.com/part/view/DZ9F3V3S92","DZ9F3V3S92")</f>
        <v>DZ9F3V3S92</v>
      </c>
      <c r="D956" t="s">
        <v>1017</v>
      </c>
      <c r="E956" t="s">
        <v>57</v>
      </c>
      <c r="F956" t="s">
        <v>16</v>
      </c>
      <c r="G956" t="s">
        <v>17</v>
      </c>
      <c r="H956">
        <v>200</v>
      </c>
      <c r="I956">
        <v>3.3</v>
      </c>
      <c r="J956">
        <v>5</v>
      </c>
      <c r="K956">
        <v>5</v>
      </c>
      <c r="L956">
        <v>10</v>
      </c>
      <c r="M956" t="s">
        <v>993</v>
      </c>
    </row>
    <row r="957" spans="1:13">
      <c r="A957" t="s">
        <v>1018</v>
      </c>
      <c r="B957" s="2" t="str">
        <f>Hyperlink("https://www.diodes.com/assets/Datasheets/DZ9F2V7S92-DZ9F24S92.pdf")</f>
        <v>https://www.diodes.com/assets/Datasheets/DZ9F2V7S92-DZ9F24S92.pdf</v>
      </c>
      <c r="C957" t="str">
        <f>Hyperlink("https://www.diodes.com/part/view/DZ9F3V6S92","DZ9F3V6S92")</f>
        <v>DZ9F3V6S92</v>
      </c>
      <c r="D957" t="s">
        <v>1019</v>
      </c>
      <c r="E957" t="s">
        <v>57</v>
      </c>
      <c r="F957" t="s">
        <v>16</v>
      </c>
      <c r="G957" t="s">
        <v>17</v>
      </c>
      <c r="H957">
        <v>200</v>
      </c>
      <c r="I957">
        <v>3.6</v>
      </c>
      <c r="J957">
        <v>5</v>
      </c>
      <c r="K957">
        <v>5</v>
      </c>
      <c r="L957">
        <v>10</v>
      </c>
      <c r="M957" t="s">
        <v>993</v>
      </c>
    </row>
    <row r="958" spans="1:13">
      <c r="A958" t="s">
        <v>1020</v>
      </c>
      <c r="B958" s="2" t="str">
        <f>Hyperlink("https://www.diodes.com/assets/Datasheets/DZ9F2V7S92-DZ9F24S92.pdf")</f>
        <v>https://www.diodes.com/assets/Datasheets/DZ9F2V7S92-DZ9F24S92.pdf</v>
      </c>
      <c r="C958" t="str">
        <f>Hyperlink("https://www.diodes.com/part/view/DZ9F3V9S92","DZ9F3V9S92")</f>
        <v>DZ9F3V9S92</v>
      </c>
      <c r="D958" t="s">
        <v>1021</v>
      </c>
      <c r="E958" t="s">
        <v>57</v>
      </c>
      <c r="F958" t="s">
        <v>16</v>
      </c>
      <c r="G958" t="s">
        <v>17</v>
      </c>
      <c r="H958">
        <v>200</v>
      </c>
      <c r="I958">
        <v>3.9</v>
      </c>
      <c r="J958">
        <v>5</v>
      </c>
      <c r="K958">
        <v>5</v>
      </c>
      <c r="L958">
        <v>5</v>
      </c>
      <c r="M958" t="s">
        <v>993</v>
      </c>
    </row>
    <row r="959" spans="1:13">
      <c r="A959" t="s">
        <v>1022</v>
      </c>
      <c r="B959" s="2" t="str">
        <f>Hyperlink("https://www.diodes.com/assets/Datasheets/DZ9F2V7S92-DZ9F24S92.pdf")</f>
        <v>https://www.diodes.com/assets/Datasheets/DZ9F2V7S92-DZ9F24S92.pdf</v>
      </c>
      <c r="C959" t="str">
        <f>Hyperlink("https://www.diodes.com/part/view/DZ9F4V1S92","DZ9F4V1S92")</f>
        <v>DZ9F4V1S92</v>
      </c>
      <c r="D959" t="s">
        <v>1023</v>
      </c>
      <c r="E959" t="s">
        <v>57</v>
      </c>
      <c r="F959" t="s">
        <v>16</v>
      </c>
      <c r="G959" t="s">
        <v>17</v>
      </c>
      <c r="H959">
        <v>200</v>
      </c>
      <c r="I959">
        <v>4.1</v>
      </c>
      <c r="J959">
        <v>5</v>
      </c>
      <c r="K959">
        <v>5</v>
      </c>
      <c r="L959">
        <v>5</v>
      </c>
      <c r="M959" t="s">
        <v>993</v>
      </c>
    </row>
    <row r="960" spans="1:13">
      <c r="A960" t="s">
        <v>1024</v>
      </c>
      <c r="B960" s="2" t="str">
        <f>Hyperlink("https://www.diodes.com/assets/Datasheets/DZ9F2V7S92-DZ9F24S92.pdf")</f>
        <v>https://www.diodes.com/assets/Datasheets/DZ9F2V7S92-DZ9F24S92.pdf</v>
      </c>
      <c r="C960" t="str">
        <f>Hyperlink("https://www.diodes.com/part/view/DZ9F4V3S92","DZ9F4V3S92")</f>
        <v>DZ9F4V3S92</v>
      </c>
      <c r="D960" t="s">
        <v>1025</v>
      </c>
      <c r="E960" t="s">
        <v>57</v>
      </c>
      <c r="F960" t="s">
        <v>16</v>
      </c>
      <c r="G960" t="s">
        <v>17</v>
      </c>
      <c r="H960">
        <v>200</v>
      </c>
      <c r="I960">
        <v>4.3</v>
      </c>
      <c r="J960">
        <v>5</v>
      </c>
      <c r="K960">
        <v>5</v>
      </c>
      <c r="L960">
        <v>5</v>
      </c>
      <c r="M960" t="s">
        <v>993</v>
      </c>
    </row>
    <row r="961" spans="1:13">
      <c r="A961" t="s">
        <v>1026</v>
      </c>
      <c r="B961" s="2" t="str">
        <f>Hyperlink("https://www.diodes.com/assets/Datasheets/DZ9F2V7S92-DZ9F24S92.pdf")</f>
        <v>https://www.diodes.com/assets/Datasheets/DZ9F2V7S92-DZ9F24S92.pdf</v>
      </c>
      <c r="C961" t="str">
        <f>Hyperlink("https://www.diodes.com/part/view/DZ9F4V7S92","DZ9F4V7S92")</f>
        <v>DZ9F4V7S92</v>
      </c>
      <c r="D961" t="s">
        <v>1027</v>
      </c>
      <c r="E961" t="s">
        <v>57</v>
      </c>
      <c r="F961" t="s">
        <v>16</v>
      </c>
      <c r="G961" t="s">
        <v>17</v>
      </c>
      <c r="H961">
        <v>200</v>
      </c>
      <c r="I961">
        <v>4.7</v>
      </c>
      <c r="J961">
        <v>5</v>
      </c>
      <c r="K961">
        <v>5</v>
      </c>
      <c r="L961">
        <v>2</v>
      </c>
      <c r="M961" t="s">
        <v>993</v>
      </c>
    </row>
    <row r="962" spans="1:13">
      <c r="A962" t="s">
        <v>1028</v>
      </c>
      <c r="B962" s="2" t="str">
        <f>Hyperlink("https://www.diodes.com/assets/Datasheets/DZ9F2V7S92-DZ9F24S92.pdf")</f>
        <v>https://www.diodes.com/assets/Datasheets/DZ9F2V7S92-DZ9F24S92.pdf</v>
      </c>
      <c r="C962" t="str">
        <f>Hyperlink("https://www.diodes.com/part/view/DZ9F5V1S92","DZ9F5V1S92")</f>
        <v>DZ9F5V1S92</v>
      </c>
      <c r="D962" t="s">
        <v>1029</v>
      </c>
      <c r="E962" t="s">
        <v>57</v>
      </c>
      <c r="F962" t="s">
        <v>16</v>
      </c>
      <c r="G962" t="s">
        <v>17</v>
      </c>
      <c r="H962">
        <v>200</v>
      </c>
      <c r="I962">
        <v>5.1</v>
      </c>
      <c r="J962">
        <v>5</v>
      </c>
      <c r="K962">
        <v>5</v>
      </c>
      <c r="L962">
        <v>2</v>
      </c>
      <c r="M962" t="s">
        <v>993</v>
      </c>
    </row>
    <row r="963" spans="1:13">
      <c r="A963" t="s">
        <v>1030</v>
      </c>
      <c r="B963" s="2" t="str">
        <f>Hyperlink("https://www.diodes.com/assets/Datasheets/DZ9F2V7S92-DZ9F24S92.pdf")</f>
        <v>https://www.diodes.com/assets/Datasheets/DZ9F2V7S92-DZ9F24S92.pdf</v>
      </c>
      <c r="C963" t="str">
        <f>Hyperlink("https://www.diodes.com/part/view/DZ9F5V6S92","DZ9F5V6S92")</f>
        <v>DZ9F5V6S92</v>
      </c>
      <c r="D963" t="s">
        <v>1031</v>
      </c>
      <c r="E963" t="s">
        <v>57</v>
      </c>
      <c r="F963" t="s">
        <v>16</v>
      </c>
      <c r="G963" t="s">
        <v>17</v>
      </c>
      <c r="H963">
        <v>200</v>
      </c>
      <c r="I963">
        <v>5.6</v>
      </c>
      <c r="J963">
        <v>5</v>
      </c>
      <c r="K963">
        <v>5</v>
      </c>
      <c r="L963">
        <v>1</v>
      </c>
      <c r="M963" t="s">
        <v>993</v>
      </c>
    </row>
    <row r="964" spans="1:13">
      <c r="A964" t="s">
        <v>1032</v>
      </c>
      <c r="B964" s="2" t="str">
        <f>Hyperlink("https://www.diodes.com/assets/Datasheets/DZ9F2V7S92-DZ9F24S92.pdf")</f>
        <v>https://www.diodes.com/assets/Datasheets/DZ9F2V7S92-DZ9F24S92.pdf</v>
      </c>
      <c r="C964" t="str">
        <f>Hyperlink("https://www.diodes.com/part/view/DZ9F6V2S92","DZ9F6V2S92")</f>
        <v>DZ9F6V2S92</v>
      </c>
      <c r="D964" t="s">
        <v>1033</v>
      </c>
      <c r="E964" t="s">
        <v>57</v>
      </c>
      <c r="F964" t="s">
        <v>16</v>
      </c>
      <c r="G964" t="s">
        <v>17</v>
      </c>
      <c r="H964">
        <v>200</v>
      </c>
      <c r="I964">
        <v>6.2</v>
      </c>
      <c r="J964">
        <v>5</v>
      </c>
      <c r="K964">
        <v>5</v>
      </c>
      <c r="L964">
        <v>1</v>
      </c>
      <c r="M964" t="s">
        <v>993</v>
      </c>
    </row>
    <row r="965" spans="1:13">
      <c r="A965" t="s">
        <v>1034</v>
      </c>
      <c r="B965" s="2" t="str">
        <f>Hyperlink("https://www.diodes.com/assets/Datasheets/DZ9F2V7S92-DZ9F24S92.pdf")</f>
        <v>https://www.diodes.com/assets/Datasheets/DZ9F2V7S92-DZ9F24S92.pdf</v>
      </c>
      <c r="C965" t="str">
        <f>Hyperlink("https://www.diodes.com/part/view/DZ9F6V8S92","DZ9F6V8S92")</f>
        <v>DZ9F6V8S92</v>
      </c>
      <c r="D965" t="s">
        <v>1035</v>
      </c>
      <c r="E965" t="s">
        <v>57</v>
      </c>
      <c r="F965" t="s">
        <v>16</v>
      </c>
      <c r="G965" t="s">
        <v>17</v>
      </c>
      <c r="H965">
        <v>200</v>
      </c>
      <c r="I965">
        <v>6.8</v>
      </c>
      <c r="J965">
        <v>5</v>
      </c>
      <c r="K965">
        <v>5</v>
      </c>
      <c r="L965">
        <v>0.5</v>
      </c>
      <c r="M965" t="s">
        <v>993</v>
      </c>
    </row>
    <row r="966" spans="1:13">
      <c r="A966" t="s">
        <v>1036</v>
      </c>
      <c r="B966" s="2" t="str">
        <f>Hyperlink("https://www.diodes.com/assets/Datasheets/DZ9F2V7S92-DZ9F24S92.pdf")</f>
        <v>https://www.diodes.com/assets/Datasheets/DZ9F2V7S92-DZ9F24S92.pdf</v>
      </c>
      <c r="C966" t="str">
        <f>Hyperlink("https://www.diodes.com/part/view/DZ9F7V5S92","DZ9F7V5S92")</f>
        <v>DZ9F7V5S92</v>
      </c>
      <c r="D966" t="s">
        <v>1037</v>
      </c>
      <c r="E966" t="s">
        <v>57</v>
      </c>
      <c r="F966" t="s">
        <v>16</v>
      </c>
      <c r="G966" t="s">
        <v>17</v>
      </c>
      <c r="H966">
        <v>200</v>
      </c>
      <c r="I966">
        <v>7.5</v>
      </c>
      <c r="J966">
        <v>5</v>
      </c>
      <c r="K966">
        <v>5</v>
      </c>
      <c r="L966">
        <v>0.5</v>
      </c>
      <c r="M966" t="s">
        <v>993</v>
      </c>
    </row>
    <row r="967" spans="1:13">
      <c r="A967" t="s">
        <v>1038</v>
      </c>
      <c r="B967" s="2" t="str">
        <f>Hyperlink("https://www.diodes.com/assets/Datasheets/DZ9F2V7S92-DZ9F24S92.pdf")</f>
        <v>https://www.diodes.com/assets/Datasheets/DZ9F2V7S92-DZ9F24S92.pdf</v>
      </c>
      <c r="C967" t="str">
        <f>Hyperlink("https://www.diodes.com/part/view/DZ9F8V2S92","DZ9F8V2S92")</f>
        <v>DZ9F8V2S92</v>
      </c>
      <c r="D967" t="s">
        <v>1039</v>
      </c>
      <c r="E967" t="s">
        <v>57</v>
      </c>
      <c r="F967" t="s">
        <v>16</v>
      </c>
      <c r="G967" t="s">
        <v>17</v>
      </c>
      <c r="H967">
        <v>200</v>
      </c>
      <c r="I967">
        <v>8.2</v>
      </c>
      <c r="J967">
        <v>5</v>
      </c>
      <c r="K967">
        <v>5</v>
      </c>
      <c r="L967">
        <v>0.5</v>
      </c>
      <c r="M967" t="s">
        <v>993</v>
      </c>
    </row>
    <row r="968" spans="1:13">
      <c r="A968" t="s">
        <v>1040</v>
      </c>
      <c r="B968" s="2" t="str">
        <f>Hyperlink("https://www.diodes.com/assets/Datasheets/DZ9F2V7S92-DZ9F24S92.pdf")</f>
        <v>https://www.diodes.com/assets/Datasheets/DZ9F2V7S92-DZ9F24S92.pdf</v>
      </c>
      <c r="C968" t="str">
        <f>Hyperlink("https://www.diodes.com/part/view/DZ9F9V1S92","DZ9F9V1S92")</f>
        <v>DZ9F9V1S92</v>
      </c>
      <c r="D968" t="s">
        <v>1041</v>
      </c>
      <c r="E968" t="s">
        <v>57</v>
      </c>
      <c r="F968" t="s">
        <v>16</v>
      </c>
      <c r="G968" t="s">
        <v>17</v>
      </c>
      <c r="H968">
        <v>200</v>
      </c>
      <c r="I968">
        <v>9.1</v>
      </c>
      <c r="J968">
        <v>5</v>
      </c>
      <c r="K968">
        <v>5</v>
      </c>
      <c r="L968">
        <v>0.5</v>
      </c>
      <c r="M968" t="s">
        <v>993</v>
      </c>
    </row>
    <row r="969" spans="1:13">
      <c r="A969" t="s">
        <v>1042</v>
      </c>
      <c r="B969" s="2" t="str">
        <f>Hyperlink("https://www.diodes.com/assets/Datasheets/ds31220.pdf")</f>
        <v>https://www.diodes.com/assets/Datasheets/ds31220.pdf</v>
      </c>
      <c r="C969" t="str">
        <f>Hyperlink("https://www.diodes.com/part/view/DZL6V8AXV3","DZL6V8AXV3")</f>
        <v>DZL6V8AXV3</v>
      </c>
      <c r="D969" t="s">
        <v>102</v>
      </c>
      <c r="E969" t="s">
        <v>57</v>
      </c>
      <c r="F969" t="s">
        <v>16</v>
      </c>
      <c r="G969" t="s">
        <v>58</v>
      </c>
      <c r="H969">
        <v>220</v>
      </c>
      <c r="I969">
        <v>6.8</v>
      </c>
      <c r="J969">
        <v>5</v>
      </c>
      <c r="K969">
        <v>5</v>
      </c>
      <c r="L969">
        <v>1</v>
      </c>
      <c r="M969" t="s">
        <v>455</v>
      </c>
    </row>
    <row r="970" spans="1:13">
      <c r="A970" t="s">
        <v>1043</v>
      </c>
      <c r="B970" s="2" t="str">
        <f>Hyperlink("https://www.diodes.com/assets/Datasheets/GDZxVxLP3.pdf")</f>
        <v>https://www.diodes.com/assets/Datasheets/GDZxVxLP3.pdf</v>
      </c>
      <c r="C970" t="str">
        <f>Hyperlink("https://www.diodes.com/part/view/GDZ10LP3","GDZ10LP3")</f>
        <v>GDZ10LP3</v>
      </c>
      <c r="D970" t="s">
        <v>102</v>
      </c>
      <c r="E970" t="s">
        <v>57</v>
      </c>
      <c r="F970" t="s">
        <v>16</v>
      </c>
      <c r="G970" t="s">
        <v>17</v>
      </c>
      <c r="H970">
        <v>250</v>
      </c>
      <c r="I970">
        <v>10</v>
      </c>
      <c r="J970">
        <v>5</v>
      </c>
      <c r="K970">
        <v>5</v>
      </c>
      <c r="L970">
        <v>7</v>
      </c>
      <c r="M970" t="s">
        <v>1044</v>
      </c>
    </row>
    <row r="971" spans="1:13">
      <c r="A971" t="s">
        <v>1045</v>
      </c>
      <c r="B971" s="2" t="str">
        <f>Hyperlink("https://www.diodes.com/assets/Datasheets/GDZxVxLP3.pdf")</f>
        <v>https://www.diodes.com/assets/Datasheets/GDZxVxLP3.pdf</v>
      </c>
      <c r="C971" t="str">
        <f>Hyperlink("https://www.diodes.com/part/view/GDZ11LP3","GDZ11LP3")</f>
        <v>GDZ11LP3</v>
      </c>
      <c r="D971" t="s">
        <v>102</v>
      </c>
      <c r="E971" t="s">
        <v>57</v>
      </c>
      <c r="F971" t="s">
        <v>16</v>
      </c>
      <c r="G971" t="s">
        <v>17</v>
      </c>
      <c r="H971">
        <v>250</v>
      </c>
      <c r="I971">
        <v>11</v>
      </c>
      <c r="J971">
        <v>5</v>
      </c>
      <c r="K971">
        <v>5</v>
      </c>
      <c r="L971">
        <v>8</v>
      </c>
      <c r="M971" t="s">
        <v>1044</v>
      </c>
    </row>
    <row r="972" spans="1:13">
      <c r="A972" t="s">
        <v>1046</v>
      </c>
      <c r="B972" s="2" t="str">
        <f>Hyperlink("https://www.diodes.com/assets/Datasheets/GDZxVxLP3.pdf")</f>
        <v>https://www.diodes.com/assets/Datasheets/GDZxVxLP3.pdf</v>
      </c>
      <c r="C972" t="str">
        <f>Hyperlink("https://www.diodes.com/part/view/GDZ12LP3","GDZ12LP3")</f>
        <v>GDZ12LP3</v>
      </c>
      <c r="D972" t="s">
        <v>102</v>
      </c>
      <c r="E972" t="s">
        <v>57</v>
      </c>
      <c r="F972" t="s">
        <v>16</v>
      </c>
      <c r="G972" t="s">
        <v>17</v>
      </c>
      <c r="H972">
        <v>250</v>
      </c>
      <c r="I972">
        <v>12</v>
      </c>
      <c r="J972">
        <v>5</v>
      </c>
      <c r="K972">
        <v>5</v>
      </c>
      <c r="L972">
        <v>8</v>
      </c>
      <c r="M972" t="s">
        <v>1044</v>
      </c>
    </row>
    <row r="973" spans="1:13">
      <c r="A973" t="s">
        <v>1047</v>
      </c>
      <c r="B973" s="2" t="str">
        <f>Hyperlink("https://www.diodes.com/assets/Datasheets/GDZ6V2LP3Q-GDZ12LP3Q.pdf")</f>
        <v>https://www.diodes.com/assets/Datasheets/GDZ6V2LP3Q-GDZ12LP3Q.pdf</v>
      </c>
      <c r="C973" t="str">
        <f>Hyperlink("https://www.diodes.com/part/view/GDZ12LP3Q","GDZ12LP3Q")</f>
        <v>GDZ12LP3Q</v>
      </c>
      <c r="D973" t="s">
        <v>102</v>
      </c>
      <c r="E973" t="s">
        <v>57</v>
      </c>
      <c r="F973" t="s">
        <v>106</v>
      </c>
      <c r="G973" t="s">
        <v>17</v>
      </c>
      <c r="H973">
        <v>250</v>
      </c>
      <c r="I973">
        <v>12</v>
      </c>
      <c r="J973">
        <v>5</v>
      </c>
      <c r="K973">
        <v>5</v>
      </c>
      <c r="L973">
        <v>0.1</v>
      </c>
      <c r="M973" t="s">
        <v>1044</v>
      </c>
    </row>
    <row r="974" spans="1:13">
      <c r="A974" t="s">
        <v>1048</v>
      </c>
      <c r="B974" s="2" t="str">
        <f>Hyperlink("https://www.diodes.com/assets/Datasheets/GDZxVxLP3.pdf")</f>
        <v>https://www.diodes.com/assets/Datasheets/GDZxVxLP3.pdf</v>
      </c>
      <c r="C974" t="str">
        <f>Hyperlink("https://www.diodes.com/part/view/GDZ13LP3","GDZ13LP3")</f>
        <v>GDZ13LP3</v>
      </c>
      <c r="D974" t="s">
        <v>102</v>
      </c>
      <c r="E974" t="s">
        <v>57</v>
      </c>
      <c r="F974" t="s">
        <v>16</v>
      </c>
      <c r="G974" t="s">
        <v>17</v>
      </c>
      <c r="H974">
        <v>250</v>
      </c>
      <c r="I974">
        <v>13</v>
      </c>
      <c r="J974">
        <v>5</v>
      </c>
      <c r="K974">
        <v>5</v>
      </c>
      <c r="L974">
        <v>8</v>
      </c>
      <c r="M974" t="s">
        <v>1044</v>
      </c>
    </row>
    <row r="975" spans="1:13">
      <c r="A975" t="s">
        <v>1049</v>
      </c>
      <c r="B975" s="2" t="str">
        <f>Hyperlink("https://www.diodes.com/assets/Datasheets/GDZxVxLP3.pdf")</f>
        <v>https://www.diodes.com/assets/Datasheets/GDZxVxLP3.pdf</v>
      </c>
      <c r="C975" t="str">
        <f>Hyperlink("https://www.diodes.com/part/view/GDZ15LP3","GDZ15LP3")</f>
        <v>GDZ15LP3</v>
      </c>
      <c r="D975" t="s">
        <v>102</v>
      </c>
      <c r="E975" t="s">
        <v>57</v>
      </c>
      <c r="F975" t="s">
        <v>16</v>
      </c>
      <c r="G975" t="s">
        <v>17</v>
      </c>
      <c r="H975">
        <v>250</v>
      </c>
      <c r="I975">
        <v>15</v>
      </c>
      <c r="J975">
        <v>5</v>
      </c>
      <c r="K975">
        <v>5</v>
      </c>
      <c r="L975">
        <v>10.5</v>
      </c>
      <c r="M975" t="s">
        <v>1044</v>
      </c>
    </row>
    <row r="976" spans="1:13">
      <c r="A976" t="s">
        <v>1050</v>
      </c>
      <c r="B976" s="2" t="str">
        <f>Hyperlink("https://www.diodes.com/assets/Datasheets/GDZxVxLP3.pdf")</f>
        <v>https://www.diodes.com/assets/Datasheets/GDZxVxLP3.pdf</v>
      </c>
      <c r="C976" t="str">
        <f>Hyperlink("https://www.diodes.com/part/view/GDZ16LP3","GDZ16LP3")</f>
        <v>GDZ16LP3</v>
      </c>
      <c r="D976" t="s">
        <v>102</v>
      </c>
      <c r="E976" t="s">
        <v>57</v>
      </c>
      <c r="F976" t="s">
        <v>16</v>
      </c>
      <c r="G976" t="s">
        <v>17</v>
      </c>
      <c r="H976">
        <v>250</v>
      </c>
      <c r="I976">
        <v>16</v>
      </c>
      <c r="J976">
        <v>5</v>
      </c>
      <c r="K976">
        <v>5</v>
      </c>
      <c r="L976">
        <v>11.2</v>
      </c>
      <c r="M976" t="s">
        <v>1044</v>
      </c>
    </row>
    <row r="977" spans="1:13">
      <c r="A977" t="s">
        <v>1051</v>
      </c>
      <c r="B977" s="2" t="str">
        <f>Hyperlink("https://www.diodes.com/assets/Datasheets/GDZxVxLP3.pdf")</f>
        <v>https://www.diodes.com/assets/Datasheets/GDZxVxLP3.pdf</v>
      </c>
      <c r="C977" t="str">
        <f>Hyperlink("https://www.diodes.com/part/view/GDZ18LP3","GDZ18LP3")</f>
        <v>GDZ18LP3</v>
      </c>
      <c r="D977" t="s">
        <v>102</v>
      </c>
      <c r="E977" t="s">
        <v>57</v>
      </c>
      <c r="F977" t="s">
        <v>16</v>
      </c>
      <c r="G977" t="s">
        <v>17</v>
      </c>
      <c r="H977">
        <v>250</v>
      </c>
      <c r="I977">
        <v>18</v>
      </c>
      <c r="J977">
        <v>5</v>
      </c>
      <c r="K977">
        <v>5</v>
      </c>
      <c r="L977">
        <v>12.6</v>
      </c>
      <c r="M977" t="s">
        <v>1044</v>
      </c>
    </row>
    <row r="978" spans="1:13">
      <c r="A978" t="s">
        <v>1052</v>
      </c>
      <c r="B978" s="2" t="str">
        <f>Hyperlink("https://www.diodes.com/assets/Datasheets/GDZxVxLP3.pdf")</f>
        <v>https://www.diodes.com/assets/Datasheets/GDZxVxLP3.pdf</v>
      </c>
      <c r="C978" t="str">
        <f>Hyperlink("https://www.diodes.com/part/view/GDZ20LP3","GDZ20LP3")</f>
        <v>GDZ20LP3</v>
      </c>
      <c r="D978" t="s">
        <v>102</v>
      </c>
      <c r="E978" t="s">
        <v>57</v>
      </c>
      <c r="F978" t="s">
        <v>16</v>
      </c>
      <c r="G978" t="s">
        <v>17</v>
      </c>
      <c r="H978">
        <v>250</v>
      </c>
      <c r="I978">
        <v>20</v>
      </c>
      <c r="J978">
        <v>5</v>
      </c>
      <c r="K978">
        <v>5</v>
      </c>
      <c r="L978">
        <v>14</v>
      </c>
      <c r="M978" t="s">
        <v>1044</v>
      </c>
    </row>
    <row r="979" spans="1:13">
      <c r="A979" t="s">
        <v>1053</v>
      </c>
      <c r="B979" s="2" t="str">
        <f>Hyperlink("https://www.diodes.com/assets/Datasheets/GDZxVxLP3.pdf")</f>
        <v>https://www.diodes.com/assets/Datasheets/GDZxVxLP3.pdf</v>
      </c>
      <c r="C979" t="str">
        <f>Hyperlink("https://www.diodes.com/part/view/GDZ22LP3","GDZ22LP3")</f>
        <v>GDZ22LP3</v>
      </c>
      <c r="D979" t="s">
        <v>102</v>
      </c>
      <c r="E979" t="s">
        <v>57</v>
      </c>
      <c r="F979" t="s">
        <v>16</v>
      </c>
      <c r="G979" t="s">
        <v>17</v>
      </c>
      <c r="H979">
        <v>250</v>
      </c>
      <c r="I979">
        <v>22</v>
      </c>
      <c r="J979">
        <v>5</v>
      </c>
      <c r="K979">
        <v>5</v>
      </c>
      <c r="L979">
        <v>15.4</v>
      </c>
      <c r="M979" t="s">
        <v>1044</v>
      </c>
    </row>
    <row r="980" spans="1:13">
      <c r="A980" t="s">
        <v>1054</v>
      </c>
      <c r="B980" s="2" t="str">
        <f>Hyperlink("https://www.diodes.com/assets/Datasheets/GDZxVxLP3.pdf")</f>
        <v>https://www.diodes.com/assets/Datasheets/GDZxVxLP3.pdf</v>
      </c>
      <c r="C980" t="str">
        <f>Hyperlink("https://www.diodes.com/part/view/GDZ24LP3","GDZ24LP3")</f>
        <v>GDZ24LP3</v>
      </c>
      <c r="D980" t="s">
        <v>102</v>
      </c>
      <c r="E980" t="s">
        <v>57</v>
      </c>
      <c r="F980" t="s">
        <v>16</v>
      </c>
      <c r="G980" t="s">
        <v>17</v>
      </c>
      <c r="H980">
        <v>250</v>
      </c>
      <c r="I980">
        <v>24</v>
      </c>
      <c r="J980">
        <v>5</v>
      </c>
      <c r="K980">
        <v>5</v>
      </c>
      <c r="L980">
        <v>16.8</v>
      </c>
      <c r="M980" t="s">
        <v>1044</v>
      </c>
    </row>
    <row r="981" spans="1:13">
      <c r="A981" t="s">
        <v>1055</v>
      </c>
      <c r="B981" s="2" t="str">
        <f>Hyperlink("https://www.diodes.com/assets/Datasheets/GDZxVxLP3.pdf")</f>
        <v>https://www.diodes.com/assets/Datasheets/GDZxVxLP3.pdf</v>
      </c>
      <c r="C981" t="str">
        <f>Hyperlink("https://www.diodes.com/part/view/GDZ2V7LP3","GDZ2V7LP3")</f>
        <v>GDZ2V7LP3</v>
      </c>
      <c r="D981" t="s">
        <v>102</v>
      </c>
      <c r="E981" t="s">
        <v>57</v>
      </c>
      <c r="F981" t="s">
        <v>16</v>
      </c>
      <c r="G981" t="s">
        <v>17</v>
      </c>
      <c r="H981">
        <v>250</v>
      </c>
      <c r="I981">
        <v>2.7</v>
      </c>
      <c r="J981">
        <v>5</v>
      </c>
      <c r="K981">
        <v>5</v>
      </c>
      <c r="L981">
        <v>20</v>
      </c>
      <c r="M981" t="s">
        <v>1044</v>
      </c>
    </row>
    <row r="982" spans="1:13">
      <c r="A982" t="s">
        <v>1056</v>
      </c>
      <c r="B982" s="2" t="str">
        <f>Hyperlink("https://www.diodes.com/assets/Datasheets/GDZxVxLP3.pdf")</f>
        <v>https://www.diodes.com/assets/Datasheets/GDZxVxLP3.pdf</v>
      </c>
      <c r="C982" t="str">
        <f>Hyperlink("https://www.diodes.com/part/view/GDZ3V0LP3","GDZ3V0LP3")</f>
        <v>GDZ3V0LP3</v>
      </c>
      <c r="D982" t="s">
        <v>102</v>
      </c>
      <c r="E982" t="s">
        <v>57</v>
      </c>
      <c r="F982" t="s">
        <v>16</v>
      </c>
      <c r="G982" t="s">
        <v>17</v>
      </c>
      <c r="H982">
        <v>250</v>
      </c>
      <c r="I982">
        <v>3</v>
      </c>
      <c r="J982">
        <v>5</v>
      </c>
      <c r="K982">
        <v>5</v>
      </c>
      <c r="L982">
        <v>10</v>
      </c>
      <c r="M982" t="s">
        <v>1044</v>
      </c>
    </row>
    <row r="983" spans="1:13">
      <c r="A983" t="s">
        <v>1057</v>
      </c>
      <c r="B983" s="2" t="str">
        <f>Hyperlink("https://www.diodes.com/assets/Datasheets/GDZxVxLP3.pdf")</f>
        <v>https://www.diodes.com/assets/Datasheets/GDZxVxLP3.pdf</v>
      </c>
      <c r="C983" t="str">
        <f>Hyperlink("https://www.diodes.com/part/view/GDZ3V3LP3","GDZ3V3LP3")</f>
        <v>GDZ3V3LP3</v>
      </c>
      <c r="D983" t="s">
        <v>102</v>
      </c>
      <c r="E983" t="s">
        <v>57</v>
      </c>
      <c r="F983" t="s">
        <v>16</v>
      </c>
      <c r="G983" t="s">
        <v>17</v>
      </c>
      <c r="H983">
        <v>250</v>
      </c>
      <c r="I983">
        <v>3.3</v>
      </c>
      <c r="J983">
        <v>5</v>
      </c>
      <c r="K983">
        <v>5</v>
      </c>
      <c r="L983">
        <v>10</v>
      </c>
      <c r="M983" t="s">
        <v>1044</v>
      </c>
    </row>
    <row r="984" spans="1:13">
      <c r="A984" t="s">
        <v>1058</v>
      </c>
      <c r="B984" s="2" t="str">
        <f>Hyperlink("https://www.diodes.com/assets/Datasheets/GDZxVxLP3.pdf")</f>
        <v>https://www.diodes.com/assets/Datasheets/GDZxVxLP3.pdf</v>
      </c>
      <c r="C984" t="str">
        <f>Hyperlink("https://www.diodes.com/part/view/GDZ3V6LP3","GDZ3V6LP3")</f>
        <v>GDZ3V6LP3</v>
      </c>
      <c r="D984" t="s">
        <v>102</v>
      </c>
      <c r="E984" t="s">
        <v>57</v>
      </c>
      <c r="F984" t="s">
        <v>16</v>
      </c>
      <c r="G984" t="s">
        <v>17</v>
      </c>
      <c r="H984">
        <v>250</v>
      </c>
      <c r="I984">
        <v>3.6</v>
      </c>
      <c r="J984">
        <v>5</v>
      </c>
      <c r="K984">
        <v>5</v>
      </c>
      <c r="L984">
        <v>10</v>
      </c>
      <c r="M984" t="s">
        <v>1044</v>
      </c>
    </row>
    <row r="985" spans="1:13">
      <c r="A985" t="s">
        <v>1059</v>
      </c>
      <c r="B985" s="2" t="str">
        <f>Hyperlink("https://www.diodes.com/assets/Datasheets/GDZxVxLP3.pdf")</f>
        <v>https://www.diodes.com/assets/Datasheets/GDZxVxLP3.pdf</v>
      </c>
      <c r="C985" t="str">
        <f>Hyperlink("https://www.diodes.com/part/view/GDZ3V9LP3","GDZ3V9LP3")</f>
        <v>GDZ3V9LP3</v>
      </c>
      <c r="D985" t="s">
        <v>102</v>
      </c>
      <c r="E985" t="s">
        <v>57</v>
      </c>
      <c r="F985" t="s">
        <v>16</v>
      </c>
      <c r="G985" t="s">
        <v>17</v>
      </c>
      <c r="H985">
        <v>250</v>
      </c>
      <c r="I985">
        <v>3.9</v>
      </c>
      <c r="J985">
        <v>5</v>
      </c>
      <c r="K985">
        <v>5</v>
      </c>
      <c r="L985">
        <v>5</v>
      </c>
      <c r="M985" t="s">
        <v>1044</v>
      </c>
    </row>
    <row r="986" spans="1:13">
      <c r="A986" t="s">
        <v>1060</v>
      </c>
      <c r="B986" s="2" t="str">
        <f>Hyperlink("https://www.diodes.com/assets/Datasheets/GDZxVxLP3.pdf")</f>
        <v>https://www.diodes.com/assets/Datasheets/GDZxVxLP3.pdf</v>
      </c>
      <c r="C986" t="str">
        <f>Hyperlink("https://www.diodes.com/part/view/GDZ4V1LP3","GDZ4V1LP3")</f>
        <v>GDZ4V1LP3</v>
      </c>
      <c r="D986" t="s">
        <v>102</v>
      </c>
      <c r="E986" t="s">
        <v>57</v>
      </c>
      <c r="F986" t="s">
        <v>16</v>
      </c>
      <c r="G986" t="s">
        <v>17</v>
      </c>
      <c r="H986">
        <v>250</v>
      </c>
      <c r="I986">
        <v>4.1</v>
      </c>
      <c r="J986">
        <v>5</v>
      </c>
      <c r="K986">
        <v>5</v>
      </c>
      <c r="L986">
        <v>5</v>
      </c>
      <c r="M986" t="s">
        <v>1044</v>
      </c>
    </row>
    <row r="987" spans="1:13">
      <c r="A987" t="s">
        <v>1061</v>
      </c>
      <c r="B987" s="2" t="str">
        <f>Hyperlink("https://www.diodes.com/assets/Datasheets/GDZxVxLP3.pdf")</f>
        <v>https://www.diodes.com/assets/Datasheets/GDZxVxLP3.pdf</v>
      </c>
      <c r="C987" t="str">
        <f>Hyperlink("https://www.diodes.com/part/view/GDZ4V3LP3","GDZ4V3LP3")</f>
        <v>GDZ4V3LP3</v>
      </c>
      <c r="D987" t="s">
        <v>102</v>
      </c>
      <c r="E987" t="s">
        <v>57</v>
      </c>
      <c r="F987" t="s">
        <v>16</v>
      </c>
      <c r="G987" t="s">
        <v>17</v>
      </c>
      <c r="H987">
        <v>250</v>
      </c>
      <c r="I987">
        <v>4.3</v>
      </c>
      <c r="J987">
        <v>5</v>
      </c>
      <c r="K987">
        <v>5</v>
      </c>
      <c r="L987">
        <v>5</v>
      </c>
      <c r="M987" t="s">
        <v>1044</v>
      </c>
    </row>
    <row r="988" spans="1:13">
      <c r="A988" t="s">
        <v>1062</v>
      </c>
      <c r="B988" s="2" t="str">
        <f>Hyperlink("https://www.diodes.com/assets/Datasheets/GDZxVxLP3.pdf")</f>
        <v>https://www.diodes.com/assets/Datasheets/GDZxVxLP3.pdf</v>
      </c>
      <c r="C988" t="str">
        <f>Hyperlink("https://www.diodes.com/part/view/GDZ4V7LP3","GDZ4V7LP3")</f>
        <v>GDZ4V7LP3</v>
      </c>
      <c r="D988" t="s">
        <v>102</v>
      </c>
      <c r="E988" t="s">
        <v>57</v>
      </c>
      <c r="F988" t="s">
        <v>16</v>
      </c>
      <c r="G988" t="s">
        <v>17</v>
      </c>
      <c r="H988">
        <v>250</v>
      </c>
      <c r="I988">
        <v>4.7</v>
      </c>
      <c r="J988">
        <v>5</v>
      </c>
      <c r="K988">
        <v>5</v>
      </c>
      <c r="L988">
        <v>2</v>
      </c>
      <c r="M988" t="s">
        <v>1044</v>
      </c>
    </row>
    <row r="989" spans="1:13">
      <c r="A989" t="s">
        <v>1063</v>
      </c>
      <c r="B989" s="2" t="str">
        <f>Hyperlink("https://www.diodes.com/assets/Datasheets/GDZxVxLP3.pdf")</f>
        <v>https://www.diodes.com/assets/Datasheets/GDZxVxLP3.pdf</v>
      </c>
      <c r="C989" t="str">
        <f>Hyperlink("https://www.diodes.com/part/view/GDZ5V1LP3","GDZ5V1LP3")</f>
        <v>GDZ5V1LP3</v>
      </c>
      <c r="D989" t="s">
        <v>102</v>
      </c>
      <c r="E989" t="s">
        <v>57</v>
      </c>
      <c r="F989" t="s">
        <v>16</v>
      </c>
      <c r="G989" t="s">
        <v>17</v>
      </c>
      <c r="H989">
        <v>250</v>
      </c>
      <c r="I989">
        <v>5.1</v>
      </c>
      <c r="J989">
        <v>5</v>
      </c>
      <c r="K989">
        <v>5.29</v>
      </c>
      <c r="L989">
        <v>0.2</v>
      </c>
      <c r="M989" t="s">
        <v>1044</v>
      </c>
    </row>
    <row r="990" spans="1:13">
      <c r="A990" t="s">
        <v>1064</v>
      </c>
      <c r="B990" s="2" t="str">
        <f>Hyperlink("https://www.diodes.com/assets/Datasheets/GDZxVxLP3.pdf")</f>
        <v>https://www.diodes.com/assets/Datasheets/GDZxVxLP3.pdf</v>
      </c>
      <c r="C990" t="str">
        <f>Hyperlink("https://www.diodes.com/part/view/GDZ5V6LP3","GDZ5V6LP3")</f>
        <v>GDZ5V6LP3</v>
      </c>
      <c r="D990" t="s">
        <v>102</v>
      </c>
      <c r="E990" t="s">
        <v>57</v>
      </c>
      <c r="F990" t="s">
        <v>16</v>
      </c>
      <c r="G990" t="s">
        <v>17</v>
      </c>
      <c r="H990">
        <v>250</v>
      </c>
      <c r="I990">
        <v>5.6</v>
      </c>
      <c r="J990">
        <v>5</v>
      </c>
      <c r="K990">
        <v>5.71</v>
      </c>
      <c r="L990">
        <v>1</v>
      </c>
      <c r="M990" t="s">
        <v>1044</v>
      </c>
    </row>
    <row r="991" spans="1:13">
      <c r="A991" t="s">
        <v>1065</v>
      </c>
      <c r="B991" s="2" t="str">
        <f>Hyperlink("https://www.diodes.com/assets/Datasheets/GDZxVxLP3.pdf")</f>
        <v>https://www.diodes.com/assets/Datasheets/GDZxVxLP3.pdf</v>
      </c>
      <c r="C991" t="str">
        <f>Hyperlink("https://www.diodes.com/part/view/GDZ6V0LP3","GDZ6V0LP3")</f>
        <v>GDZ6V0LP3</v>
      </c>
      <c r="D991" t="s">
        <v>102</v>
      </c>
      <c r="E991" t="s">
        <v>57</v>
      </c>
      <c r="F991" t="s">
        <v>16</v>
      </c>
      <c r="G991" t="s">
        <v>17</v>
      </c>
      <c r="H991">
        <v>250</v>
      </c>
      <c r="I991">
        <v>6</v>
      </c>
      <c r="J991">
        <v>5</v>
      </c>
      <c r="K991">
        <v>5.4</v>
      </c>
      <c r="L991">
        <v>1</v>
      </c>
      <c r="M991" t="s">
        <v>1044</v>
      </c>
    </row>
    <row r="992" spans="1:13">
      <c r="A992" t="s">
        <v>1066</v>
      </c>
      <c r="B992" s="2" t="str">
        <f>Hyperlink("https://www.diodes.com/assets/Datasheets/GDZxVxLP3.pdf")</f>
        <v>https://www.diodes.com/assets/Datasheets/GDZxVxLP3.pdf</v>
      </c>
      <c r="C992" t="str">
        <f>Hyperlink("https://www.diodes.com/part/view/GDZ6V2LP3","GDZ6V2LP3")</f>
        <v>GDZ6V2LP3</v>
      </c>
      <c r="D992" t="s">
        <v>102</v>
      </c>
      <c r="E992" t="s">
        <v>57</v>
      </c>
      <c r="F992" t="s">
        <v>16</v>
      </c>
      <c r="G992" t="s">
        <v>17</v>
      </c>
      <c r="H992">
        <v>250</v>
      </c>
      <c r="I992">
        <v>6.2</v>
      </c>
      <c r="J992">
        <v>5</v>
      </c>
      <c r="K992">
        <v>5.32</v>
      </c>
      <c r="L992">
        <v>1</v>
      </c>
      <c r="M992" t="s">
        <v>1044</v>
      </c>
    </row>
    <row r="993" spans="1:13">
      <c r="A993" t="s">
        <v>1067</v>
      </c>
      <c r="B993" s="2" t="str">
        <f>Hyperlink("https://www.diodes.com/assets/Datasheets/GDZ6V2LP3Q-GDZ12LP3Q.pdf")</f>
        <v>https://www.diodes.com/assets/Datasheets/GDZ6V2LP3Q-GDZ12LP3Q.pdf</v>
      </c>
      <c r="C993" t="str">
        <f>Hyperlink("https://www.diodes.com/part/view/GDZ6V2LP3Q","GDZ6V2LP3Q")</f>
        <v>GDZ6V2LP3Q</v>
      </c>
      <c r="D993" t="s">
        <v>102</v>
      </c>
      <c r="E993" t="s">
        <v>57</v>
      </c>
      <c r="F993" t="s">
        <v>106</v>
      </c>
      <c r="G993" t="s">
        <v>17</v>
      </c>
      <c r="H993">
        <v>250</v>
      </c>
      <c r="I993">
        <v>6.2</v>
      </c>
      <c r="J993">
        <v>5</v>
      </c>
      <c r="K993">
        <v>5.32</v>
      </c>
      <c r="L993">
        <v>1</v>
      </c>
      <c r="M993" t="s">
        <v>1044</v>
      </c>
    </row>
    <row r="994" spans="1:13">
      <c r="A994" t="s">
        <v>1068</v>
      </c>
      <c r="B994" s="2" t="str">
        <f>Hyperlink("https://www.diodes.com/assets/Datasheets/GDZxVxLP3.pdf")</f>
        <v>https://www.diodes.com/assets/Datasheets/GDZxVxLP3.pdf</v>
      </c>
      <c r="C994" t="str">
        <f>Hyperlink("https://www.diodes.com/part/view/GDZ6V8LP3","GDZ6V8LP3")</f>
        <v>GDZ6V8LP3</v>
      </c>
      <c r="D994" t="s">
        <v>102</v>
      </c>
      <c r="E994" t="s">
        <v>57</v>
      </c>
      <c r="F994" t="s">
        <v>16</v>
      </c>
      <c r="G994" t="s">
        <v>17</v>
      </c>
      <c r="H994">
        <v>250</v>
      </c>
      <c r="I994">
        <v>6.8</v>
      </c>
      <c r="J994">
        <v>5</v>
      </c>
      <c r="K994">
        <v>5</v>
      </c>
      <c r="L994">
        <v>0.5</v>
      </c>
      <c r="M994" t="s">
        <v>1044</v>
      </c>
    </row>
    <row r="995" spans="1:13">
      <c r="A995" t="s">
        <v>1069</v>
      </c>
      <c r="B995" s="2" t="str">
        <f>Hyperlink("https://www.diodes.com/assets/Datasheets/GDZ6V2LP3Q-GDZ12LP3Q.pdf")</f>
        <v>https://www.diodes.com/assets/Datasheets/GDZ6V2LP3Q-GDZ12LP3Q.pdf</v>
      </c>
      <c r="C995" t="str">
        <f>Hyperlink("https://www.diodes.com/part/view/GDZ6V8LP3Q","GDZ6V8LP3Q")</f>
        <v>GDZ6V8LP3Q</v>
      </c>
      <c r="D995" t="s">
        <v>102</v>
      </c>
      <c r="E995" t="s">
        <v>57</v>
      </c>
      <c r="F995" t="s">
        <v>106</v>
      </c>
      <c r="G995" t="s">
        <v>17</v>
      </c>
      <c r="H995">
        <v>250</v>
      </c>
      <c r="I995">
        <v>6.8</v>
      </c>
      <c r="J995">
        <v>5</v>
      </c>
      <c r="K995">
        <v>5</v>
      </c>
      <c r="L995">
        <v>0.5</v>
      </c>
      <c r="M995" t="s">
        <v>1044</v>
      </c>
    </row>
    <row r="996" spans="1:13">
      <c r="A996" t="s">
        <v>1070</v>
      </c>
      <c r="B996" s="2" t="str">
        <f>Hyperlink("https://www.diodes.com/assets/Datasheets/GDZxVxLP3.pdf")</f>
        <v>https://www.diodes.com/assets/Datasheets/GDZxVxLP3.pdf</v>
      </c>
      <c r="C996" t="str">
        <f>Hyperlink("https://www.diodes.com/part/view/GDZ7V5LP3","GDZ7V5LP3")</f>
        <v>GDZ7V5LP3</v>
      </c>
      <c r="D996" t="s">
        <v>102</v>
      </c>
      <c r="E996" t="s">
        <v>57</v>
      </c>
      <c r="F996" t="s">
        <v>16</v>
      </c>
      <c r="G996" t="s">
        <v>17</v>
      </c>
      <c r="H996">
        <v>250</v>
      </c>
      <c r="I996">
        <v>7.5</v>
      </c>
      <c r="J996">
        <v>5</v>
      </c>
      <c r="K996">
        <v>4.53</v>
      </c>
      <c r="L996">
        <v>0.5</v>
      </c>
      <c r="M996" t="s">
        <v>1044</v>
      </c>
    </row>
    <row r="997" spans="1:13">
      <c r="A997" t="s">
        <v>1071</v>
      </c>
      <c r="B997" s="2" t="str">
        <f>Hyperlink("https://www.diodes.com/assets/Datasheets/GDZ8V2BLP3.pdf")</f>
        <v>https://www.diodes.com/assets/Datasheets/GDZ8V2BLP3.pdf</v>
      </c>
      <c r="C997" t="str">
        <f>Hyperlink("https://www.diodes.com/part/view/GDZ8V2BLP3","GDZ8V2BLP3")</f>
        <v>GDZ8V2BLP3</v>
      </c>
      <c r="D997" t="s">
        <v>102</v>
      </c>
      <c r="E997" t="s">
        <v>57</v>
      </c>
      <c r="F997" t="s">
        <v>16</v>
      </c>
      <c r="G997" t="s">
        <v>17</v>
      </c>
      <c r="H997">
        <v>250</v>
      </c>
      <c r="I997">
        <v>8.2</v>
      </c>
      <c r="J997">
        <v>5</v>
      </c>
      <c r="K997">
        <v>2.5</v>
      </c>
      <c r="L997">
        <v>0.5</v>
      </c>
      <c r="M997" t="s">
        <v>1044</v>
      </c>
    </row>
    <row r="998" spans="1:13">
      <c r="A998" t="s">
        <v>1072</v>
      </c>
      <c r="B998" s="2" t="str">
        <f>Hyperlink("https://www.diodes.com/assets/Datasheets/GDZxVxLP3.pdf")</f>
        <v>https://www.diodes.com/assets/Datasheets/GDZxVxLP3.pdf</v>
      </c>
      <c r="C998" t="str">
        <f>Hyperlink("https://www.diodes.com/part/view/GDZ8V2LP3","GDZ8V2LP3")</f>
        <v>GDZ8V2LP3</v>
      </c>
      <c r="D998" t="s">
        <v>102</v>
      </c>
      <c r="E998" t="s">
        <v>57</v>
      </c>
      <c r="F998" t="s">
        <v>16</v>
      </c>
      <c r="G998" t="s">
        <v>17</v>
      </c>
      <c r="H998">
        <v>250</v>
      </c>
      <c r="I998">
        <v>8.2</v>
      </c>
      <c r="J998">
        <v>5</v>
      </c>
      <c r="K998">
        <v>5.37</v>
      </c>
      <c r="L998">
        <v>0.5</v>
      </c>
      <c r="M998" t="s">
        <v>1044</v>
      </c>
    </row>
    <row r="999" spans="1:13">
      <c r="A999" t="s">
        <v>1073</v>
      </c>
      <c r="B999" s="2" t="str">
        <f>Hyperlink("https://www.diodes.com/assets/Datasheets/GDZxVxLP3.pdf")</f>
        <v>https://www.diodes.com/assets/Datasheets/GDZxVxLP3.pdf</v>
      </c>
      <c r="C999" t="str">
        <f>Hyperlink("https://www.diodes.com/part/view/GDZ9V1LP3","GDZ9V1LP3")</f>
        <v>GDZ9V1LP3</v>
      </c>
      <c r="D999" t="s">
        <v>102</v>
      </c>
      <c r="E999" t="s">
        <v>57</v>
      </c>
      <c r="F999" t="s">
        <v>16</v>
      </c>
      <c r="G999" t="s">
        <v>17</v>
      </c>
      <c r="H999">
        <v>250</v>
      </c>
      <c r="I999">
        <v>9.1</v>
      </c>
      <c r="J999">
        <v>5</v>
      </c>
      <c r="K999">
        <v>5</v>
      </c>
      <c r="L999">
        <v>6</v>
      </c>
      <c r="M999" t="s">
        <v>1044</v>
      </c>
    </row>
    <row r="1000" spans="1:13">
      <c r="A1000" t="s">
        <v>1074</v>
      </c>
      <c r="B1000" s="2" t="str">
        <f>Hyperlink("https://www.diodes.com/assets/Datasheets/GDZ6V2LP3Q-GDZ12LP3Q.pdf")</f>
        <v>https://www.diodes.com/assets/Datasheets/GDZ6V2LP3Q-GDZ12LP3Q.pdf</v>
      </c>
      <c r="C1000" t="str">
        <f>Hyperlink("https://www.diodes.com/part/view/GDZ9V1LP3Q","GDZ9V1LP3Q")</f>
        <v>GDZ9V1LP3Q</v>
      </c>
      <c r="D1000" t="s">
        <v>102</v>
      </c>
      <c r="E1000" t="s">
        <v>57</v>
      </c>
      <c r="F1000" t="s">
        <v>106</v>
      </c>
      <c r="G1000" t="s">
        <v>17</v>
      </c>
      <c r="H1000">
        <v>250</v>
      </c>
      <c r="I1000">
        <v>9.1</v>
      </c>
      <c r="J1000">
        <v>5</v>
      </c>
      <c r="K1000">
        <v>5</v>
      </c>
      <c r="L1000">
        <v>0.5</v>
      </c>
      <c r="M1000" t="s">
        <v>1044</v>
      </c>
    </row>
    <row r="1001" spans="1:13">
      <c r="A1001" t="s">
        <v>1075</v>
      </c>
      <c r="B1001" s="2" t="str">
        <f>Hyperlink("https://www.diodes.com/assets/Datasheets/products_inactive_data/LZ52C4V7W-LZ52C36W-LS.pdf")</f>
        <v>https://www.diodes.com/assets/Datasheets/products_inactive_data/LZ52C4V7W-LZ52C36W-LS.pdf</v>
      </c>
      <c r="C1001" t="str">
        <f>Hyperlink("https://www.diodes.com/part/view/LZ52C12W%28LS%29","LZ52C12W(LS)")</f>
        <v>LZ52C12W(LS)</v>
      </c>
      <c r="D1001" t="s">
        <v>102</v>
      </c>
      <c r="E1001" t="s">
        <v>15</v>
      </c>
      <c r="F1001" t="s">
        <v>16</v>
      </c>
      <c r="G1001" t="s">
        <v>17</v>
      </c>
      <c r="H1001">
        <v>500</v>
      </c>
      <c r="I1001">
        <v>12</v>
      </c>
      <c r="J1001">
        <v>5</v>
      </c>
      <c r="K1001">
        <v>2</v>
      </c>
      <c r="L1001">
        <v>0.1</v>
      </c>
      <c r="M1001">
        <v>1206</v>
      </c>
    </row>
    <row r="1002" spans="1:13">
      <c r="A1002" t="s">
        <v>1076</v>
      </c>
      <c r="B1002" s="2" t="str">
        <f>Hyperlink("https://www.diodes.com/assets/Datasheets/MM3Z10VCWF_LS.pdf")</f>
        <v>https://www.diodes.com/assets/Datasheets/MM3Z10VCWF_LS.pdf</v>
      </c>
      <c r="C1002" t="str">
        <f>Hyperlink("https://www.diodes.com/part/view/MM3Z10VCWF%28LS%29","MM3Z10VCWF(LS)")</f>
        <v>MM3Z10VCWF(LS)</v>
      </c>
      <c r="D1002" t="s">
        <v>1077</v>
      </c>
      <c r="E1002" t="s">
        <v>15</v>
      </c>
      <c r="F1002" t="s">
        <v>16</v>
      </c>
      <c r="G1002" t="s">
        <v>17</v>
      </c>
      <c r="H1002">
        <v>200</v>
      </c>
      <c r="I1002">
        <v>10</v>
      </c>
      <c r="J1002">
        <v>5</v>
      </c>
      <c r="L1002">
        <v>0.18</v>
      </c>
      <c r="M1002" t="s">
        <v>1078</v>
      </c>
    </row>
    <row r="1003" spans="1:13">
      <c r="A1003" t="s">
        <v>1079</v>
      </c>
      <c r="B1003" s="2" t="str">
        <f>Hyperlink("https://www.diodes.com/assets/Datasheets/MM3Z11VCWF_LS.pdf")</f>
        <v>https://www.diodes.com/assets/Datasheets/MM3Z11VCWF_LS.pdf</v>
      </c>
      <c r="C1003" t="str">
        <f>Hyperlink("https://www.diodes.com/part/view/MM3Z11VCWF%28LS%29","MM3Z11VCWF(LS)")</f>
        <v>MM3Z11VCWF(LS)</v>
      </c>
      <c r="D1003" t="s">
        <v>1077</v>
      </c>
      <c r="E1003" t="s">
        <v>15</v>
      </c>
      <c r="F1003" t="s">
        <v>16</v>
      </c>
      <c r="G1003" t="s">
        <v>17</v>
      </c>
      <c r="H1003">
        <v>200</v>
      </c>
      <c r="I1003">
        <v>11</v>
      </c>
      <c r="J1003">
        <v>5</v>
      </c>
      <c r="L1003">
        <v>0.09</v>
      </c>
      <c r="M1003" t="s">
        <v>1078</v>
      </c>
    </row>
    <row r="1004" spans="1:13">
      <c r="A1004" t="s">
        <v>1080</v>
      </c>
      <c r="B1004" s="2" t="str">
        <f>Hyperlink("https://www.diodes.com/assets/Datasheets/MM3Z12VCWF_LS.pdf")</f>
        <v>https://www.diodes.com/assets/Datasheets/MM3Z12VCWF_LS.pdf</v>
      </c>
      <c r="C1004" t="str">
        <f>Hyperlink("https://www.diodes.com/part/view/MM3Z12VCWF%28LS%29","MM3Z12VCWF(LS)")</f>
        <v>MM3Z12VCWF(LS)</v>
      </c>
      <c r="D1004" t="s">
        <v>1077</v>
      </c>
      <c r="E1004" t="s">
        <v>15</v>
      </c>
      <c r="F1004" t="s">
        <v>16</v>
      </c>
      <c r="G1004" t="s">
        <v>17</v>
      </c>
      <c r="H1004">
        <v>200</v>
      </c>
      <c r="I1004">
        <v>12</v>
      </c>
      <c r="J1004">
        <v>5</v>
      </c>
      <c r="L1004">
        <v>0.09</v>
      </c>
      <c r="M1004" t="s">
        <v>1078</v>
      </c>
    </row>
    <row r="1005" spans="1:13">
      <c r="A1005" t="s">
        <v>1081</v>
      </c>
      <c r="B1005" s="2" t="str">
        <f>Hyperlink("https://www.diodes.com/assets/Datasheets/MM3Z13VCWF_LS.pdf")</f>
        <v>https://www.diodes.com/assets/Datasheets/MM3Z13VCWF_LS.pdf</v>
      </c>
      <c r="C1005" t="str">
        <f>Hyperlink("https://www.diodes.com/part/view/MM3Z13VCWF%28LS%29","MM3Z13VCWF(LS)")</f>
        <v>MM3Z13VCWF(LS)</v>
      </c>
      <c r="D1005" t="s">
        <v>1077</v>
      </c>
      <c r="E1005" t="s">
        <v>15</v>
      </c>
      <c r="F1005" t="s">
        <v>16</v>
      </c>
      <c r="G1005" t="s">
        <v>17</v>
      </c>
      <c r="H1005">
        <v>200</v>
      </c>
      <c r="I1005">
        <v>13</v>
      </c>
      <c r="J1005">
        <v>5</v>
      </c>
      <c r="L1005">
        <v>0.09</v>
      </c>
      <c r="M1005" t="s">
        <v>1078</v>
      </c>
    </row>
    <row r="1006" spans="1:13">
      <c r="A1006" t="s">
        <v>1082</v>
      </c>
      <c r="B1006" s="2" t="str">
        <f>Hyperlink("https://www.diodes.com/assets/Datasheets/MM3Z15VCWF_LS.pdf")</f>
        <v>https://www.diodes.com/assets/Datasheets/MM3Z15VCWF_LS.pdf</v>
      </c>
      <c r="C1006" t="str">
        <f>Hyperlink("https://www.diodes.com/part/view/MM3Z15VCWF%28LS%29","MM3Z15VCWF(LS)")</f>
        <v>MM3Z15VCWF(LS)</v>
      </c>
      <c r="D1006" t="s">
        <v>1077</v>
      </c>
      <c r="E1006" t="s">
        <v>15</v>
      </c>
      <c r="F1006" t="s">
        <v>16</v>
      </c>
      <c r="G1006" t="s">
        <v>17</v>
      </c>
      <c r="H1006">
        <v>200</v>
      </c>
      <c r="I1006">
        <v>15</v>
      </c>
      <c r="J1006">
        <v>5</v>
      </c>
      <c r="L1006">
        <v>0.045</v>
      </c>
      <c r="M1006" t="s">
        <v>1078</v>
      </c>
    </row>
    <row r="1007" spans="1:13">
      <c r="A1007" t="s">
        <v>1083</v>
      </c>
      <c r="B1007" s="2" t="str">
        <f>Hyperlink("https://www.diodes.com/assets/Datasheets/MM3Z16VCWF_LS.pdf")</f>
        <v>https://www.diodes.com/assets/Datasheets/MM3Z16VCWF_LS.pdf</v>
      </c>
      <c r="C1007" t="str">
        <f>Hyperlink("https://www.diodes.com/part/view/MM3Z16VCWF%28LS%29","MM3Z16VCWF(LS)")</f>
        <v>MM3Z16VCWF(LS)</v>
      </c>
      <c r="D1007" t="s">
        <v>1077</v>
      </c>
      <c r="E1007" t="s">
        <v>15</v>
      </c>
      <c r="F1007" t="s">
        <v>16</v>
      </c>
      <c r="G1007" t="s">
        <v>17</v>
      </c>
      <c r="H1007">
        <v>200</v>
      </c>
      <c r="I1007">
        <v>16</v>
      </c>
      <c r="J1007">
        <v>5</v>
      </c>
      <c r="L1007">
        <v>0.045</v>
      </c>
      <c r="M1007" t="s">
        <v>1078</v>
      </c>
    </row>
    <row r="1008" spans="1:13">
      <c r="A1008" t="s">
        <v>1084</v>
      </c>
      <c r="B1008" s="2" t="str">
        <f>Hyperlink("https://www.diodes.com/assets/Datasheets/MM3Z18VCWF_LS.pdf")</f>
        <v>https://www.diodes.com/assets/Datasheets/MM3Z18VCWF_LS.pdf</v>
      </c>
      <c r="C1008" t="str">
        <f>Hyperlink("https://www.diodes.com/part/view/MM3Z18VCWF%28LS%29","MM3Z18VCWF(LS)")</f>
        <v>MM3Z18VCWF(LS)</v>
      </c>
      <c r="D1008" t="s">
        <v>1077</v>
      </c>
      <c r="E1008" t="s">
        <v>15</v>
      </c>
      <c r="F1008" t="s">
        <v>16</v>
      </c>
      <c r="G1008" t="s">
        <v>17</v>
      </c>
      <c r="H1008">
        <v>200</v>
      </c>
      <c r="I1008">
        <v>18</v>
      </c>
      <c r="J1008">
        <v>5</v>
      </c>
      <c r="L1008">
        <v>0.045</v>
      </c>
      <c r="M1008" t="s">
        <v>1078</v>
      </c>
    </row>
    <row r="1009" spans="1:13">
      <c r="A1009" t="s">
        <v>1085</v>
      </c>
      <c r="B1009" s="2" t="str">
        <f>Hyperlink("https://www.diodes.com/assets/Datasheets/MM3Z20VCWF_LS.pdf")</f>
        <v>https://www.diodes.com/assets/Datasheets/MM3Z20VCWF_LS.pdf</v>
      </c>
      <c r="C1009" t="str">
        <f>Hyperlink("https://www.diodes.com/part/view/MM3Z20VCWF%28LS%29","MM3Z20VCWF(LS)")</f>
        <v>MM3Z20VCWF(LS)</v>
      </c>
      <c r="D1009" t="s">
        <v>1077</v>
      </c>
      <c r="E1009" t="s">
        <v>15</v>
      </c>
      <c r="F1009" t="s">
        <v>16</v>
      </c>
      <c r="G1009" t="s">
        <v>17</v>
      </c>
      <c r="H1009">
        <v>200</v>
      </c>
      <c r="I1009">
        <v>20</v>
      </c>
      <c r="J1009">
        <v>5</v>
      </c>
      <c r="L1009">
        <v>0.045</v>
      </c>
      <c r="M1009" t="s">
        <v>1078</v>
      </c>
    </row>
    <row r="1010" spans="1:13">
      <c r="A1010" t="s">
        <v>1086</v>
      </c>
      <c r="B1010" s="2" t="str">
        <f>Hyperlink("https://www.diodes.com/assets/Datasheets/MM3Z22VCWF_LS.pdf")</f>
        <v>https://www.diodes.com/assets/Datasheets/MM3Z22VCWF_LS.pdf</v>
      </c>
      <c r="C1010" t="str">
        <f>Hyperlink("https://www.diodes.com/part/view/MM3Z22VCWF%28LS%29","MM3Z22VCWF(LS)")</f>
        <v>MM3Z22VCWF(LS)</v>
      </c>
      <c r="D1010" t="s">
        <v>1077</v>
      </c>
      <c r="E1010" t="s">
        <v>15</v>
      </c>
      <c r="F1010" t="s">
        <v>16</v>
      </c>
      <c r="G1010" t="s">
        <v>17</v>
      </c>
      <c r="H1010">
        <v>200</v>
      </c>
      <c r="I1010">
        <v>22</v>
      </c>
      <c r="J1010">
        <v>5</v>
      </c>
      <c r="L1010">
        <v>0.045</v>
      </c>
      <c r="M1010" t="s">
        <v>1078</v>
      </c>
    </row>
    <row r="1011" spans="1:13">
      <c r="A1011" t="s">
        <v>1087</v>
      </c>
      <c r="B1011" s="2" t="str">
        <f>Hyperlink("https://www.diodes.com/assets/Datasheets/MM3Z24VCWF_LS.pdf")</f>
        <v>https://www.diodes.com/assets/Datasheets/MM3Z24VCWF_LS.pdf</v>
      </c>
      <c r="C1011" t="str">
        <f>Hyperlink("https://www.diodes.com/part/view/MM3Z24VCWF%28LS%29","MM3Z24VCWF(LS)")</f>
        <v>MM3Z24VCWF(LS)</v>
      </c>
      <c r="D1011" t="s">
        <v>1077</v>
      </c>
      <c r="E1011" t="s">
        <v>15</v>
      </c>
      <c r="F1011" t="s">
        <v>16</v>
      </c>
      <c r="G1011" t="s">
        <v>17</v>
      </c>
      <c r="H1011">
        <v>200</v>
      </c>
      <c r="I1011">
        <v>24</v>
      </c>
      <c r="J1011">
        <v>5</v>
      </c>
      <c r="L1011">
        <v>0.045</v>
      </c>
      <c r="M1011" t="s">
        <v>1078</v>
      </c>
    </row>
    <row r="1012" spans="1:13">
      <c r="A1012" t="s">
        <v>1088</v>
      </c>
      <c r="B1012" s="2" t="str">
        <f>Hyperlink("https://www.diodes.com/assets/Datasheets/MM3Z27VCWF_LS.pdf")</f>
        <v>https://www.diodes.com/assets/Datasheets/MM3Z27VCWF_LS.pdf</v>
      </c>
      <c r="C1012" t="str">
        <f>Hyperlink("https://www.diodes.com/part/view/MM3Z27VCWF%28LS%29","MM3Z27VCWF(LS)")</f>
        <v>MM3Z27VCWF(LS)</v>
      </c>
      <c r="D1012" t="s">
        <v>1077</v>
      </c>
      <c r="E1012" t="s">
        <v>15</v>
      </c>
      <c r="F1012" t="s">
        <v>16</v>
      </c>
      <c r="G1012" t="s">
        <v>17</v>
      </c>
      <c r="H1012">
        <v>200</v>
      </c>
      <c r="I1012">
        <v>27</v>
      </c>
      <c r="J1012">
        <v>2</v>
      </c>
      <c r="L1012">
        <v>0.045</v>
      </c>
      <c r="M1012" t="s">
        <v>1078</v>
      </c>
    </row>
    <row r="1013" spans="1:13">
      <c r="A1013" t="s">
        <v>1089</v>
      </c>
      <c r="B1013" s="2" t="str">
        <f>Hyperlink("https://www.diodes.com/assets/Datasheets/MM3Z2V4CWF-MM3Z75VCWF_LS.pdf")</f>
        <v>https://www.diodes.com/assets/Datasheets/MM3Z2V4CWF-MM3Z75VCWF_LS.pdf</v>
      </c>
      <c r="C1013" t="str">
        <f>Hyperlink("https://www.diodes.com/part/view/MM3Z2V4CWF%28LS%29","MM3Z2V4CWF(LS)")</f>
        <v>MM3Z2V4CWF(LS)</v>
      </c>
      <c r="D1013" t="s">
        <v>1077</v>
      </c>
      <c r="E1013" t="s">
        <v>15</v>
      </c>
      <c r="F1013" t="s">
        <v>16</v>
      </c>
      <c r="G1013" t="s">
        <v>17</v>
      </c>
      <c r="H1013">
        <v>200</v>
      </c>
      <c r="I1013">
        <v>2.4</v>
      </c>
      <c r="J1013">
        <v>5</v>
      </c>
      <c r="L1013">
        <v>45</v>
      </c>
      <c r="M1013" t="s">
        <v>1078</v>
      </c>
    </row>
    <row r="1014" spans="1:13">
      <c r="A1014" t="s">
        <v>1090</v>
      </c>
      <c r="B1014" s="2" t="str">
        <f>Hyperlink("https://www.diodes.com/assets/Datasheets/MM3Z2V7CWF_LS.pdf")</f>
        <v>https://www.diodes.com/assets/Datasheets/MM3Z2V7CWF_LS.pdf</v>
      </c>
      <c r="C1014" t="str">
        <f>Hyperlink("https://www.diodes.com/part/view/MM3Z2V7CWF%28LS%29","MM3Z2V7CWF(LS)")</f>
        <v>MM3Z2V7CWF(LS)</v>
      </c>
      <c r="D1014" t="s">
        <v>1077</v>
      </c>
      <c r="E1014" t="s">
        <v>15</v>
      </c>
      <c r="F1014" t="s">
        <v>16</v>
      </c>
      <c r="G1014" t="s">
        <v>17</v>
      </c>
      <c r="H1014">
        <v>200</v>
      </c>
      <c r="I1014">
        <v>2.7</v>
      </c>
      <c r="J1014">
        <v>5</v>
      </c>
      <c r="L1014">
        <v>18</v>
      </c>
      <c r="M1014" t="s">
        <v>1078</v>
      </c>
    </row>
    <row r="1015" spans="1:13">
      <c r="A1015" t="s">
        <v>1091</v>
      </c>
      <c r="B1015" s="2" t="str">
        <f>Hyperlink("https://www.diodes.com/assets/Datasheets/MM3Z30VCWF_LS.pdf")</f>
        <v>https://www.diodes.com/assets/Datasheets/MM3Z30VCWF_LS.pdf</v>
      </c>
      <c r="C1015" t="str">
        <f>Hyperlink("https://www.diodes.com/part/view/MM3Z30VCWF%28LS%29","MM3Z30VCWF(LS)")</f>
        <v>MM3Z30VCWF(LS)</v>
      </c>
      <c r="D1015" t="s">
        <v>1077</v>
      </c>
      <c r="E1015" t="s">
        <v>15</v>
      </c>
      <c r="F1015" t="s">
        <v>16</v>
      </c>
      <c r="G1015" t="s">
        <v>17</v>
      </c>
      <c r="H1015">
        <v>200</v>
      </c>
      <c r="I1015">
        <v>30</v>
      </c>
      <c r="J1015">
        <v>2</v>
      </c>
      <c r="L1015">
        <v>0.045</v>
      </c>
      <c r="M1015" t="s">
        <v>1078</v>
      </c>
    </row>
    <row r="1016" spans="1:13">
      <c r="A1016" t="s">
        <v>1092</v>
      </c>
      <c r="B1016" s="2" t="str">
        <f>Hyperlink("https://www.diodes.com/assets/Datasheets/MM3Z33VCWF_LS.pdf")</f>
        <v>https://www.diodes.com/assets/Datasheets/MM3Z33VCWF_LS.pdf</v>
      </c>
      <c r="C1016" t="str">
        <f>Hyperlink("https://www.diodes.com/part/view/MM3Z33VCWF%28LS%29","MM3Z33VCWF(LS)")</f>
        <v>MM3Z33VCWF(LS)</v>
      </c>
      <c r="D1016" t="s">
        <v>1077</v>
      </c>
      <c r="E1016" t="s">
        <v>15</v>
      </c>
      <c r="F1016" t="s">
        <v>16</v>
      </c>
      <c r="G1016" t="s">
        <v>17</v>
      </c>
      <c r="H1016">
        <v>200</v>
      </c>
      <c r="I1016">
        <v>33</v>
      </c>
      <c r="J1016">
        <v>2</v>
      </c>
      <c r="L1016">
        <v>0.045</v>
      </c>
      <c r="M1016" t="s">
        <v>1078</v>
      </c>
    </row>
    <row r="1017" spans="1:13">
      <c r="A1017" t="s">
        <v>1093</v>
      </c>
      <c r="B1017" s="2" t="str">
        <f>Hyperlink("https://www.diodes.com/assets/Datasheets/MM3Z36VCWF_LS.pdf")</f>
        <v>https://www.diodes.com/assets/Datasheets/MM3Z36VCWF_LS.pdf</v>
      </c>
      <c r="C1017" t="str">
        <f>Hyperlink("https://www.diodes.com/part/view/MM3Z36VCWF%28LS%29","MM3Z36VCWF(LS)")</f>
        <v>MM3Z36VCWF(LS)</v>
      </c>
      <c r="D1017" t="s">
        <v>1077</v>
      </c>
      <c r="E1017" t="s">
        <v>15</v>
      </c>
      <c r="F1017" t="s">
        <v>16</v>
      </c>
      <c r="G1017" t="s">
        <v>17</v>
      </c>
      <c r="H1017">
        <v>200</v>
      </c>
      <c r="I1017">
        <v>36</v>
      </c>
      <c r="J1017">
        <v>2</v>
      </c>
      <c r="L1017">
        <v>0.045</v>
      </c>
      <c r="M1017" t="s">
        <v>1078</v>
      </c>
    </row>
    <row r="1018" spans="1:13">
      <c r="A1018" t="s">
        <v>1094</v>
      </c>
      <c r="B1018" s="2" t="str">
        <f>Hyperlink("https://www.diodes.com/assets/Datasheets/MM3Z39VCWF_LS.pdf")</f>
        <v>https://www.diodes.com/assets/Datasheets/MM3Z39VCWF_LS.pdf</v>
      </c>
      <c r="C1018" t="str">
        <f>Hyperlink("https://www.diodes.com/part/view/MM3Z39VCWF%28LS%29","MM3Z39VCWF(LS)")</f>
        <v>MM3Z39VCWF(LS)</v>
      </c>
      <c r="D1018" t="s">
        <v>1077</v>
      </c>
      <c r="E1018" t="s">
        <v>15</v>
      </c>
      <c r="F1018" t="s">
        <v>16</v>
      </c>
      <c r="G1018" t="s">
        <v>17</v>
      </c>
      <c r="H1018">
        <v>200</v>
      </c>
      <c r="I1018">
        <v>39</v>
      </c>
      <c r="J1018">
        <v>2</v>
      </c>
      <c r="L1018">
        <v>0.045</v>
      </c>
      <c r="M1018" t="s">
        <v>1078</v>
      </c>
    </row>
    <row r="1019" spans="1:13">
      <c r="A1019" t="s">
        <v>1095</v>
      </c>
      <c r="B1019" s="2" t="str">
        <f>Hyperlink("https://www.diodes.com/assets/Datasheets/MM3Z3V0CWF_LS.pdf")</f>
        <v>https://www.diodes.com/assets/Datasheets/MM3Z3V0CWF_LS.pdf</v>
      </c>
      <c r="C1019" t="str">
        <f>Hyperlink("https://www.diodes.com/part/view/MM3Z3V0CWF%28LS%29","MM3Z3V0CWF(LS)")</f>
        <v>MM3Z3V0CWF(LS)</v>
      </c>
      <c r="D1019" t="s">
        <v>1077</v>
      </c>
      <c r="E1019" t="s">
        <v>15</v>
      </c>
      <c r="F1019" t="s">
        <v>16</v>
      </c>
      <c r="G1019" t="s">
        <v>17</v>
      </c>
      <c r="H1019">
        <v>200</v>
      </c>
      <c r="I1019">
        <v>3</v>
      </c>
      <c r="J1019">
        <v>5</v>
      </c>
      <c r="L1019">
        <v>9</v>
      </c>
      <c r="M1019" t="s">
        <v>1078</v>
      </c>
    </row>
    <row r="1020" spans="1:13">
      <c r="A1020" t="s">
        <v>1096</v>
      </c>
      <c r="B1020" s="2" t="str">
        <f>Hyperlink("https://www.diodes.com/assets/Datasheets/MM3Z3V3CWF_LS.pdf")</f>
        <v>https://www.diodes.com/assets/Datasheets/MM3Z3V3CWF_LS.pdf</v>
      </c>
      <c r="C1020" t="str">
        <f>Hyperlink("https://www.diodes.com/part/view/MM3Z3V3CWF%28LS%29","MM3Z3V3CWF(LS)")</f>
        <v>MM3Z3V3CWF(LS)</v>
      </c>
      <c r="D1020" t="s">
        <v>1077</v>
      </c>
      <c r="E1020" t="s">
        <v>15</v>
      </c>
      <c r="F1020" t="s">
        <v>16</v>
      </c>
      <c r="G1020" t="s">
        <v>17</v>
      </c>
      <c r="H1020">
        <v>200</v>
      </c>
      <c r="I1020">
        <v>3.3</v>
      </c>
      <c r="J1020">
        <v>5</v>
      </c>
      <c r="L1020">
        <v>4.5</v>
      </c>
      <c r="M1020" t="s">
        <v>1078</v>
      </c>
    </row>
    <row r="1021" spans="1:13">
      <c r="A1021" t="s">
        <v>1097</v>
      </c>
      <c r="B1021" s="2" t="str">
        <f>Hyperlink("https://www.diodes.com/assets/Datasheets/MM3Z3V6CWF_LS.pdf")</f>
        <v>https://www.diodes.com/assets/Datasheets/MM3Z3V6CWF_LS.pdf</v>
      </c>
      <c r="C1021" t="str">
        <f>Hyperlink("https://www.diodes.com/part/view/MM3Z3V6CWF%28LS%29","MM3Z3V6CWF(LS)")</f>
        <v>MM3Z3V6CWF(LS)</v>
      </c>
      <c r="D1021" t="s">
        <v>1077</v>
      </c>
      <c r="E1021" t="s">
        <v>15</v>
      </c>
      <c r="F1021" t="s">
        <v>16</v>
      </c>
      <c r="G1021" t="s">
        <v>17</v>
      </c>
      <c r="H1021">
        <v>200</v>
      </c>
      <c r="I1021">
        <v>3.6</v>
      </c>
      <c r="J1021">
        <v>5</v>
      </c>
      <c r="L1021">
        <v>4.5</v>
      </c>
      <c r="M1021" t="s">
        <v>1078</v>
      </c>
    </row>
    <row r="1022" spans="1:13">
      <c r="A1022" t="s">
        <v>1098</v>
      </c>
      <c r="B1022" s="2" t="str">
        <f>Hyperlink("https://www.diodes.com/assets/Datasheets/MM3Z3V9CWF_LS.pdf")</f>
        <v>https://www.diodes.com/assets/Datasheets/MM3Z3V9CWF_LS.pdf</v>
      </c>
      <c r="C1022" t="str">
        <f>Hyperlink("https://www.diodes.com/part/view/MM3Z3V9CWF%28LS%29","MM3Z3V9CWF(LS)")</f>
        <v>MM3Z3V9CWF(LS)</v>
      </c>
      <c r="D1022" t="s">
        <v>1077</v>
      </c>
      <c r="E1022" t="s">
        <v>15</v>
      </c>
      <c r="F1022" t="s">
        <v>16</v>
      </c>
      <c r="G1022" t="s">
        <v>17</v>
      </c>
      <c r="H1022">
        <v>200</v>
      </c>
      <c r="I1022">
        <v>3.9</v>
      </c>
      <c r="J1022">
        <v>5</v>
      </c>
      <c r="L1022">
        <v>2.7</v>
      </c>
      <c r="M1022" t="s">
        <v>1078</v>
      </c>
    </row>
    <row r="1023" spans="1:13">
      <c r="A1023" t="s">
        <v>1099</v>
      </c>
      <c r="B1023" s="2" t="str">
        <f>Hyperlink("https://www.diodes.com/assets/Datasheets/MM3Z43VCWF_LS.pdf")</f>
        <v>https://www.diodes.com/assets/Datasheets/MM3Z43VCWF_LS.pdf</v>
      </c>
      <c r="C1023" t="str">
        <f>Hyperlink("https://www.diodes.com/part/view/MM3Z43VCWF%28LS%29","MM3Z43VCWF(LS)")</f>
        <v>MM3Z43VCWF(LS)</v>
      </c>
      <c r="D1023" t="s">
        <v>1077</v>
      </c>
      <c r="E1023" t="s">
        <v>15</v>
      </c>
      <c r="F1023" t="s">
        <v>16</v>
      </c>
      <c r="G1023" t="s">
        <v>17</v>
      </c>
      <c r="H1023">
        <v>200</v>
      </c>
      <c r="I1023">
        <v>43</v>
      </c>
      <c r="J1023">
        <v>2</v>
      </c>
      <c r="L1023">
        <v>0.045</v>
      </c>
      <c r="M1023" t="s">
        <v>1078</v>
      </c>
    </row>
    <row r="1024" spans="1:13">
      <c r="A1024" t="s">
        <v>1100</v>
      </c>
      <c r="B1024" s="2" t="str">
        <f>Hyperlink("https://www.diodes.com/assets/Datasheets/MM3Z47VCWF_LS.pdf")</f>
        <v>https://www.diodes.com/assets/Datasheets/MM3Z47VCWF_LS.pdf</v>
      </c>
      <c r="C1024" t="str">
        <f>Hyperlink("https://www.diodes.com/part/view/MM3Z47VCWF%28LS%29","MM3Z47VCWF(LS)")</f>
        <v>MM3Z47VCWF(LS)</v>
      </c>
      <c r="D1024" t="s">
        <v>1077</v>
      </c>
      <c r="E1024" t="s">
        <v>15</v>
      </c>
      <c r="F1024" t="s">
        <v>16</v>
      </c>
      <c r="G1024" t="s">
        <v>17</v>
      </c>
      <c r="H1024">
        <v>200</v>
      </c>
      <c r="I1024">
        <v>47</v>
      </c>
      <c r="J1024">
        <v>2</v>
      </c>
      <c r="L1024">
        <v>0.045</v>
      </c>
      <c r="M1024" t="s">
        <v>1078</v>
      </c>
    </row>
    <row r="1025" spans="1:13">
      <c r="A1025" t="s">
        <v>1101</v>
      </c>
      <c r="B1025" s="2" t="str">
        <f>Hyperlink("https://www.diodes.com/assets/Datasheets/MM3Z4V3CWF_LS.pdf")</f>
        <v>https://www.diodes.com/assets/Datasheets/MM3Z4V3CWF_LS.pdf</v>
      </c>
      <c r="C1025" t="str">
        <f>Hyperlink("https://www.diodes.com/part/view/MM3Z4V3CWF%28LS%29","MM3Z4V3CWF(LS)")</f>
        <v>MM3Z4V3CWF(LS)</v>
      </c>
      <c r="D1025" t="s">
        <v>1077</v>
      </c>
      <c r="E1025" t="s">
        <v>15</v>
      </c>
      <c r="F1025" t="s">
        <v>16</v>
      </c>
      <c r="G1025" t="s">
        <v>17</v>
      </c>
      <c r="H1025">
        <v>200</v>
      </c>
      <c r="I1025">
        <v>4.3</v>
      </c>
      <c r="J1025">
        <v>5</v>
      </c>
      <c r="L1025">
        <v>2.7</v>
      </c>
      <c r="M1025" t="s">
        <v>1078</v>
      </c>
    </row>
    <row r="1026" spans="1:13">
      <c r="A1026" t="s">
        <v>1102</v>
      </c>
      <c r="B1026" s="2" t="str">
        <f>Hyperlink("https://www.diodes.com/assets/Datasheets/MM3Z4V7CWF_LS.pdf")</f>
        <v>https://www.diodes.com/assets/Datasheets/MM3Z4V7CWF_LS.pdf</v>
      </c>
      <c r="C1026" t="str">
        <f>Hyperlink("https://www.diodes.com/part/view/MM3Z4V7CWF%28LS%29","MM3Z4V7CWF(LS)")</f>
        <v>MM3Z4V7CWF(LS)</v>
      </c>
      <c r="D1026" t="s">
        <v>1077</v>
      </c>
      <c r="E1026" t="s">
        <v>15</v>
      </c>
      <c r="F1026" t="s">
        <v>16</v>
      </c>
      <c r="G1026" t="s">
        <v>17</v>
      </c>
      <c r="H1026">
        <v>200</v>
      </c>
      <c r="I1026">
        <v>4.7</v>
      </c>
      <c r="J1026">
        <v>5</v>
      </c>
      <c r="L1026">
        <v>2.7</v>
      </c>
      <c r="M1026" t="s">
        <v>1078</v>
      </c>
    </row>
    <row r="1027" spans="1:13">
      <c r="A1027" t="s">
        <v>1103</v>
      </c>
      <c r="B1027" s="2" t="str">
        <f>Hyperlink("https://www.diodes.com/assets/Datasheets/MM3Z51VCWF_LS.pdf")</f>
        <v>https://www.diodes.com/assets/Datasheets/MM3Z51VCWF_LS.pdf</v>
      </c>
      <c r="C1027" t="str">
        <f>Hyperlink("https://www.diodes.com/part/view/MM3Z51VCWF%28LS%29","MM3Z51VCWF(LS)")</f>
        <v>MM3Z51VCWF(LS)</v>
      </c>
      <c r="D1027" t="s">
        <v>1077</v>
      </c>
      <c r="E1027" t="s">
        <v>15</v>
      </c>
      <c r="F1027" t="s">
        <v>16</v>
      </c>
      <c r="G1027" t="s">
        <v>17</v>
      </c>
      <c r="H1027">
        <v>200</v>
      </c>
      <c r="I1027">
        <v>51</v>
      </c>
      <c r="J1027">
        <v>2</v>
      </c>
      <c r="L1027">
        <v>0.045</v>
      </c>
      <c r="M1027" t="s">
        <v>1078</v>
      </c>
    </row>
    <row r="1028" spans="1:13">
      <c r="A1028" t="s">
        <v>1104</v>
      </c>
      <c r="B1028" s="2" t="str">
        <f>Hyperlink("https://www.diodes.com/assets/Datasheets/MM3Z56VCWF_LS.pdf")</f>
        <v>https://www.diodes.com/assets/Datasheets/MM3Z56VCWF_LS.pdf</v>
      </c>
      <c r="C1028" t="str">
        <f>Hyperlink("https://www.diodes.com/part/view/MM3Z56VCWF%28LS%29","MM3Z56VCWF(LS)")</f>
        <v>MM3Z56VCWF(LS)</v>
      </c>
      <c r="D1028" t="s">
        <v>1077</v>
      </c>
      <c r="E1028" t="s">
        <v>15</v>
      </c>
      <c r="F1028" t="s">
        <v>16</v>
      </c>
      <c r="G1028" t="s">
        <v>17</v>
      </c>
      <c r="H1028">
        <v>200</v>
      </c>
      <c r="I1028">
        <v>56</v>
      </c>
      <c r="J1028">
        <v>2</v>
      </c>
      <c r="L1028">
        <v>0.045</v>
      </c>
      <c r="M1028" t="s">
        <v>1078</v>
      </c>
    </row>
    <row r="1029" spans="1:13">
      <c r="A1029" t="s">
        <v>1105</v>
      </c>
      <c r="B1029" s="2" t="str">
        <f>Hyperlink("https://www.diodes.com/assets/Datasheets/MM3Z5V1CWF_LS.pdf")</f>
        <v>https://www.diodes.com/assets/Datasheets/MM3Z5V1CWF_LS.pdf</v>
      </c>
      <c r="C1029" t="str">
        <f>Hyperlink("https://www.diodes.com/part/view/MM3Z5V1CWF%28LS%29","MM3Z5V1CWF(LS)")</f>
        <v>MM3Z5V1CWF(LS)</v>
      </c>
      <c r="D1029" t="s">
        <v>1077</v>
      </c>
      <c r="E1029" t="s">
        <v>15</v>
      </c>
      <c r="F1029" t="s">
        <v>16</v>
      </c>
      <c r="G1029" t="s">
        <v>17</v>
      </c>
      <c r="H1029">
        <v>200</v>
      </c>
      <c r="I1029">
        <v>5.1</v>
      </c>
      <c r="J1029">
        <v>5</v>
      </c>
      <c r="L1029">
        <v>1.8</v>
      </c>
      <c r="M1029" t="s">
        <v>1078</v>
      </c>
    </row>
    <row r="1030" spans="1:13">
      <c r="A1030" t="s">
        <v>1106</v>
      </c>
      <c r="B1030" s="2" t="str">
        <f>Hyperlink("https://www.diodes.com/assets/Datasheets/MM3Z5V6CWF_LS.pdf")</f>
        <v>https://www.diodes.com/assets/Datasheets/MM3Z5V6CWF_LS.pdf</v>
      </c>
      <c r="C1030" t="str">
        <f>Hyperlink("https://www.diodes.com/part/view/MM3Z5V6CWF%28LS%29","MM3Z5V6CWF(LS)")</f>
        <v>MM3Z5V6CWF(LS)</v>
      </c>
      <c r="D1030" t="s">
        <v>1077</v>
      </c>
      <c r="E1030" t="s">
        <v>15</v>
      </c>
      <c r="F1030" t="s">
        <v>16</v>
      </c>
      <c r="G1030" t="s">
        <v>17</v>
      </c>
      <c r="H1030">
        <v>200</v>
      </c>
      <c r="I1030">
        <v>5.6</v>
      </c>
      <c r="J1030">
        <v>5</v>
      </c>
      <c r="L1030">
        <v>0.9</v>
      </c>
      <c r="M1030" t="s">
        <v>1078</v>
      </c>
    </row>
    <row r="1031" spans="1:13">
      <c r="A1031" t="s">
        <v>1107</v>
      </c>
      <c r="B1031" s="2" t="str">
        <f>Hyperlink("https://www.diodes.com/assets/Datasheets/MM3Z62VCWF_LS.pdf")</f>
        <v>https://www.diodes.com/assets/Datasheets/MM3Z62VCWF_LS.pdf</v>
      </c>
      <c r="C1031" t="str">
        <f>Hyperlink("https://www.diodes.com/part/view/MM3Z62VCWF%28LS%29","MM3Z62VCWF(LS)")</f>
        <v>MM3Z62VCWF(LS)</v>
      </c>
      <c r="D1031" t="s">
        <v>1077</v>
      </c>
      <c r="E1031" t="s">
        <v>15</v>
      </c>
      <c r="F1031" t="s">
        <v>16</v>
      </c>
      <c r="G1031" t="s">
        <v>17</v>
      </c>
      <c r="H1031">
        <v>200</v>
      </c>
      <c r="I1031">
        <v>62</v>
      </c>
      <c r="J1031">
        <v>2</v>
      </c>
      <c r="L1031">
        <v>0.045</v>
      </c>
      <c r="M1031" t="s">
        <v>1078</v>
      </c>
    </row>
    <row r="1032" spans="1:13">
      <c r="A1032" t="s">
        <v>1108</v>
      </c>
      <c r="B1032" s="2" t="str">
        <f>Hyperlink("https://www.diodes.com/assets/Datasheets/MM3Z68VCWF_LS.pdf")</f>
        <v>https://www.diodes.com/assets/Datasheets/MM3Z68VCWF_LS.pdf</v>
      </c>
      <c r="C1032" t="str">
        <f>Hyperlink("https://www.diodes.com/part/view/MM3Z68VCWF%28LS%29","MM3Z68VCWF(LS)")</f>
        <v>MM3Z68VCWF(LS)</v>
      </c>
      <c r="D1032" t="s">
        <v>1077</v>
      </c>
      <c r="E1032" t="s">
        <v>15</v>
      </c>
      <c r="F1032" t="s">
        <v>16</v>
      </c>
      <c r="G1032" t="s">
        <v>17</v>
      </c>
      <c r="H1032">
        <v>200</v>
      </c>
      <c r="I1032">
        <v>68</v>
      </c>
      <c r="J1032">
        <v>2</v>
      </c>
      <c r="L1032">
        <v>0.045</v>
      </c>
      <c r="M1032" t="s">
        <v>1078</v>
      </c>
    </row>
    <row r="1033" spans="1:13">
      <c r="A1033" t="s">
        <v>1109</v>
      </c>
      <c r="B1033" s="2" t="str">
        <f>Hyperlink("https://www.diodes.com/assets/Datasheets/MM3Z6V2CWF_LS.pdf")</f>
        <v>https://www.diodes.com/assets/Datasheets/MM3Z6V2CWF_LS.pdf</v>
      </c>
      <c r="C1033" t="str">
        <f>Hyperlink("https://www.diodes.com/part/view/MM3Z6V2CWF%28LS%29","MM3Z6V2CWF(LS)")</f>
        <v>MM3Z6V2CWF(LS)</v>
      </c>
      <c r="D1033" t="s">
        <v>1077</v>
      </c>
      <c r="E1033" t="s">
        <v>15</v>
      </c>
      <c r="F1033" t="s">
        <v>16</v>
      </c>
      <c r="G1033" t="s">
        <v>17</v>
      </c>
      <c r="H1033">
        <v>200</v>
      </c>
      <c r="I1033">
        <v>6.2</v>
      </c>
      <c r="J1033">
        <v>5</v>
      </c>
      <c r="L1033">
        <v>2.7</v>
      </c>
      <c r="M1033" t="s">
        <v>1078</v>
      </c>
    </row>
    <row r="1034" spans="1:13">
      <c r="A1034" t="s">
        <v>1110</v>
      </c>
      <c r="B1034" s="2" t="str">
        <f>Hyperlink("https://www.diodes.com/assets/Datasheets/MM3Z6V8CWF_LS.pdf")</f>
        <v>https://www.diodes.com/assets/Datasheets/MM3Z6V8CWF_LS.pdf</v>
      </c>
      <c r="C1034" t="str">
        <f>Hyperlink("https://www.diodes.com/part/view/MM3Z6V8CWF%28LS%29","MM3Z6V8CWF(LS)")</f>
        <v>MM3Z6V8CWF(LS)</v>
      </c>
      <c r="D1034" t="s">
        <v>1077</v>
      </c>
      <c r="E1034" t="s">
        <v>15</v>
      </c>
      <c r="F1034" t="s">
        <v>16</v>
      </c>
      <c r="G1034" t="s">
        <v>17</v>
      </c>
      <c r="H1034">
        <v>200</v>
      </c>
      <c r="I1034">
        <v>6.8</v>
      </c>
      <c r="J1034">
        <v>5</v>
      </c>
      <c r="L1034">
        <v>1.8</v>
      </c>
      <c r="M1034" t="s">
        <v>1078</v>
      </c>
    </row>
    <row r="1035" spans="1:13">
      <c r="A1035" t="s">
        <v>1111</v>
      </c>
      <c r="B1035" s="2" t="str">
        <f>Hyperlink("https://www.diodes.com/assets/Datasheets/MM3Z75VCWF_LS.pdf")</f>
        <v>https://www.diodes.com/assets/Datasheets/MM3Z75VCWF_LS.pdf</v>
      </c>
      <c r="C1035" t="str">
        <f>Hyperlink("https://www.diodes.com/part/view/MM3Z75VCWF%28LS%29","MM3Z75VCWF(LS)")</f>
        <v>MM3Z75VCWF(LS)</v>
      </c>
      <c r="D1035" t="s">
        <v>1077</v>
      </c>
      <c r="E1035" t="s">
        <v>15</v>
      </c>
      <c r="F1035" t="s">
        <v>16</v>
      </c>
      <c r="G1035" t="s">
        <v>17</v>
      </c>
      <c r="H1035">
        <v>200</v>
      </c>
      <c r="I1035">
        <v>75</v>
      </c>
      <c r="J1035">
        <v>2</v>
      </c>
      <c r="L1035">
        <v>0.045</v>
      </c>
      <c r="M1035" t="s">
        <v>1078</v>
      </c>
    </row>
    <row r="1036" spans="1:13">
      <c r="A1036" t="s">
        <v>1112</v>
      </c>
      <c r="B1036" s="2" t="str">
        <f>Hyperlink("https://www.diodes.com/assets/Datasheets/MM3Z7V5CWF_LS.pdf")</f>
        <v>https://www.diodes.com/assets/Datasheets/MM3Z7V5CWF_LS.pdf</v>
      </c>
      <c r="C1036" t="str">
        <f>Hyperlink("https://www.diodes.com/part/view/MM3Z7V5CWF%28LS%29","MM3Z7V5CWF(LS)")</f>
        <v>MM3Z7V5CWF(LS)</v>
      </c>
      <c r="D1036" t="s">
        <v>1077</v>
      </c>
      <c r="E1036" t="s">
        <v>15</v>
      </c>
      <c r="F1036" t="s">
        <v>16</v>
      </c>
      <c r="G1036" t="s">
        <v>17</v>
      </c>
      <c r="H1036">
        <v>200</v>
      </c>
      <c r="I1036">
        <v>7.5</v>
      </c>
      <c r="J1036">
        <v>5</v>
      </c>
      <c r="L1036">
        <v>0.9</v>
      </c>
      <c r="M1036" t="s">
        <v>1078</v>
      </c>
    </row>
    <row r="1037" spans="1:13">
      <c r="A1037" t="s">
        <v>1113</v>
      </c>
      <c r="B1037" s="2" t="str">
        <f>Hyperlink("https://www.diodes.com/assets/Datasheets/MM3Z8V2CWF_LS.pdf")</f>
        <v>https://www.diodes.com/assets/Datasheets/MM3Z8V2CWF_LS.pdf</v>
      </c>
      <c r="C1037" t="str">
        <f>Hyperlink("https://www.diodes.com/part/view/MM3Z8V2CWF%28LS%29","MM3Z8V2CWF(LS)")</f>
        <v>MM3Z8V2CWF(LS)</v>
      </c>
      <c r="D1037" t="s">
        <v>1077</v>
      </c>
      <c r="E1037" t="s">
        <v>15</v>
      </c>
      <c r="F1037" t="s">
        <v>16</v>
      </c>
      <c r="G1037" t="s">
        <v>17</v>
      </c>
      <c r="H1037">
        <v>200</v>
      </c>
      <c r="I1037">
        <v>8.2</v>
      </c>
      <c r="J1037">
        <v>5</v>
      </c>
      <c r="L1037">
        <v>0.63</v>
      </c>
      <c r="M1037" t="s">
        <v>1078</v>
      </c>
    </row>
    <row r="1038" spans="1:13">
      <c r="A1038" t="s">
        <v>1114</v>
      </c>
      <c r="B1038" s="2" t="str">
        <f>Hyperlink("https://www.diodes.com/assets/Datasheets/MM3Z9V1CWF_LS.pdf")</f>
        <v>https://www.diodes.com/assets/Datasheets/MM3Z9V1CWF_LS.pdf</v>
      </c>
      <c r="C1038" t="str">
        <f>Hyperlink("https://www.diodes.com/part/view/MM3Z9V1CWF%28LS%29","MM3Z9V1CWF(LS)")</f>
        <v>MM3Z9V1CWF(LS)</v>
      </c>
      <c r="D1038" t="s">
        <v>1077</v>
      </c>
      <c r="E1038" t="s">
        <v>15</v>
      </c>
      <c r="F1038" t="s">
        <v>16</v>
      </c>
      <c r="G1038" t="s">
        <v>17</v>
      </c>
      <c r="H1038">
        <v>200</v>
      </c>
      <c r="I1038">
        <v>9.1</v>
      </c>
      <c r="J1038">
        <v>5</v>
      </c>
      <c r="L1038">
        <v>0.45</v>
      </c>
      <c r="M1038" t="s">
        <v>1078</v>
      </c>
    </row>
    <row r="1039" spans="1:13">
      <c r="A1039" t="s">
        <v>1115</v>
      </c>
      <c r="B1039" s="2" t="str">
        <f>Hyperlink("https://www.diodes.com/assets/Datasheets/MM5Z10VCF_LS.pdf")</f>
        <v>https://www.diodes.com/assets/Datasheets/MM5Z10VCF_LS.pdf</v>
      </c>
      <c r="C1039" t="str">
        <f>Hyperlink("https://www.diodes.com/part/view/MM5Z10VCF%28LS%29","MM5Z10VCF(LS)")</f>
        <v>MM5Z10VCF(LS)</v>
      </c>
      <c r="D1039" t="s">
        <v>1077</v>
      </c>
      <c r="E1039" t="s">
        <v>15</v>
      </c>
      <c r="F1039" t="s">
        <v>16</v>
      </c>
      <c r="G1039" t="s">
        <v>17</v>
      </c>
      <c r="H1039">
        <v>200</v>
      </c>
      <c r="I1039">
        <v>10</v>
      </c>
      <c r="J1039">
        <v>5</v>
      </c>
      <c r="L1039">
        <v>0.18</v>
      </c>
      <c r="M1039" t="s">
        <v>1116</v>
      </c>
    </row>
    <row r="1040" spans="1:13">
      <c r="A1040" t="s">
        <v>1117</v>
      </c>
      <c r="B1040" s="2" t="str">
        <f>Hyperlink("https://www.diodes.com/assets/Datasheets/MM5Z11VCF_LS.pdf")</f>
        <v>https://www.diodes.com/assets/Datasheets/MM5Z11VCF_LS.pdf</v>
      </c>
      <c r="C1040" t="str">
        <f>Hyperlink("https://www.diodes.com/part/view/MM5Z11VCF%28LS%29","MM5Z11VCF(LS)")</f>
        <v>MM5Z11VCF(LS)</v>
      </c>
      <c r="D1040" t="s">
        <v>1077</v>
      </c>
      <c r="E1040" t="s">
        <v>15</v>
      </c>
      <c r="F1040" t="s">
        <v>16</v>
      </c>
      <c r="G1040" t="s">
        <v>17</v>
      </c>
      <c r="H1040">
        <v>200</v>
      </c>
      <c r="I1040">
        <v>11</v>
      </c>
      <c r="J1040">
        <v>5</v>
      </c>
      <c r="L1040">
        <v>0.09</v>
      </c>
      <c r="M1040" t="s">
        <v>1116</v>
      </c>
    </row>
    <row r="1041" spans="1:13">
      <c r="A1041" t="s">
        <v>1118</v>
      </c>
      <c r="B1041" s="2" t="str">
        <f>Hyperlink("https://www.diodes.com/assets/Datasheets/MM5Z12VCF_LS.pdf")</f>
        <v>https://www.diodes.com/assets/Datasheets/MM5Z12VCF_LS.pdf</v>
      </c>
      <c r="C1041" t="str">
        <f>Hyperlink("https://www.diodes.com/part/view/MM5Z12VCF%28LS%29","MM5Z12VCF(LS)")</f>
        <v>MM5Z12VCF(LS)</v>
      </c>
      <c r="D1041" t="s">
        <v>1077</v>
      </c>
      <c r="E1041" t="s">
        <v>15</v>
      </c>
      <c r="F1041" t="s">
        <v>16</v>
      </c>
      <c r="G1041" t="s">
        <v>17</v>
      </c>
      <c r="H1041">
        <v>200</v>
      </c>
      <c r="I1041">
        <v>12</v>
      </c>
      <c r="J1041">
        <v>5</v>
      </c>
      <c r="L1041">
        <v>0.09</v>
      </c>
      <c r="M1041" t="s">
        <v>1116</v>
      </c>
    </row>
    <row r="1042" spans="1:13">
      <c r="A1042" t="s">
        <v>1119</v>
      </c>
      <c r="B1042" s="2" t="str">
        <f>Hyperlink("https://www.diodes.com/assets/Datasheets/MM5Z13VCF_LS.pdf")</f>
        <v>https://www.diodes.com/assets/Datasheets/MM5Z13VCF_LS.pdf</v>
      </c>
      <c r="C1042" t="str">
        <f>Hyperlink("https://www.diodes.com/part/view/MM5Z13VCF%28LS%29","MM5Z13VCF(LS)")</f>
        <v>MM5Z13VCF(LS)</v>
      </c>
      <c r="D1042" t="s">
        <v>1077</v>
      </c>
      <c r="E1042" t="s">
        <v>15</v>
      </c>
      <c r="F1042" t="s">
        <v>16</v>
      </c>
      <c r="G1042" t="s">
        <v>17</v>
      </c>
      <c r="H1042">
        <v>200</v>
      </c>
      <c r="I1042">
        <v>13</v>
      </c>
      <c r="J1042">
        <v>5</v>
      </c>
      <c r="L1042">
        <v>0.09</v>
      </c>
      <c r="M1042" t="s">
        <v>1116</v>
      </c>
    </row>
    <row r="1043" spans="1:13">
      <c r="A1043" t="s">
        <v>1120</v>
      </c>
      <c r="B1043" s="2" t="str">
        <f>Hyperlink("https://www.diodes.com/assets/Datasheets/MM5Z15VCF_LS.pdf")</f>
        <v>https://www.diodes.com/assets/Datasheets/MM5Z15VCF_LS.pdf</v>
      </c>
      <c r="C1043" t="str">
        <f>Hyperlink("https://www.diodes.com/part/view/MM5Z15VCF%28LS%29","MM5Z15VCF(LS)")</f>
        <v>MM5Z15VCF(LS)</v>
      </c>
      <c r="D1043" t="s">
        <v>1077</v>
      </c>
      <c r="E1043" t="s">
        <v>15</v>
      </c>
      <c r="F1043" t="s">
        <v>16</v>
      </c>
      <c r="G1043" t="s">
        <v>17</v>
      </c>
      <c r="H1043">
        <v>200</v>
      </c>
      <c r="I1043">
        <v>15</v>
      </c>
      <c r="J1043">
        <v>5</v>
      </c>
      <c r="L1043">
        <v>0.045</v>
      </c>
      <c r="M1043" t="s">
        <v>1116</v>
      </c>
    </row>
    <row r="1044" spans="1:13">
      <c r="A1044" t="s">
        <v>1121</v>
      </c>
      <c r="B1044" s="2" t="str">
        <f>Hyperlink("https://www.diodes.com/assets/Datasheets/MM5Z16VCF_LS.pdf")</f>
        <v>https://www.diodes.com/assets/Datasheets/MM5Z16VCF_LS.pdf</v>
      </c>
      <c r="C1044" t="str">
        <f>Hyperlink("https://www.diodes.com/part/view/MM5Z16VCF%28LS%29","MM5Z16VCF(LS)")</f>
        <v>MM5Z16VCF(LS)</v>
      </c>
      <c r="D1044" t="s">
        <v>1077</v>
      </c>
      <c r="E1044" t="s">
        <v>15</v>
      </c>
      <c r="F1044" t="s">
        <v>16</v>
      </c>
      <c r="G1044" t="s">
        <v>17</v>
      </c>
      <c r="H1044">
        <v>200</v>
      </c>
      <c r="I1044">
        <v>16</v>
      </c>
      <c r="J1044">
        <v>5</v>
      </c>
      <c r="L1044">
        <v>0.045</v>
      </c>
      <c r="M1044" t="s">
        <v>1116</v>
      </c>
    </row>
    <row r="1045" spans="1:13">
      <c r="A1045" t="s">
        <v>1122</v>
      </c>
      <c r="B1045" s="2" t="str">
        <f>Hyperlink("https://www.diodes.com/assets/Datasheets/MM5Z18VCF_LS.pdf")</f>
        <v>https://www.diodes.com/assets/Datasheets/MM5Z18VCF_LS.pdf</v>
      </c>
      <c r="C1045" t="str">
        <f>Hyperlink("https://www.diodes.com/part/view/MM5Z18VCF%28LS%29","MM5Z18VCF(LS)")</f>
        <v>MM5Z18VCF(LS)</v>
      </c>
      <c r="D1045" t="s">
        <v>1077</v>
      </c>
      <c r="E1045" t="s">
        <v>15</v>
      </c>
      <c r="F1045" t="s">
        <v>16</v>
      </c>
      <c r="G1045" t="s">
        <v>17</v>
      </c>
      <c r="H1045">
        <v>200</v>
      </c>
      <c r="I1045">
        <v>18</v>
      </c>
      <c r="J1045">
        <v>5</v>
      </c>
      <c r="L1045">
        <v>0.045</v>
      </c>
      <c r="M1045" t="s">
        <v>1116</v>
      </c>
    </row>
    <row r="1046" spans="1:13">
      <c r="A1046" t="s">
        <v>1123</v>
      </c>
      <c r="B1046" s="2" t="str">
        <f>Hyperlink("https://www.diodes.com/assets/Datasheets/MM5Z20VCF_LS.pdf")</f>
        <v>https://www.diodes.com/assets/Datasheets/MM5Z20VCF_LS.pdf</v>
      </c>
      <c r="C1046" t="str">
        <f>Hyperlink("https://www.diodes.com/part/view/MM5Z20VCF%28LS%29","MM5Z20VCF(LS)")</f>
        <v>MM5Z20VCF(LS)</v>
      </c>
      <c r="D1046" t="s">
        <v>1077</v>
      </c>
      <c r="E1046" t="s">
        <v>15</v>
      </c>
      <c r="F1046" t="s">
        <v>16</v>
      </c>
      <c r="G1046" t="s">
        <v>17</v>
      </c>
      <c r="H1046">
        <v>200</v>
      </c>
      <c r="I1046">
        <v>20</v>
      </c>
      <c r="J1046">
        <v>5</v>
      </c>
      <c r="L1046">
        <v>0.045</v>
      </c>
      <c r="M1046" t="s">
        <v>1116</v>
      </c>
    </row>
    <row r="1047" spans="1:13">
      <c r="A1047" t="s">
        <v>1124</v>
      </c>
      <c r="B1047" s="2" t="str">
        <f>Hyperlink("https://www.diodes.com/assets/Datasheets/MM5Z22VCF_LS.pdf")</f>
        <v>https://www.diodes.com/assets/Datasheets/MM5Z22VCF_LS.pdf</v>
      </c>
      <c r="C1047" t="str">
        <f>Hyperlink("https://www.diodes.com/part/view/MM5Z22VCF%28LS%29","MM5Z22VCF(LS)")</f>
        <v>MM5Z22VCF(LS)</v>
      </c>
      <c r="D1047" t="s">
        <v>1077</v>
      </c>
      <c r="E1047" t="s">
        <v>15</v>
      </c>
      <c r="F1047" t="s">
        <v>16</v>
      </c>
      <c r="G1047" t="s">
        <v>17</v>
      </c>
      <c r="H1047">
        <v>200</v>
      </c>
      <c r="I1047">
        <v>22</v>
      </c>
      <c r="J1047">
        <v>5</v>
      </c>
      <c r="L1047">
        <v>0.045</v>
      </c>
      <c r="M1047" t="s">
        <v>1116</v>
      </c>
    </row>
    <row r="1048" spans="1:13">
      <c r="A1048" t="s">
        <v>1125</v>
      </c>
      <c r="B1048" s="2" t="str">
        <f>Hyperlink("https://www.diodes.com/assets/Datasheets/MM5Z24VCF_LS.pdf")</f>
        <v>https://www.diodes.com/assets/Datasheets/MM5Z24VCF_LS.pdf</v>
      </c>
      <c r="C1048" t="str">
        <f>Hyperlink("https://www.diodes.com/part/view/MM5Z24VCF%28LS%29","MM5Z24VCF(LS)")</f>
        <v>MM5Z24VCF(LS)</v>
      </c>
      <c r="D1048" t="s">
        <v>1077</v>
      </c>
      <c r="E1048" t="s">
        <v>15</v>
      </c>
      <c r="F1048" t="s">
        <v>16</v>
      </c>
      <c r="G1048" t="s">
        <v>17</v>
      </c>
      <c r="H1048">
        <v>200</v>
      </c>
      <c r="I1048">
        <v>24</v>
      </c>
      <c r="J1048">
        <v>5</v>
      </c>
      <c r="L1048">
        <v>0.045</v>
      </c>
      <c r="M1048" t="s">
        <v>1116</v>
      </c>
    </row>
    <row r="1049" spans="1:13">
      <c r="A1049" t="s">
        <v>1126</v>
      </c>
      <c r="B1049" s="2" t="str">
        <f>Hyperlink("https://www.diodes.com/assets/Datasheets/MM5Z27VCF_LS.pdf")</f>
        <v>https://www.diodes.com/assets/Datasheets/MM5Z27VCF_LS.pdf</v>
      </c>
      <c r="C1049" t="str">
        <f>Hyperlink("https://www.diodes.com/part/view/MM5Z27VCF%28LS%29","MM5Z27VCF(LS)")</f>
        <v>MM5Z27VCF(LS)</v>
      </c>
      <c r="D1049" t="s">
        <v>1077</v>
      </c>
      <c r="E1049" t="s">
        <v>15</v>
      </c>
      <c r="F1049" t="s">
        <v>16</v>
      </c>
      <c r="G1049" t="s">
        <v>17</v>
      </c>
      <c r="H1049">
        <v>200</v>
      </c>
      <c r="I1049">
        <v>27</v>
      </c>
      <c r="J1049">
        <v>2</v>
      </c>
      <c r="L1049">
        <v>0.045</v>
      </c>
      <c r="M1049" t="s">
        <v>1116</v>
      </c>
    </row>
    <row r="1050" spans="1:13">
      <c r="A1050" t="s">
        <v>1127</v>
      </c>
      <c r="B1050" s="2" t="str">
        <f>Hyperlink("https://www.diodes.com/assets/Datasheets/MM5Z2V4CF-MM5Z75VCF_LS.pdf")</f>
        <v>https://www.diodes.com/assets/Datasheets/MM5Z2V4CF-MM5Z75VCF_LS.pdf</v>
      </c>
      <c r="C1050" t="str">
        <f>Hyperlink("https://www.diodes.com/part/view/MM5Z2V4CF%28LS%29","MM5Z2V4CF(LS)")</f>
        <v>MM5Z2V4CF(LS)</v>
      </c>
      <c r="D1050" t="s">
        <v>1077</v>
      </c>
      <c r="E1050" t="s">
        <v>15</v>
      </c>
      <c r="F1050" t="s">
        <v>16</v>
      </c>
      <c r="G1050" t="s">
        <v>17</v>
      </c>
      <c r="H1050">
        <v>200</v>
      </c>
      <c r="I1050">
        <v>2.4</v>
      </c>
      <c r="J1050">
        <v>5</v>
      </c>
      <c r="L1050">
        <v>45</v>
      </c>
      <c r="M1050" t="s">
        <v>1116</v>
      </c>
    </row>
    <row r="1051" spans="1:13">
      <c r="A1051" t="s">
        <v>1128</v>
      </c>
      <c r="B1051" s="2" t="str">
        <f>Hyperlink("https://www.diodes.com/assets/Datasheets/MM5Z2V7CF_LS.pdf")</f>
        <v>https://www.diodes.com/assets/Datasheets/MM5Z2V7CF_LS.pdf</v>
      </c>
      <c r="C1051" t="str">
        <f>Hyperlink("https://www.diodes.com/part/view/MM5Z2V7CF%28LS%29","MM5Z2V7CF(LS)")</f>
        <v>MM5Z2V7CF(LS)</v>
      </c>
      <c r="D1051" t="s">
        <v>1077</v>
      </c>
      <c r="E1051" t="s">
        <v>15</v>
      </c>
      <c r="F1051" t="s">
        <v>16</v>
      </c>
      <c r="G1051" t="s">
        <v>17</v>
      </c>
      <c r="H1051">
        <v>200</v>
      </c>
      <c r="I1051">
        <v>2.7</v>
      </c>
      <c r="J1051">
        <v>5</v>
      </c>
      <c r="L1051">
        <v>18</v>
      </c>
      <c r="M1051" t="s">
        <v>1116</v>
      </c>
    </row>
    <row r="1052" spans="1:13">
      <c r="A1052" t="s">
        <v>1129</v>
      </c>
      <c r="B1052" s="2" t="str">
        <f>Hyperlink("https://www.diodes.com/assets/Datasheets/MM5Z30VCF_LS.pdf")</f>
        <v>https://www.diodes.com/assets/Datasheets/MM5Z30VCF_LS.pdf</v>
      </c>
      <c r="C1052" t="str">
        <f>Hyperlink("https://www.diodes.com/part/view/MM5Z30VCF%28LS%29","MM5Z30VCF(LS)")</f>
        <v>MM5Z30VCF(LS)</v>
      </c>
      <c r="D1052" t="s">
        <v>1077</v>
      </c>
      <c r="E1052" t="s">
        <v>15</v>
      </c>
      <c r="F1052" t="s">
        <v>16</v>
      </c>
      <c r="G1052" t="s">
        <v>17</v>
      </c>
      <c r="H1052">
        <v>200</v>
      </c>
      <c r="I1052">
        <v>30</v>
      </c>
      <c r="J1052">
        <v>2</v>
      </c>
      <c r="L1052">
        <v>0.045</v>
      </c>
      <c r="M1052" t="s">
        <v>1116</v>
      </c>
    </row>
    <row r="1053" spans="1:13">
      <c r="A1053" t="s">
        <v>1130</v>
      </c>
      <c r="B1053" s="2" t="str">
        <f>Hyperlink("https://www.diodes.com/assets/Datasheets/MM5Z33VCF_LS.pdf")</f>
        <v>https://www.diodes.com/assets/Datasheets/MM5Z33VCF_LS.pdf</v>
      </c>
      <c r="C1053" t="str">
        <f>Hyperlink("https://www.diodes.com/part/view/MM5Z33VCF%28LS%29","MM5Z33VCF(LS)")</f>
        <v>MM5Z33VCF(LS)</v>
      </c>
      <c r="D1053" t="s">
        <v>1077</v>
      </c>
      <c r="E1053" t="s">
        <v>15</v>
      </c>
      <c r="F1053" t="s">
        <v>16</v>
      </c>
      <c r="G1053" t="s">
        <v>17</v>
      </c>
      <c r="H1053">
        <v>200</v>
      </c>
      <c r="I1053">
        <v>33</v>
      </c>
      <c r="J1053">
        <v>2</v>
      </c>
      <c r="L1053">
        <v>0.045</v>
      </c>
      <c r="M1053" t="s">
        <v>1116</v>
      </c>
    </row>
    <row r="1054" spans="1:13">
      <c r="A1054" t="s">
        <v>1131</v>
      </c>
      <c r="B1054" s="2" t="str">
        <f>Hyperlink("https://www.diodes.com/assets/Datasheets/MM5Z36VCF_LS.pdf")</f>
        <v>https://www.diodes.com/assets/Datasheets/MM5Z36VCF_LS.pdf</v>
      </c>
      <c r="C1054" t="str">
        <f>Hyperlink("https://www.diodes.com/part/view/MM5Z36VCF%28LS%29","MM5Z36VCF(LS)")</f>
        <v>MM5Z36VCF(LS)</v>
      </c>
      <c r="D1054" t="s">
        <v>1077</v>
      </c>
      <c r="E1054" t="s">
        <v>15</v>
      </c>
      <c r="F1054" t="s">
        <v>16</v>
      </c>
      <c r="G1054" t="s">
        <v>17</v>
      </c>
      <c r="H1054">
        <v>200</v>
      </c>
      <c r="I1054">
        <v>36</v>
      </c>
      <c r="J1054">
        <v>2</v>
      </c>
      <c r="L1054">
        <v>0.045</v>
      </c>
      <c r="M1054" t="s">
        <v>1116</v>
      </c>
    </row>
    <row r="1055" spans="1:13">
      <c r="A1055" t="s">
        <v>1132</v>
      </c>
      <c r="B1055" s="2" t="str">
        <f>Hyperlink("https://www.diodes.com/assets/Datasheets/MM5Z39VCF_LS.pdf")</f>
        <v>https://www.diodes.com/assets/Datasheets/MM5Z39VCF_LS.pdf</v>
      </c>
      <c r="C1055" t="str">
        <f>Hyperlink("https://www.diodes.com/part/view/MM5Z39VCF%28LS%29","MM5Z39VCF(LS)")</f>
        <v>MM5Z39VCF(LS)</v>
      </c>
      <c r="D1055" t="s">
        <v>1077</v>
      </c>
      <c r="E1055" t="s">
        <v>15</v>
      </c>
      <c r="F1055" t="s">
        <v>16</v>
      </c>
      <c r="G1055" t="s">
        <v>17</v>
      </c>
      <c r="H1055">
        <v>200</v>
      </c>
      <c r="I1055">
        <v>39</v>
      </c>
      <c r="J1055">
        <v>2</v>
      </c>
      <c r="L1055">
        <v>0.045</v>
      </c>
      <c r="M1055" t="s">
        <v>1116</v>
      </c>
    </row>
    <row r="1056" spans="1:13">
      <c r="A1056" t="s">
        <v>1133</v>
      </c>
      <c r="B1056" s="2" t="str">
        <f>Hyperlink("https://www.diodes.com/assets/Datasheets/MM5Z3V0CF_LS.pdf")</f>
        <v>https://www.diodes.com/assets/Datasheets/MM5Z3V0CF_LS.pdf</v>
      </c>
      <c r="C1056" t="str">
        <f>Hyperlink("https://www.diodes.com/part/view/MM5Z3V0CF%28LS%29","MM5Z3V0CF(LS)")</f>
        <v>MM5Z3V0CF(LS)</v>
      </c>
      <c r="D1056" t="s">
        <v>1077</v>
      </c>
      <c r="E1056" t="s">
        <v>15</v>
      </c>
      <c r="F1056" t="s">
        <v>16</v>
      </c>
      <c r="G1056" t="s">
        <v>17</v>
      </c>
      <c r="H1056">
        <v>200</v>
      </c>
      <c r="I1056">
        <v>3</v>
      </c>
      <c r="J1056">
        <v>5</v>
      </c>
      <c r="L1056">
        <v>9</v>
      </c>
      <c r="M1056" t="s">
        <v>1116</v>
      </c>
    </row>
    <row r="1057" spans="1:13">
      <c r="A1057" t="s">
        <v>1134</v>
      </c>
      <c r="B1057" s="2" t="str">
        <f>Hyperlink("https://www.diodes.com/assets/Datasheets/MM5Z3V3CF_LS.pdf")</f>
        <v>https://www.diodes.com/assets/Datasheets/MM5Z3V3CF_LS.pdf</v>
      </c>
      <c r="C1057" t="str">
        <f>Hyperlink("https://www.diodes.com/part/view/MM5Z3V3CF%28LS%29","MM5Z3V3CF(LS)")</f>
        <v>MM5Z3V3CF(LS)</v>
      </c>
      <c r="D1057" t="s">
        <v>1077</v>
      </c>
      <c r="E1057" t="s">
        <v>15</v>
      </c>
      <c r="F1057" t="s">
        <v>16</v>
      </c>
      <c r="G1057" t="s">
        <v>17</v>
      </c>
      <c r="H1057">
        <v>200</v>
      </c>
      <c r="I1057">
        <v>3.3</v>
      </c>
      <c r="J1057">
        <v>5</v>
      </c>
      <c r="L1057">
        <v>4.5</v>
      </c>
      <c r="M1057" t="s">
        <v>1116</v>
      </c>
    </row>
    <row r="1058" spans="1:13">
      <c r="A1058" t="s">
        <v>1135</v>
      </c>
      <c r="B1058" s="2" t="str">
        <f>Hyperlink("https://www.diodes.com/assets/Datasheets/MM5Z3V6CF_LS.pdf")</f>
        <v>https://www.diodes.com/assets/Datasheets/MM5Z3V6CF_LS.pdf</v>
      </c>
      <c r="C1058" t="str">
        <f>Hyperlink("https://www.diodes.com/part/view/MM5Z3V6CF%28LS%29","MM5Z3V6CF(LS)")</f>
        <v>MM5Z3V6CF(LS)</v>
      </c>
      <c r="D1058" t="s">
        <v>1077</v>
      </c>
      <c r="E1058" t="s">
        <v>15</v>
      </c>
      <c r="F1058" t="s">
        <v>16</v>
      </c>
      <c r="G1058" t="s">
        <v>17</v>
      </c>
      <c r="H1058">
        <v>200</v>
      </c>
      <c r="I1058">
        <v>3.6</v>
      </c>
      <c r="J1058">
        <v>5</v>
      </c>
      <c r="L1058">
        <v>4.5</v>
      </c>
      <c r="M1058" t="s">
        <v>1116</v>
      </c>
    </row>
    <row r="1059" spans="1:13">
      <c r="A1059" t="s">
        <v>1136</v>
      </c>
      <c r="B1059" s="2" t="str">
        <f>Hyperlink("https://www.diodes.com/assets/Datasheets/MM5Z3V9CF_LS.pdf")</f>
        <v>https://www.diodes.com/assets/Datasheets/MM5Z3V9CF_LS.pdf</v>
      </c>
      <c r="C1059" t="str">
        <f>Hyperlink("https://www.diodes.com/part/view/MM5Z3V9CF%28LS%29","MM5Z3V9CF(LS)")</f>
        <v>MM5Z3V9CF(LS)</v>
      </c>
      <c r="D1059" t="s">
        <v>1077</v>
      </c>
      <c r="E1059" t="s">
        <v>15</v>
      </c>
      <c r="F1059" t="s">
        <v>16</v>
      </c>
      <c r="G1059" t="s">
        <v>17</v>
      </c>
      <c r="H1059">
        <v>200</v>
      </c>
      <c r="I1059">
        <v>3.9</v>
      </c>
      <c r="J1059">
        <v>5</v>
      </c>
      <c r="L1059">
        <v>2.7</v>
      </c>
      <c r="M1059" t="s">
        <v>1116</v>
      </c>
    </row>
    <row r="1060" spans="1:13">
      <c r="A1060" t="s">
        <v>1137</v>
      </c>
      <c r="B1060" s="2" t="str">
        <f>Hyperlink("https://www.diodes.com/assets/Datasheets/MM5Z43VCF_LS.pdf")</f>
        <v>https://www.diodes.com/assets/Datasheets/MM5Z43VCF_LS.pdf</v>
      </c>
      <c r="C1060" t="str">
        <f>Hyperlink("https://www.diodes.com/part/view/MM5Z43VCF%28LS%29","MM5Z43VCF(LS)")</f>
        <v>MM5Z43VCF(LS)</v>
      </c>
      <c r="D1060" t="s">
        <v>1077</v>
      </c>
      <c r="E1060" t="s">
        <v>15</v>
      </c>
      <c r="F1060" t="s">
        <v>16</v>
      </c>
      <c r="G1060" t="s">
        <v>17</v>
      </c>
      <c r="H1060">
        <v>200</v>
      </c>
      <c r="I1060">
        <v>43</v>
      </c>
      <c r="J1060">
        <v>2</v>
      </c>
      <c r="L1060">
        <v>0.045</v>
      </c>
      <c r="M1060" t="s">
        <v>1116</v>
      </c>
    </row>
    <row r="1061" spans="1:13">
      <c r="A1061" t="s">
        <v>1138</v>
      </c>
      <c r="B1061" s="2" t="str">
        <f>Hyperlink("https://www.diodes.com/assets/Datasheets/MM5Z47VCF_LS.pdf")</f>
        <v>https://www.diodes.com/assets/Datasheets/MM5Z47VCF_LS.pdf</v>
      </c>
      <c r="C1061" t="str">
        <f>Hyperlink("https://www.diodes.com/part/view/MM5Z47VCF%28LS%29","MM5Z47VCF(LS)")</f>
        <v>MM5Z47VCF(LS)</v>
      </c>
      <c r="D1061" t="s">
        <v>1077</v>
      </c>
      <c r="E1061" t="s">
        <v>15</v>
      </c>
      <c r="F1061" t="s">
        <v>16</v>
      </c>
      <c r="G1061" t="s">
        <v>17</v>
      </c>
      <c r="H1061">
        <v>200</v>
      </c>
      <c r="I1061">
        <v>47</v>
      </c>
      <c r="J1061">
        <v>2</v>
      </c>
      <c r="L1061">
        <v>0.045</v>
      </c>
      <c r="M1061" t="s">
        <v>1116</v>
      </c>
    </row>
    <row r="1062" spans="1:13">
      <c r="A1062" t="s">
        <v>1139</v>
      </c>
      <c r="B1062" s="2" t="str">
        <f>Hyperlink("https://www.diodes.com/assets/Datasheets/MM5Z4V3CF_LS.pdf")</f>
        <v>https://www.diodes.com/assets/Datasheets/MM5Z4V3CF_LS.pdf</v>
      </c>
      <c r="C1062" t="str">
        <f>Hyperlink("https://www.diodes.com/part/view/MM5Z4V3CF%28LS%29","MM5Z4V3CF(LS)")</f>
        <v>MM5Z4V3CF(LS)</v>
      </c>
      <c r="D1062" t="s">
        <v>1077</v>
      </c>
      <c r="E1062" t="s">
        <v>15</v>
      </c>
      <c r="F1062" t="s">
        <v>16</v>
      </c>
      <c r="G1062" t="s">
        <v>17</v>
      </c>
      <c r="H1062">
        <v>200</v>
      </c>
      <c r="I1062">
        <v>4.3</v>
      </c>
      <c r="J1062">
        <v>5</v>
      </c>
      <c r="L1062">
        <v>2.7</v>
      </c>
      <c r="M1062" t="s">
        <v>1116</v>
      </c>
    </row>
    <row r="1063" spans="1:13">
      <c r="A1063" t="s">
        <v>1140</v>
      </c>
      <c r="B1063" s="2" t="str">
        <f>Hyperlink("https://www.diodes.com/assets/Datasheets/MM5Z4V7CF_LS.pdf")</f>
        <v>https://www.diodes.com/assets/Datasheets/MM5Z4V7CF_LS.pdf</v>
      </c>
      <c r="C1063" t="str">
        <f>Hyperlink("https://www.diodes.com/part/view/MM5Z4V7CF%28LS%29","MM5Z4V7CF(LS)")</f>
        <v>MM5Z4V7CF(LS)</v>
      </c>
      <c r="D1063" t="s">
        <v>1077</v>
      </c>
      <c r="E1063" t="s">
        <v>15</v>
      </c>
      <c r="F1063" t="s">
        <v>16</v>
      </c>
      <c r="G1063" t="s">
        <v>17</v>
      </c>
      <c r="H1063">
        <v>200</v>
      </c>
      <c r="I1063">
        <v>4.7</v>
      </c>
      <c r="J1063">
        <v>5</v>
      </c>
      <c r="L1063">
        <v>2.7</v>
      </c>
      <c r="M1063" t="s">
        <v>1116</v>
      </c>
    </row>
    <row r="1064" spans="1:13">
      <c r="A1064" t="s">
        <v>1141</v>
      </c>
      <c r="B1064" s="2" t="str">
        <f>Hyperlink("https://www.diodes.com/assets/Datasheets/MM5Z51VCF_LS.pdf")</f>
        <v>https://www.diodes.com/assets/Datasheets/MM5Z51VCF_LS.pdf</v>
      </c>
      <c r="C1064" t="str">
        <f>Hyperlink("https://www.diodes.com/part/view/MM5Z51VCF%28LS%29","MM5Z51VCF(LS)")</f>
        <v>MM5Z51VCF(LS)</v>
      </c>
      <c r="D1064" t="s">
        <v>1077</v>
      </c>
      <c r="E1064" t="s">
        <v>15</v>
      </c>
      <c r="F1064" t="s">
        <v>16</v>
      </c>
      <c r="G1064" t="s">
        <v>17</v>
      </c>
      <c r="H1064">
        <v>200</v>
      </c>
      <c r="I1064">
        <v>51</v>
      </c>
      <c r="J1064">
        <v>2</v>
      </c>
      <c r="L1064">
        <v>0.045</v>
      </c>
      <c r="M1064" t="s">
        <v>1116</v>
      </c>
    </row>
    <row r="1065" spans="1:13">
      <c r="A1065" t="s">
        <v>1142</v>
      </c>
      <c r="B1065" s="2" t="str">
        <f>Hyperlink("https://www.diodes.com/assets/Datasheets/MM5Z56VCF_LS.pdf")</f>
        <v>https://www.diodes.com/assets/Datasheets/MM5Z56VCF_LS.pdf</v>
      </c>
      <c r="C1065" t="str">
        <f>Hyperlink("https://www.diodes.com/part/view/MM5Z56VCF%28LS%29","MM5Z56VCF(LS)")</f>
        <v>MM5Z56VCF(LS)</v>
      </c>
      <c r="D1065" t="s">
        <v>1077</v>
      </c>
      <c r="E1065" t="s">
        <v>15</v>
      </c>
      <c r="F1065" t="s">
        <v>16</v>
      </c>
      <c r="G1065" t="s">
        <v>17</v>
      </c>
      <c r="H1065">
        <v>200</v>
      </c>
      <c r="I1065">
        <v>56</v>
      </c>
      <c r="J1065">
        <v>2</v>
      </c>
      <c r="L1065">
        <v>0.045</v>
      </c>
      <c r="M1065" t="s">
        <v>1116</v>
      </c>
    </row>
    <row r="1066" spans="1:13">
      <c r="A1066" t="s">
        <v>1143</v>
      </c>
      <c r="B1066" s="2" t="str">
        <f>Hyperlink("https://www.diodes.com/assets/Datasheets/MM5Z5V1CF_LS.pdf")</f>
        <v>https://www.diodes.com/assets/Datasheets/MM5Z5V1CF_LS.pdf</v>
      </c>
      <c r="C1066" t="str">
        <f>Hyperlink("https://www.diodes.com/part/view/MM5Z5V1CF%28LS%29","MM5Z5V1CF(LS)")</f>
        <v>MM5Z5V1CF(LS)</v>
      </c>
      <c r="D1066" t="s">
        <v>1077</v>
      </c>
      <c r="E1066" t="s">
        <v>15</v>
      </c>
      <c r="F1066" t="s">
        <v>16</v>
      </c>
      <c r="G1066" t="s">
        <v>17</v>
      </c>
      <c r="H1066">
        <v>200</v>
      </c>
      <c r="I1066">
        <v>5.1</v>
      </c>
      <c r="J1066">
        <v>5</v>
      </c>
      <c r="L1066">
        <v>1.8</v>
      </c>
      <c r="M1066" t="s">
        <v>1116</v>
      </c>
    </row>
    <row r="1067" spans="1:13">
      <c r="A1067" t="s">
        <v>1144</v>
      </c>
      <c r="B1067" s="2" t="str">
        <f>Hyperlink("https://www.diodes.com/assets/Datasheets/MM5Z5V6CF_LS.pdf")</f>
        <v>https://www.diodes.com/assets/Datasheets/MM5Z5V6CF_LS.pdf</v>
      </c>
      <c r="C1067" t="str">
        <f>Hyperlink("https://www.diodes.com/part/view/MM5Z5V6CF%28LS%29","MM5Z5V6CF(LS)")</f>
        <v>MM5Z5V6CF(LS)</v>
      </c>
      <c r="D1067" t="s">
        <v>1077</v>
      </c>
      <c r="E1067" t="s">
        <v>15</v>
      </c>
      <c r="F1067" t="s">
        <v>16</v>
      </c>
      <c r="G1067" t="s">
        <v>17</v>
      </c>
      <c r="H1067">
        <v>200</v>
      </c>
      <c r="I1067">
        <v>5.6</v>
      </c>
      <c r="J1067">
        <v>5</v>
      </c>
      <c r="L1067">
        <v>0.9</v>
      </c>
      <c r="M1067" t="s">
        <v>1116</v>
      </c>
    </row>
    <row r="1068" spans="1:13">
      <c r="A1068" t="s">
        <v>1145</v>
      </c>
      <c r="B1068" s="2" t="str">
        <f>Hyperlink("https://www.diodes.com/assets/Datasheets/MM5Z62VCF_LS.pdf")</f>
        <v>https://www.diodes.com/assets/Datasheets/MM5Z62VCF_LS.pdf</v>
      </c>
      <c r="C1068" t="str">
        <f>Hyperlink("https://www.diodes.com/part/view/MM5Z62VCF%28LS%29","MM5Z62VCF(LS)")</f>
        <v>MM5Z62VCF(LS)</v>
      </c>
      <c r="D1068" t="s">
        <v>1077</v>
      </c>
      <c r="E1068" t="s">
        <v>15</v>
      </c>
      <c r="F1068" t="s">
        <v>16</v>
      </c>
      <c r="G1068" t="s">
        <v>17</v>
      </c>
      <c r="H1068">
        <v>200</v>
      </c>
      <c r="I1068">
        <v>62</v>
      </c>
      <c r="J1068">
        <v>2</v>
      </c>
      <c r="L1068">
        <v>0.045</v>
      </c>
      <c r="M1068" t="s">
        <v>1116</v>
      </c>
    </row>
    <row r="1069" spans="1:13">
      <c r="A1069" t="s">
        <v>1146</v>
      </c>
      <c r="B1069" s="2" t="str">
        <f>Hyperlink("https://www.diodes.com/assets/Datasheets/MM5Z68VCF_LS.pdf")</f>
        <v>https://www.diodes.com/assets/Datasheets/MM5Z68VCF_LS.pdf</v>
      </c>
      <c r="C1069" t="str">
        <f>Hyperlink("https://www.diodes.com/part/view/MM5Z68VCF%28LS%29","MM5Z68VCF(LS)")</f>
        <v>MM5Z68VCF(LS)</v>
      </c>
      <c r="D1069" t="s">
        <v>1077</v>
      </c>
      <c r="E1069" t="s">
        <v>15</v>
      </c>
      <c r="F1069" t="s">
        <v>16</v>
      </c>
      <c r="G1069" t="s">
        <v>17</v>
      </c>
      <c r="H1069">
        <v>200</v>
      </c>
      <c r="I1069">
        <v>68</v>
      </c>
      <c r="J1069">
        <v>2</v>
      </c>
      <c r="L1069">
        <v>0.045</v>
      </c>
      <c r="M1069" t="s">
        <v>1116</v>
      </c>
    </row>
    <row r="1070" spans="1:13">
      <c r="A1070" t="s">
        <v>1147</v>
      </c>
      <c r="B1070" s="2" t="str">
        <f>Hyperlink("https://www.diodes.com/assets/Datasheets/MM5Z6V2CF_LS.pdf")</f>
        <v>https://www.diodes.com/assets/Datasheets/MM5Z6V2CF_LS.pdf</v>
      </c>
      <c r="C1070" t="str">
        <f>Hyperlink("https://www.diodes.com/part/view/MM5Z6V2CF%28LS%29","MM5Z6V2CF(LS)")</f>
        <v>MM5Z6V2CF(LS)</v>
      </c>
      <c r="D1070" t="s">
        <v>1077</v>
      </c>
      <c r="E1070" t="s">
        <v>15</v>
      </c>
      <c r="F1070" t="s">
        <v>16</v>
      </c>
      <c r="G1070" t="s">
        <v>17</v>
      </c>
      <c r="H1070">
        <v>200</v>
      </c>
      <c r="I1070">
        <v>6.2</v>
      </c>
      <c r="J1070">
        <v>5</v>
      </c>
      <c r="L1070">
        <v>2.7</v>
      </c>
      <c r="M1070" t="s">
        <v>1116</v>
      </c>
    </row>
    <row r="1071" spans="1:13">
      <c r="A1071" t="s">
        <v>1148</v>
      </c>
      <c r="B1071" s="2" t="str">
        <f>Hyperlink("https://www.diodes.com/assets/Datasheets/MM5Z6V8CF_LS.pdf")</f>
        <v>https://www.diodes.com/assets/Datasheets/MM5Z6V8CF_LS.pdf</v>
      </c>
      <c r="C1071" t="str">
        <f>Hyperlink("https://www.diodes.com/part/view/MM5Z6V8CF%28LS%29","MM5Z6V8CF(LS)")</f>
        <v>MM5Z6V8CF(LS)</v>
      </c>
      <c r="D1071" t="s">
        <v>1077</v>
      </c>
      <c r="E1071" t="s">
        <v>15</v>
      </c>
      <c r="F1071" t="s">
        <v>16</v>
      </c>
      <c r="G1071" t="s">
        <v>17</v>
      </c>
      <c r="H1071">
        <v>200</v>
      </c>
      <c r="I1071">
        <v>6.8</v>
      </c>
      <c r="J1071">
        <v>5</v>
      </c>
      <c r="L1071">
        <v>1.8</v>
      </c>
      <c r="M1071" t="s">
        <v>1116</v>
      </c>
    </row>
    <row r="1072" spans="1:13">
      <c r="A1072" t="s">
        <v>1149</v>
      </c>
      <c r="B1072" s="2" t="str">
        <f>Hyperlink("https://www.diodes.com/assets/Datasheets/MM5Z75VCF_LS.pdf")</f>
        <v>https://www.diodes.com/assets/Datasheets/MM5Z75VCF_LS.pdf</v>
      </c>
      <c r="C1072" t="str">
        <f>Hyperlink("https://www.diodes.com/part/view/MM5Z75VCF%28LS%29","MM5Z75VCF(LS)")</f>
        <v>MM5Z75VCF(LS)</v>
      </c>
      <c r="D1072" t="s">
        <v>1077</v>
      </c>
      <c r="E1072" t="s">
        <v>15</v>
      </c>
      <c r="F1072" t="s">
        <v>16</v>
      </c>
      <c r="G1072" t="s">
        <v>17</v>
      </c>
      <c r="H1072">
        <v>200</v>
      </c>
      <c r="I1072">
        <v>75</v>
      </c>
      <c r="J1072">
        <v>2</v>
      </c>
      <c r="L1072">
        <v>0.045</v>
      </c>
      <c r="M1072" t="s">
        <v>1116</v>
      </c>
    </row>
    <row r="1073" spans="1:13">
      <c r="A1073" t="s">
        <v>1150</v>
      </c>
      <c r="B1073" s="2" t="str">
        <f>Hyperlink("https://www.diodes.com/assets/Datasheets/MM5Z7V5CF_LS.pdf")</f>
        <v>https://www.diodes.com/assets/Datasheets/MM5Z7V5CF_LS.pdf</v>
      </c>
      <c r="C1073" t="str">
        <f>Hyperlink("https://www.diodes.com/part/view/MM5Z7V5CF%28LS%29","MM5Z7V5CF(LS)")</f>
        <v>MM5Z7V5CF(LS)</v>
      </c>
      <c r="D1073" t="s">
        <v>1077</v>
      </c>
      <c r="E1073" t="s">
        <v>15</v>
      </c>
      <c r="F1073" t="s">
        <v>16</v>
      </c>
      <c r="G1073" t="s">
        <v>17</v>
      </c>
      <c r="H1073">
        <v>200</v>
      </c>
      <c r="I1073">
        <v>7.5</v>
      </c>
      <c r="J1073">
        <v>5</v>
      </c>
      <c r="L1073">
        <v>0.9</v>
      </c>
      <c r="M1073" t="s">
        <v>1116</v>
      </c>
    </row>
    <row r="1074" spans="1:13">
      <c r="A1074" t="s">
        <v>1151</v>
      </c>
      <c r="B1074" s="2" t="str">
        <f>Hyperlink("https://www.diodes.com/assets/Datasheets/MM5Z8V2CF_LS.pdf")</f>
        <v>https://www.diodes.com/assets/Datasheets/MM5Z8V2CF_LS.pdf</v>
      </c>
      <c r="C1074" t="str">
        <f>Hyperlink("https://www.diodes.com/part/view/MM5Z8V2CF%28LS%29","MM5Z8V2CF(LS)")</f>
        <v>MM5Z8V2CF(LS)</v>
      </c>
      <c r="D1074" t="s">
        <v>1077</v>
      </c>
      <c r="E1074" t="s">
        <v>15</v>
      </c>
      <c r="F1074" t="s">
        <v>16</v>
      </c>
      <c r="G1074" t="s">
        <v>17</v>
      </c>
      <c r="H1074">
        <v>200</v>
      </c>
      <c r="I1074">
        <v>8.2</v>
      </c>
      <c r="J1074">
        <v>5</v>
      </c>
      <c r="L1074">
        <v>0.63</v>
      </c>
      <c r="M1074" t="s">
        <v>1116</v>
      </c>
    </row>
    <row r="1075" spans="1:13">
      <c r="A1075" t="s">
        <v>1152</v>
      </c>
      <c r="B1075" s="2" t="str">
        <f>Hyperlink("https://www.diodes.com/assets/Datasheets/MM5Z9V1CF_LS.pdf")</f>
        <v>https://www.diodes.com/assets/Datasheets/MM5Z9V1CF_LS.pdf</v>
      </c>
      <c r="C1075" t="str">
        <f>Hyperlink("https://www.diodes.com/part/view/MM5Z9V1CF%28LS%29","MM5Z9V1CF(LS)")</f>
        <v>MM5Z9V1CF(LS)</v>
      </c>
      <c r="D1075" t="s">
        <v>1077</v>
      </c>
      <c r="E1075" t="s">
        <v>15</v>
      </c>
      <c r="F1075" t="s">
        <v>16</v>
      </c>
      <c r="G1075" t="s">
        <v>17</v>
      </c>
      <c r="H1075">
        <v>200</v>
      </c>
      <c r="I1075">
        <v>9.1</v>
      </c>
      <c r="J1075">
        <v>5</v>
      </c>
      <c r="L1075">
        <v>0.45</v>
      </c>
      <c r="M1075" t="s">
        <v>1116</v>
      </c>
    </row>
    <row r="1076" spans="1:13">
      <c r="A1076" t="s">
        <v>1153</v>
      </c>
      <c r="B1076" s="2" t="str">
        <f>Hyperlink("https://www.diodes.com/assets/Datasheets/MMBZ5221B-MMBZ5259B.pdf")</f>
        <v>https://www.diodes.com/assets/Datasheets/MMBZ5221B-MMBZ5259B.pdf</v>
      </c>
      <c r="C1076" t="str">
        <f>Hyperlink("https://www.diodes.com/part/view/MMBZ5221B","MMBZ5221B")</f>
        <v>MMBZ5221B</v>
      </c>
      <c r="D1076" t="s">
        <v>1154</v>
      </c>
      <c r="E1076" t="s">
        <v>57</v>
      </c>
      <c r="F1076" t="s">
        <v>16</v>
      </c>
      <c r="G1076" t="s">
        <v>17</v>
      </c>
      <c r="H1076">
        <v>350</v>
      </c>
      <c r="I1076">
        <v>2.4</v>
      </c>
      <c r="J1076">
        <v>20</v>
      </c>
      <c r="K1076">
        <v>5</v>
      </c>
      <c r="L1076">
        <v>100</v>
      </c>
      <c r="M1076" t="s">
        <v>59</v>
      </c>
    </row>
    <row r="1077" spans="1:13">
      <c r="A1077" t="s">
        <v>1155</v>
      </c>
      <c r="B1077" s="2" t="str">
        <f>Hyperlink("https://www.diodes.com/assets/Datasheets/ds31039.pdf")</f>
        <v>https://www.diodes.com/assets/Datasheets/ds31039.pdf</v>
      </c>
      <c r="C1077" t="str">
        <f>Hyperlink("https://www.diodes.com/part/view/MMBZ5221BS","MMBZ5221BS")</f>
        <v>MMBZ5221BS</v>
      </c>
      <c r="D1077" t="s">
        <v>1154</v>
      </c>
      <c r="E1077" t="s">
        <v>15</v>
      </c>
      <c r="F1077" t="s">
        <v>16</v>
      </c>
      <c r="G1077" t="s">
        <v>1156</v>
      </c>
      <c r="H1077">
        <v>200</v>
      </c>
      <c r="I1077">
        <v>2.4</v>
      </c>
      <c r="J1077">
        <v>20</v>
      </c>
      <c r="K1077">
        <v>5</v>
      </c>
      <c r="L1077">
        <v>100</v>
      </c>
      <c r="M1077" t="s">
        <v>453</v>
      </c>
    </row>
    <row r="1078" spans="1:13">
      <c r="A1078" t="s">
        <v>1157</v>
      </c>
      <c r="B1078" s="2" t="str">
        <f>Hyperlink("https://www.diodes.com/assets/Datasheets/ds30267.pdf")</f>
        <v>https://www.diodes.com/assets/Datasheets/ds30267.pdf</v>
      </c>
      <c r="C1078" t="str">
        <f>Hyperlink("https://www.diodes.com/part/view/MMBZ5221BT","MMBZ5221BT")</f>
        <v>MMBZ5221BT</v>
      </c>
      <c r="D1078" t="s">
        <v>1154</v>
      </c>
      <c r="E1078" t="s">
        <v>15</v>
      </c>
      <c r="F1078" t="s">
        <v>16</v>
      </c>
      <c r="G1078" t="s">
        <v>17</v>
      </c>
      <c r="H1078">
        <v>150</v>
      </c>
      <c r="I1078">
        <v>2.4</v>
      </c>
      <c r="J1078">
        <v>20</v>
      </c>
      <c r="K1078">
        <v>5</v>
      </c>
      <c r="L1078">
        <v>100</v>
      </c>
      <c r="M1078" t="s">
        <v>455</v>
      </c>
    </row>
    <row r="1079" spans="1:13">
      <c r="A1079" t="s">
        <v>1158</v>
      </c>
      <c r="B1079" s="2" t="str">
        <f>Hyperlink("https://www.diodes.com/assets/Datasheets/ds30184.pdf")</f>
        <v>https://www.diodes.com/assets/Datasheets/ds30184.pdf</v>
      </c>
      <c r="C1079" t="str">
        <f>Hyperlink("https://www.diodes.com/part/view/MMBZ5221BTS","MMBZ5221BTS")</f>
        <v>MMBZ5221BTS</v>
      </c>
      <c r="D1079" t="s">
        <v>1154</v>
      </c>
      <c r="E1079" t="s">
        <v>57</v>
      </c>
      <c r="F1079" t="s">
        <v>16</v>
      </c>
      <c r="G1079" t="s">
        <v>457</v>
      </c>
      <c r="H1079">
        <v>200</v>
      </c>
      <c r="I1079">
        <v>2.4</v>
      </c>
      <c r="J1079">
        <v>20</v>
      </c>
      <c r="K1079">
        <v>5</v>
      </c>
      <c r="L1079">
        <v>100</v>
      </c>
      <c r="M1079" t="s">
        <v>453</v>
      </c>
    </row>
    <row r="1080" spans="1:13">
      <c r="A1080" t="s">
        <v>1159</v>
      </c>
      <c r="B1080" s="2" t="str">
        <f>Hyperlink("https://www.diodes.com/assets/Datasheets/ds31037.pdf")</f>
        <v>https://www.diodes.com/assets/Datasheets/ds31037.pdf</v>
      </c>
      <c r="C1080" t="str">
        <f>Hyperlink("https://www.diodes.com/part/view/MMBZ5221BW","MMBZ5221BW")</f>
        <v>MMBZ5221BW</v>
      </c>
      <c r="D1080" t="s">
        <v>1154</v>
      </c>
      <c r="E1080" t="s">
        <v>57</v>
      </c>
      <c r="F1080" t="s">
        <v>16</v>
      </c>
      <c r="G1080" t="s">
        <v>17</v>
      </c>
      <c r="H1080">
        <v>200</v>
      </c>
      <c r="I1080">
        <v>2.4</v>
      </c>
      <c r="J1080">
        <v>20</v>
      </c>
      <c r="K1080">
        <v>5</v>
      </c>
      <c r="L1080">
        <v>100</v>
      </c>
      <c r="M1080" t="s">
        <v>61</v>
      </c>
    </row>
    <row r="1081" spans="1:13">
      <c r="A1081" t="s">
        <v>1160</v>
      </c>
      <c r="B1081" s="2" t="str">
        <f>Hyperlink("https://www.diodes.com/assets/Datasheets/MMBZ5221B-MMBZ5259B.pdf")</f>
        <v>https://www.diodes.com/assets/Datasheets/MMBZ5221B-MMBZ5259B.pdf</v>
      </c>
      <c r="C1081" t="str">
        <f>Hyperlink("https://www.diodes.com/part/view/MMBZ5222B","MMBZ5222B")</f>
        <v>MMBZ5222B</v>
      </c>
      <c r="D1081" t="s">
        <v>1154</v>
      </c>
      <c r="E1081" t="s">
        <v>57</v>
      </c>
      <c r="F1081" t="s">
        <v>16</v>
      </c>
      <c r="G1081" t="s">
        <v>17</v>
      </c>
      <c r="H1081">
        <v>350</v>
      </c>
      <c r="I1081">
        <v>2.5</v>
      </c>
      <c r="J1081">
        <v>20</v>
      </c>
      <c r="K1081">
        <v>5</v>
      </c>
      <c r="L1081">
        <v>100</v>
      </c>
      <c r="M1081" t="s">
        <v>59</v>
      </c>
    </row>
    <row r="1082" spans="1:13">
      <c r="A1082" t="s">
        <v>1161</v>
      </c>
      <c r="B1082" s="2" t="str">
        <f>Hyperlink("https://www.diodes.com/assets/Datasheets/MMBZ5221B-MMBZ5259B.pdf")</f>
        <v>https://www.diodes.com/assets/Datasheets/MMBZ5221B-MMBZ5259B.pdf</v>
      </c>
      <c r="C1082" t="str">
        <f>Hyperlink("https://www.diodes.com/part/view/MMBZ5223B","MMBZ5223B")</f>
        <v>MMBZ5223B</v>
      </c>
      <c r="D1082" t="s">
        <v>1154</v>
      </c>
      <c r="E1082" t="s">
        <v>57</v>
      </c>
      <c r="F1082" t="s">
        <v>16</v>
      </c>
      <c r="G1082" t="s">
        <v>17</v>
      </c>
      <c r="H1082">
        <v>350</v>
      </c>
      <c r="I1082">
        <v>2.7</v>
      </c>
      <c r="J1082">
        <v>20</v>
      </c>
      <c r="K1082">
        <v>5</v>
      </c>
      <c r="L1082">
        <v>75</v>
      </c>
      <c r="M1082" t="s">
        <v>59</v>
      </c>
    </row>
    <row r="1083" spans="1:13">
      <c r="A1083" t="s">
        <v>1162</v>
      </c>
      <c r="B1083" s="2" t="str">
        <f>Hyperlink("https://www.diodes.com/assets/Datasheets/ds31039.pdf")</f>
        <v>https://www.diodes.com/assets/Datasheets/ds31039.pdf</v>
      </c>
      <c r="C1083" t="str">
        <f>Hyperlink("https://www.diodes.com/part/view/MMBZ5223BS","MMBZ5223BS")</f>
        <v>MMBZ5223BS</v>
      </c>
      <c r="D1083" t="s">
        <v>1154</v>
      </c>
      <c r="E1083" t="s">
        <v>15</v>
      </c>
      <c r="F1083" t="s">
        <v>16</v>
      </c>
      <c r="G1083" t="s">
        <v>1156</v>
      </c>
      <c r="H1083">
        <v>200</v>
      </c>
      <c r="I1083">
        <v>2.7</v>
      </c>
      <c r="J1083">
        <v>20</v>
      </c>
      <c r="K1083">
        <v>5</v>
      </c>
      <c r="L1083">
        <v>75</v>
      </c>
      <c r="M1083" t="s">
        <v>453</v>
      </c>
    </row>
    <row r="1084" spans="1:13">
      <c r="A1084" t="s">
        <v>1163</v>
      </c>
      <c r="B1084" s="2" t="str">
        <f>Hyperlink("https://www.diodes.com/assets/Datasheets/ds30267.pdf")</f>
        <v>https://www.diodes.com/assets/Datasheets/ds30267.pdf</v>
      </c>
      <c r="C1084" t="str">
        <f>Hyperlink("https://www.diodes.com/part/view/MMBZ5223BT","MMBZ5223BT")</f>
        <v>MMBZ5223BT</v>
      </c>
      <c r="D1084" t="s">
        <v>1154</v>
      </c>
      <c r="E1084" t="s">
        <v>15</v>
      </c>
      <c r="F1084" t="s">
        <v>16</v>
      </c>
      <c r="G1084" t="s">
        <v>17</v>
      </c>
      <c r="H1084">
        <v>150</v>
      </c>
      <c r="I1084">
        <v>2.7</v>
      </c>
      <c r="J1084">
        <v>20</v>
      </c>
      <c r="K1084">
        <v>5</v>
      </c>
      <c r="L1084">
        <v>75</v>
      </c>
      <c r="M1084" t="s">
        <v>455</v>
      </c>
    </row>
    <row r="1085" spans="1:13">
      <c r="A1085" t="s">
        <v>1164</v>
      </c>
      <c r="B1085" s="2" t="str">
        <f>Hyperlink("https://www.diodes.com/assets/Datasheets/ds30184.pdf")</f>
        <v>https://www.diodes.com/assets/Datasheets/ds30184.pdf</v>
      </c>
      <c r="C1085" t="str">
        <f>Hyperlink("https://www.diodes.com/part/view/MMBZ5223BTS","MMBZ5223BTS")</f>
        <v>MMBZ5223BTS</v>
      </c>
      <c r="D1085" t="s">
        <v>1154</v>
      </c>
      <c r="E1085" t="s">
        <v>57</v>
      </c>
      <c r="F1085" t="s">
        <v>16</v>
      </c>
      <c r="G1085" t="s">
        <v>457</v>
      </c>
      <c r="H1085">
        <v>200</v>
      </c>
      <c r="I1085">
        <v>2.7</v>
      </c>
      <c r="J1085">
        <v>20</v>
      </c>
      <c r="K1085">
        <v>5</v>
      </c>
      <c r="L1085">
        <v>75</v>
      </c>
      <c r="M1085" t="s">
        <v>453</v>
      </c>
    </row>
    <row r="1086" spans="1:13">
      <c r="A1086" t="s">
        <v>1165</v>
      </c>
      <c r="B1086" s="2" t="str">
        <f>Hyperlink("https://www.diodes.com/assets/Datasheets/ds31037.pdf")</f>
        <v>https://www.diodes.com/assets/Datasheets/ds31037.pdf</v>
      </c>
      <c r="C1086" t="str">
        <f>Hyperlink("https://www.diodes.com/part/view/MMBZ5223BW","MMBZ5223BW")</f>
        <v>MMBZ5223BW</v>
      </c>
      <c r="D1086" t="s">
        <v>1154</v>
      </c>
      <c r="E1086" t="s">
        <v>57</v>
      </c>
      <c r="F1086" t="s">
        <v>16</v>
      </c>
      <c r="G1086" t="s">
        <v>17</v>
      </c>
      <c r="H1086">
        <v>200</v>
      </c>
      <c r="I1086">
        <v>2.7</v>
      </c>
      <c r="J1086">
        <v>20</v>
      </c>
      <c r="K1086">
        <v>5</v>
      </c>
      <c r="L1086">
        <v>75</v>
      </c>
      <c r="M1086" t="s">
        <v>61</v>
      </c>
    </row>
    <row r="1087" spans="1:13">
      <c r="A1087" t="s">
        <v>1166</v>
      </c>
      <c r="B1087" s="2" t="str">
        <f>Hyperlink("https://www.diodes.com/assets/Datasheets/MMBZ5221B-MMBZ5259B.pdf")</f>
        <v>https://www.diodes.com/assets/Datasheets/MMBZ5221B-MMBZ5259B.pdf</v>
      </c>
      <c r="C1087" t="str">
        <f>Hyperlink("https://www.diodes.com/part/view/MMBZ5225B","MMBZ5225B")</f>
        <v>MMBZ5225B</v>
      </c>
      <c r="D1087" t="s">
        <v>1154</v>
      </c>
      <c r="E1087" t="s">
        <v>57</v>
      </c>
      <c r="F1087" t="s">
        <v>16</v>
      </c>
      <c r="G1087" t="s">
        <v>17</v>
      </c>
      <c r="H1087">
        <v>350</v>
      </c>
      <c r="I1087">
        <v>3</v>
      </c>
      <c r="J1087">
        <v>20</v>
      </c>
      <c r="K1087">
        <v>5</v>
      </c>
      <c r="L1087">
        <v>50</v>
      </c>
      <c r="M1087" t="s">
        <v>59</v>
      </c>
    </row>
    <row r="1088" spans="1:13">
      <c r="A1088" t="s">
        <v>1167</v>
      </c>
      <c r="B1088" s="2" t="str">
        <f>Hyperlink("https://www.diodes.com/assets/Datasheets/ds31039.pdf")</f>
        <v>https://www.diodes.com/assets/Datasheets/ds31039.pdf</v>
      </c>
      <c r="C1088" t="str">
        <f>Hyperlink("https://www.diodes.com/part/view/MMBZ5225BS","MMBZ5225BS")</f>
        <v>MMBZ5225BS</v>
      </c>
      <c r="D1088" t="s">
        <v>1154</v>
      </c>
      <c r="E1088" t="s">
        <v>15</v>
      </c>
      <c r="F1088" t="s">
        <v>16</v>
      </c>
      <c r="G1088" t="s">
        <v>1156</v>
      </c>
      <c r="H1088">
        <v>200</v>
      </c>
      <c r="I1088">
        <v>3</v>
      </c>
      <c r="J1088">
        <v>20</v>
      </c>
      <c r="K1088">
        <v>5</v>
      </c>
      <c r="L1088">
        <v>50</v>
      </c>
      <c r="M1088" t="s">
        <v>453</v>
      </c>
    </row>
    <row r="1089" spans="1:13">
      <c r="A1089" t="s">
        <v>1168</v>
      </c>
      <c r="B1089" s="2" t="str">
        <f>Hyperlink("https://www.diodes.com/assets/Datasheets/ds30267.pdf")</f>
        <v>https://www.diodes.com/assets/Datasheets/ds30267.pdf</v>
      </c>
      <c r="C1089" t="str">
        <f>Hyperlink("https://www.diodes.com/part/view/MMBZ5225BT","MMBZ5225BT")</f>
        <v>MMBZ5225BT</v>
      </c>
      <c r="D1089" t="s">
        <v>1154</v>
      </c>
      <c r="E1089" t="s">
        <v>15</v>
      </c>
      <c r="F1089" t="s">
        <v>16</v>
      </c>
      <c r="G1089" t="s">
        <v>17</v>
      </c>
      <c r="H1089">
        <v>150</v>
      </c>
      <c r="I1089">
        <v>3</v>
      </c>
      <c r="J1089">
        <v>20</v>
      </c>
      <c r="K1089">
        <v>5</v>
      </c>
      <c r="L1089">
        <v>50</v>
      </c>
      <c r="M1089" t="s">
        <v>455</v>
      </c>
    </row>
    <row r="1090" spans="1:13">
      <c r="A1090" t="s">
        <v>1169</v>
      </c>
      <c r="B1090" s="2" t="str">
        <f>Hyperlink("https://www.diodes.com/assets/Datasheets/ds30184.pdf")</f>
        <v>https://www.diodes.com/assets/Datasheets/ds30184.pdf</v>
      </c>
      <c r="C1090" t="str">
        <f>Hyperlink("https://www.diodes.com/part/view/MMBZ5225BTS","MMBZ5225BTS")</f>
        <v>MMBZ5225BTS</v>
      </c>
      <c r="D1090" t="s">
        <v>1154</v>
      </c>
      <c r="E1090" t="s">
        <v>57</v>
      </c>
      <c r="F1090" t="s">
        <v>16</v>
      </c>
      <c r="G1090" t="s">
        <v>457</v>
      </c>
      <c r="H1090">
        <v>200</v>
      </c>
      <c r="I1090">
        <v>3</v>
      </c>
      <c r="J1090">
        <v>20</v>
      </c>
      <c r="K1090">
        <v>5</v>
      </c>
      <c r="L1090">
        <v>50</v>
      </c>
      <c r="M1090" t="s">
        <v>453</v>
      </c>
    </row>
    <row r="1091" spans="1:13">
      <c r="A1091" t="s">
        <v>1170</v>
      </c>
      <c r="B1091" s="2" t="str">
        <f>Hyperlink("https://www.diodes.com/assets/Datasheets/ds31037.pdf")</f>
        <v>https://www.diodes.com/assets/Datasheets/ds31037.pdf</v>
      </c>
      <c r="C1091" t="str">
        <f>Hyperlink("https://www.diodes.com/part/view/MMBZ5225BW","MMBZ5225BW")</f>
        <v>MMBZ5225BW</v>
      </c>
      <c r="D1091" t="s">
        <v>1154</v>
      </c>
      <c r="E1091" t="s">
        <v>57</v>
      </c>
      <c r="F1091" t="s">
        <v>16</v>
      </c>
      <c r="G1091" t="s">
        <v>17</v>
      </c>
      <c r="H1091">
        <v>200</v>
      </c>
      <c r="I1091">
        <v>3</v>
      </c>
      <c r="J1091">
        <v>20</v>
      </c>
      <c r="K1091">
        <v>5</v>
      </c>
      <c r="L1091">
        <v>50</v>
      </c>
      <c r="M1091" t="s">
        <v>61</v>
      </c>
    </row>
    <row r="1092" spans="1:13">
      <c r="A1092" t="s">
        <v>1171</v>
      </c>
      <c r="B1092" s="2" t="str">
        <f>Hyperlink("https://www.diodes.com/assets/Datasheets/MMBZ5221B-MMBZ5259B.pdf")</f>
        <v>https://www.diodes.com/assets/Datasheets/MMBZ5221B-MMBZ5259B.pdf</v>
      </c>
      <c r="C1092" t="str">
        <f>Hyperlink("https://www.diodes.com/part/view/MMBZ5226B","MMBZ5226B")</f>
        <v>MMBZ5226B</v>
      </c>
      <c r="D1092" t="s">
        <v>1154</v>
      </c>
      <c r="E1092" t="s">
        <v>57</v>
      </c>
      <c r="F1092" t="s">
        <v>16</v>
      </c>
      <c r="G1092" t="s">
        <v>17</v>
      </c>
      <c r="H1092">
        <v>350</v>
      </c>
      <c r="I1092">
        <v>3.3</v>
      </c>
      <c r="J1092">
        <v>20</v>
      </c>
      <c r="K1092">
        <v>5</v>
      </c>
      <c r="L1092">
        <v>25</v>
      </c>
      <c r="M1092" t="s">
        <v>59</v>
      </c>
    </row>
    <row r="1093" spans="1:13">
      <c r="A1093" t="s">
        <v>1172</v>
      </c>
      <c r="B1093" s="2" t="str">
        <f>Hyperlink("https://www.diodes.com/assets/Datasheets/ds31039.pdf")</f>
        <v>https://www.diodes.com/assets/Datasheets/ds31039.pdf</v>
      </c>
      <c r="C1093" t="str">
        <f>Hyperlink("https://www.diodes.com/part/view/MMBZ5226BS","MMBZ5226BS")</f>
        <v>MMBZ5226BS</v>
      </c>
      <c r="D1093" t="s">
        <v>1154</v>
      </c>
      <c r="E1093" t="s">
        <v>15</v>
      </c>
      <c r="F1093" t="s">
        <v>16</v>
      </c>
      <c r="G1093" t="s">
        <v>1156</v>
      </c>
      <c r="H1093">
        <v>200</v>
      </c>
      <c r="I1093">
        <v>3.3</v>
      </c>
      <c r="J1093">
        <v>20</v>
      </c>
      <c r="K1093">
        <v>5</v>
      </c>
      <c r="L1093">
        <v>25</v>
      </c>
      <c r="M1093" t="s">
        <v>453</v>
      </c>
    </row>
    <row r="1094" spans="1:13">
      <c r="A1094" t="s">
        <v>1173</v>
      </c>
      <c r="B1094" s="2" t="str">
        <f>Hyperlink("https://www.diodes.com/assets/Datasheets/ds30267.pdf")</f>
        <v>https://www.diodes.com/assets/Datasheets/ds30267.pdf</v>
      </c>
      <c r="C1094" t="str">
        <f>Hyperlink("https://www.diodes.com/part/view/MMBZ5226BT","MMBZ5226BT")</f>
        <v>MMBZ5226BT</v>
      </c>
      <c r="D1094" t="s">
        <v>1154</v>
      </c>
      <c r="E1094" t="s">
        <v>15</v>
      </c>
      <c r="F1094" t="s">
        <v>16</v>
      </c>
      <c r="G1094" t="s">
        <v>17</v>
      </c>
      <c r="H1094">
        <v>150</v>
      </c>
      <c r="I1094">
        <v>3.3</v>
      </c>
      <c r="J1094">
        <v>20</v>
      </c>
      <c r="K1094">
        <v>5</v>
      </c>
      <c r="L1094">
        <v>25</v>
      </c>
      <c r="M1094" t="s">
        <v>455</v>
      </c>
    </row>
    <row r="1095" spans="1:13">
      <c r="A1095" t="s">
        <v>1174</v>
      </c>
      <c r="B1095" s="2" t="str">
        <f>Hyperlink("https://www.diodes.com/assets/Datasheets/ds30184.pdf")</f>
        <v>https://www.diodes.com/assets/Datasheets/ds30184.pdf</v>
      </c>
      <c r="C1095" t="str">
        <f>Hyperlink("https://www.diodes.com/part/view/MMBZ5226BTS","MMBZ5226BTS")</f>
        <v>MMBZ5226BTS</v>
      </c>
      <c r="D1095" t="s">
        <v>1154</v>
      </c>
      <c r="E1095" t="s">
        <v>57</v>
      </c>
      <c r="F1095" t="s">
        <v>16</v>
      </c>
      <c r="G1095" t="s">
        <v>457</v>
      </c>
      <c r="H1095">
        <v>200</v>
      </c>
      <c r="I1095">
        <v>3.3</v>
      </c>
      <c r="J1095">
        <v>20</v>
      </c>
      <c r="K1095">
        <v>5</v>
      </c>
      <c r="L1095">
        <v>25</v>
      </c>
      <c r="M1095" t="s">
        <v>453</v>
      </c>
    </row>
    <row r="1096" spans="1:13">
      <c r="A1096" t="s">
        <v>1175</v>
      </c>
      <c r="B1096" s="2" t="str">
        <f>Hyperlink("https://www.diodes.com/assets/Datasheets/ds31037.pdf")</f>
        <v>https://www.diodes.com/assets/Datasheets/ds31037.pdf</v>
      </c>
      <c r="C1096" t="str">
        <f>Hyperlink("https://www.diodes.com/part/view/MMBZ5226BW","MMBZ5226BW")</f>
        <v>MMBZ5226BW</v>
      </c>
      <c r="D1096" t="s">
        <v>1154</v>
      </c>
      <c r="E1096" t="s">
        <v>57</v>
      </c>
      <c r="F1096" t="s">
        <v>16</v>
      </c>
      <c r="G1096" t="s">
        <v>17</v>
      </c>
      <c r="H1096">
        <v>200</v>
      </c>
      <c r="I1096">
        <v>3.3</v>
      </c>
      <c r="J1096">
        <v>20</v>
      </c>
      <c r="K1096">
        <v>5</v>
      </c>
      <c r="L1096">
        <v>25</v>
      </c>
      <c r="M1096" t="s">
        <v>61</v>
      </c>
    </row>
    <row r="1097" spans="1:13">
      <c r="A1097" t="s">
        <v>1176</v>
      </c>
      <c r="B1097" s="2" t="str">
        <f>Hyperlink("https://www.diodes.com/assets/Datasheets/MMBZ5221B-MMBZ5259B.pdf")</f>
        <v>https://www.diodes.com/assets/Datasheets/MMBZ5221B-MMBZ5259B.pdf</v>
      </c>
      <c r="C1097" t="str">
        <f>Hyperlink("https://www.diodes.com/part/view/MMBZ5227B","MMBZ5227B")</f>
        <v>MMBZ5227B</v>
      </c>
      <c r="D1097" t="s">
        <v>1154</v>
      </c>
      <c r="E1097" t="s">
        <v>57</v>
      </c>
      <c r="F1097" t="s">
        <v>16</v>
      </c>
      <c r="G1097" t="s">
        <v>17</v>
      </c>
      <c r="H1097">
        <v>350</v>
      </c>
      <c r="I1097">
        <v>3.6</v>
      </c>
      <c r="J1097">
        <v>20</v>
      </c>
      <c r="K1097">
        <v>5</v>
      </c>
      <c r="L1097">
        <v>15</v>
      </c>
      <c r="M1097" t="s">
        <v>59</v>
      </c>
    </row>
    <row r="1098" spans="1:13">
      <c r="A1098" t="s">
        <v>1177</v>
      </c>
      <c r="B1098" s="2" t="str">
        <f>Hyperlink("https://www.diodes.com/assets/Datasheets/ds31039.pdf")</f>
        <v>https://www.diodes.com/assets/Datasheets/ds31039.pdf</v>
      </c>
      <c r="C1098" t="str">
        <f>Hyperlink("https://www.diodes.com/part/view/MMBZ5227BS","MMBZ5227BS")</f>
        <v>MMBZ5227BS</v>
      </c>
      <c r="D1098" t="s">
        <v>1154</v>
      </c>
      <c r="E1098" t="s">
        <v>15</v>
      </c>
      <c r="F1098" t="s">
        <v>16</v>
      </c>
      <c r="G1098" t="s">
        <v>1156</v>
      </c>
      <c r="H1098">
        <v>200</v>
      </c>
      <c r="I1098">
        <v>3.6</v>
      </c>
      <c r="J1098">
        <v>20</v>
      </c>
      <c r="K1098">
        <v>5</v>
      </c>
      <c r="L1098">
        <v>15</v>
      </c>
      <c r="M1098" t="s">
        <v>453</v>
      </c>
    </row>
    <row r="1099" spans="1:13">
      <c r="A1099" t="s">
        <v>1178</v>
      </c>
      <c r="B1099" s="2" t="str">
        <f>Hyperlink("https://www.diodes.com/assets/Datasheets/ds30267.pdf")</f>
        <v>https://www.diodes.com/assets/Datasheets/ds30267.pdf</v>
      </c>
      <c r="C1099" t="str">
        <f>Hyperlink("https://www.diodes.com/part/view/MMBZ5227BT","MMBZ5227BT")</f>
        <v>MMBZ5227BT</v>
      </c>
      <c r="D1099" t="s">
        <v>1154</v>
      </c>
      <c r="E1099" t="s">
        <v>15</v>
      </c>
      <c r="F1099" t="s">
        <v>16</v>
      </c>
      <c r="G1099" t="s">
        <v>17</v>
      </c>
      <c r="H1099">
        <v>150</v>
      </c>
      <c r="I1099">
        <v>3.6</v>
      </c>
      <c r="J1099">
        <v>20</v>
      </c>
      <c r="K1099">
        <v>5</v>
      </c>
      <c r="L1099">
        <v>15</v>
      </c>
      <c r="M1099" t="s">
        <v>455</v>
      </c>
    </row>
    <row r="1100" spans="1:13">
      <c r="A1100" t="s">
        <v>1179</v>
      </c>
      <c r="B1100" s="2" t="str">
        <f>Hyperlink("https://www.diodes.com/assets/Datasheets/ds30184.pdf")</f>
        <v>https://www.diodes.com/assets/Datasheets/ds30184.pdf</v>
      </c>
      <c r="C1100" t="str">
        <f>Hyperlink("https://www.diodes.com/part/view/MMBZ5227BTS","MMBZ5227BTS")</f>
        <v>MMBZ5227BTS</v>
      </c>
      <c r="D1100" t="s">
        <v>1154</v>
      </c>
      <c r="E1100" t="s">
        <v>57</v>
      </c>
      <c r="F1100" t="s">
        <v>16</v>
      </c>
      <c r="G1100" t="s">
        <v>457</v>
      </c>
      <c r="H1100">
        <v>200</v>
      </c>
      <c r="I1100">
        <v>3.6</v>
      </c>
      <c r="J1100">
        <v>20</v>
      </c>
      <c r="K1100">
        <v>5</v>
      </c>
      <c r="L1100">
        <v>15</v>
      </c>
      <c r="M1100" t="s">
        <v>453</v>
      </c>
    </row>
    <row r="1101" spans="1:13">
      <c r="A1101" t="s">
        <v>1180</v>
      </c>
      <c r="B1101" s="2" t="str">
        <f>Hyperlink("https://www.diodes.com/assets/Datasheets/ds31037.pdf")</f>
        <v>https://www.diodes.com/assets/Datasheets/ds31037.pdf</v>
      </c>
      <c r="C1101" t="str">
        <f>Hyperlink("https://www.diodes.com/part/view/MMBZ5227BW","MMBZ5227BW")</f>
        <v>MMBZ5227BW</v>
      </c>
      <c r="D1101" t="s">
        <v>1154</v>
      </c>
      <c r="E1101" t="s">
        <v>57</v>
      </c>
      <c r="F1101" t="s">
        <v>16</v>
      </c>
      <c r="G1101" t="s">
        <v>17</v>
      </c>
      <c r="H1101">
        <v>200</v>
      </c>
      <c r="I1101">
        <v>3.6</v>
      </c>
      <c r="J1101">
        <v>20</v>
      </c>
      <c r="K1101">
        <v>5</v>
      </c>
      <c r="L1101">
        <v>15</v>
      </c>
      <c r="M1101" t="s">
        <v>61</v>
      </c>
    </row>
    <row r="1102" spans="1:13">
      <c r="A1102" t="s">
        <v>1181</v>
      </c>
      <c r="B1102" s="2" t="str">
        <f>Hyperlink("https://www.diodes.com/assets/Datasheets/MMBZ5221B-MMBZ5259B.pdf")</f>
        <v>https://www.diodes.com/assets/Datasheets/MMBZ5221B-MMBZ5259B.pdf</v>
      </c>
      <c r="C1102" t="str">
        <f>Hyperlink("https://www.diodes.com/part/view/MMBZ5228B","MMBZ5228B")</f>
        <v>MMBZ5228B</v>
      </c>
      <c r="D1102" t="s">
        <v>1154</v>
      </c>
      <c r="E1102" t="s">
        <v>57</v>
      </c>
      <c r="F1102" t="s">
        <v>16</v>
      </c>
      <c r="G1102" t="s">
        <v>17</v>
      </c>
      <c r="H1102">
        <v>350</v>
      </c>
      <c r="I1102">
        <v>3.9</v>
      </c>
      <c r="J1102">
        <v>20</v>
      </c>
      <c r="K1102">
        <v>5</v>
      </c>
      <c r="L1102">
        <v>10</v>
      </c>
      <c r="M1102" t="s">
        <v>59</v>
      </c>
    </row>
    <row r="1103" spans="1:13">
      <c r="A1103" t="s">
        <v>1182</v>
      </c>
      <c r="B1103" s="2" t="str">
        <f>Hyperlink("https://www.diodes.com/assets/Datasheets/ds31039.pdf")</f>
        <v>https://www.diodes.com/assets/Datasheets/ds31039.pdf</v>
      </c>
      <c r="C1103" t="str">
        <f>Hyperlink("https://www.diodes.com/part/view/MMBZ5228BS","MMBZ5228BS")</f>
        <v>MMBZ5228BS</v>
      </c>
      <c r="D1103" t="s">
        <v>1154</v>
      </c>
      <c r="E1103" t="s">
        <v>15</v>
      </c>
      <c r="F1103" t="s">
        <v>16</v>
      </c>
      <c r="G1103" t="s">
        <v>1156</v>
      </c>
      <c r="H1103">
        <v>200</v>
      </c>
      <c r="I1103">
        <v>3.9</v>
      </c>
      <c r="J1103">
        <v>20</v>
      </c>
      <c r="K1103">
        <v>5</v>
      </c>
      <c r="L1103">
        <v>10</v>
      </c>
      <c r="M1103" t="s">
        <v>453</v>
      </c>
    </row>
    <row r="1104" spans="1:13">
      <c r="A1104" t="s">
        <v>1183</v>
      </c>
      <c r="B1104" s="2" t="str">
        <f>Hyperlink("https://www.diodes.com/assets/Datasheets/ds30267.pdf")</f>
        <v>https://www.diodes.com/assets/Datasheets/ds30267.pdf</v>
      </c>
      <c r="C1104" t="str">
        <f>Hyperlink("https://www.diodes.com/part/view/MMBZ5228BT","MMBZ5228BT")</f>
        <v>MMBZ5228BT</v>
      </c>
      <c r="D1104" t="s">
        <v>1154</v>
      </c>
      <c r="E1104" t="s">
        <v>15</v>
      </c>
      <c r="F1104" t="s">
        <v>16</v>
      </c>
      <c r="G1104" t="s">
        <v>17</v>
      </c>
      <c r="H1104">
        <v>150</v>
      </c>
      <c r="I1104">
        <v>3.9</v>
      </c>
      <c r="J1104">
        <v>20</v>
      </c>
      <c r="K1104">
        <v>5</v>
      </c>
      <c r="L1104">
        <v>10</v>
      </c>
      <c r="M1104" t="s">
        <v>455</v>
      </c>
    </row>
    <row r="1105" spans="1:13">
      <c r="A1105" t="s">
        <v>1184</v>
      </c>
      <c r="B1105" s="2" t="str">
        <f>Hyperlink("https://www.diodes.com/assets/Datasheets/ds30184.pdf")</f>
        <v>https://www.diodes.com/assets/Datasheets/ds30184.pdf</v>
      </c>
      <c r="C1105" t="str">
        <f>Hyperlink("https://www.diodes.com/part/view/MMBZ5228BTS","MMBZ5228BTS")</f>
        <v>MMBZ5228BTS</v>
      </c>
      <c r="D1105" t="s">
        <v>1154</v>
      </c>
      <c r="E1105" t="s">
        <v>57</v>
      </c>
      <c r="F1105" t="s">
        <v>16</v>
      </c>
      <c r="G1105" t="s">
        <v>457</v>
      </c>
      <c r="H1105">
        <v>200</v>
      </c>
      <c r="I1105">
        <v>3.9</v>
      </c>
      <c r="J1105">
        <v>20</v>
      </c>
      <c r="K1105">
        <v>5</v>
      </c>
      <c r="L1105">
        <v>10</v>
      </c>
      <c r="M1105" t="s">
        <v>453</v>
      </c>
    </row>
    <row r="1106" spans="1:13">
      <c r="A1106" t="s">
        <v>1185</v>
      </c>
      <c r="B1106" s="2" t="str">
        <f>Hyperlink("https://www.diodes.com/assets/Datasheets/ds31037.pdf")</f>
        <v>https://www.diodes.com/assets/Datasheets/ds31037.pdf</v>
      </c>
      <c r="C1106" t="str">
        <f>Hyperlink("https://www.diodes.com/part/view/MMBZ5228BW","MMBZ5228BW")</f>
        <v>MMBZ5228BW</v>
      </c>
      <c r="D1106" t="s">
        <v>1154</v>
      </c>
      <c r="E1106" t="s">
        <v>57</v>
      </c>
      <c r="F1106" t="s">
        <v>16</v>
      </c>
      <c r="G1106" t="s">
        <v>17</v>
      </c>
      <c r="H1106">
        <v>200</v>
      </c>
      <c r="I1106">
        <v>3.9</v>
      </c>
      <c r="J1106">
        <v>20</v>
      </c>
      <c r="K1106">
        <v>5</v>
      </c>
      <c r="L1106">
        <v>10</v>
      </c>
      <c r="M1106" t="s">
        <v>61</v>
      </c>
    </row>
    <row r="1107" spans="1:13">
      <c r="A1107" t="s">
        <v>1186</v>
      </c>
      <c r="B1107" s="2" t="str">
        <f>Hyperlink("https://www.diodes.com/assets/Datasheets/MMBZ5221B-MMBZ5259B.pdf")</f>
        <v>https://www.diodes.com/assets/Datasheets/MMBZ5221B-MMBZ5259B.pdf</v>
      </c>
      <c r="C1107" t="str">
        <f>Hyperlink("https://www.diodes.com/part/view/MMBZ5229B","MMBZ5229B")</f>
        <v>MMBZ5229B</v>
      </c>
      <c r="D1107" t="s">
        <v>1154</v>
      </c>
      <c r="E1107" t="s">
        <v>57</v>
      </c>
      <c r="F1107" t="s">
        <v>16</v>
      </c>
      <c r="G1107" t="s">
        <v>17</v>
      </c>
      <c r="H1107">
        <v>350</v>
      </c>
      <c r="I1107">
        <v>4.3</v>
      </c>
      <c r="J1107">
        <v>20</v>
      </c>
      <c r="K1107">
        <v>5</v>
      </c>
      <c r="L1107">
        <v>5</v>
      </c>
      <c r="M1107" t="s">
        <v>59</v>
      </c>
    </row>
    <row r="1108" spans="1:13">
      <c r="A1108" t="s">
        <v>1187</v>
      </c>
      <c r="B1108" s="2" t="str">
        <f>Hyperlink("https://www.diodes.com/assets/Datasheets/ds31039.pdf")</f>
        <v>https://www.diodes.com/assets/Datasheets/ds31039.pdf</v>
      </c>
      <c r="C1108" t="str">
        <f>Hyperlink("https://www.diodes.com/part/view/MMBZ5229BS","MMBZ5229BS")</f>
        <v>MMBZ5229BS</v>
      </c>
      <c r="D1108" t="s">
        <v>1154</v>
      </c>
      <c r="E1108" t="s">
        <v>15</v>
      </c>
      <c r="F1108" t="s">
        <v>16</v>
      </c>
      <c r="G1108" t="s">
        <v>1156</v>
      </c>
      <c r="H1108">
        <v>200</v>
      </c>
      <c r="I1108">
        <v>4.3</v>
      </c>
      <c r="J1108">
        <v>20</v>
      </c>
      <c r="K1108">
        <v>5</v>
      </c>
      <c r="L1108">
        <v>5</v>
      </c>
      <c r="M1108" t="s">
        <v>453</v>
      </c>
    </row>
    <row r="1109" spans="1:13">
      <c r="A1109" t="s">
        <v>1188</v>
      </c>
      <c r="B1109" s="2" t="str">
        <f>Hyperlink("https://www.diodes.com/assets/Datasheets/ds30267.pdf")</f>
        <v>https://www.diodes.com/assets/Datasheets/ds30267.pdf</v>
      </c>
      <c r="C1109" t="str">
        <f>Hyperlink("https://www.diodes.com/part/view/MMBZ5229BT","MMBZ5229BT")</f>
        <v>MMBZ5229BT</v>
      </c>
      <c r="D1109" t="s">
        <v>1154</v>
      </c>
      <c r="E1109" t="s">
        <v>15</v>
      </c>
      <c r="F1109" t="s">
        <v>16</v>
      </c>
      <c r="G1109" t="s">
        <v>17</v>
      </c>
      <c r="H1109">
        <v>150</v>
      </c>
      <c r="I1109">
        <v>4.3</v>
      </c>
      <c r="J1109">
        <v>20</v>
      </c>
      <c r="K1109">
        <v>5</v>
      </c>
      <c r="L1109">
        <v>5</v>
      </c>
      <c r="M1109" t="s">
        <v>455</v>
      </c>
    </row>
    <row r="1110" spans="1:13">
      <c r="A1110" t="s">
        <v>1189</v>
      </c>
      <c r="B1110" s="2" t="str">
        <f>Hyperlink("https://www.diodes.com/assets/Datasheets/ds30184.pdf")</f>
        <v>https://www.diodes.com/assets/Datasheets/ds30184.pdf</v>
      </c>
      <c r="C1110" t="str">
        <f>Hyperlink("https://www.diodes.com/part/view/MMBZ5229BTS","MMBZ5229BTS")</f>
        <v>MMBZ5229BTS</v>
      </c>
      <c r="D1110" t="s">
        <v>1154</v>
      </c>
      <c r="E1110" t="s">
        <v>57</v>
      </c>
      <c r="F1110" t="s">
        <v>16</v>
      </c>
      <c r="G1110" t="s">
        <v>457</v>
      </c>
      <c r="H1110">
        <v>200</v>
      </c>
      <c r="I1110">
        <v>4.3</v>
      </c>
      <c r="J1110">
        <v>20</v>
      </c>
      <c r="K1110">
        <v>5</v>
      </c>
      <c r="L1110">
        <v>5</v>
      </c>
      <c r="M1110" t="s">
        <v>453</v>
      </c>
    </row>
    <row r="1111" spans="1:13">
      <c r="A1111" t="s">
        <v>1190</v>
      </c>
      <c r="B1111" s="2" t="str">
        <f>Hyperlink("https://www.diodes.com/assets/Datasheets/ds31037.pdf")</f>
        <v>https://www.diodes.com/assets/Datasheets/ds31037.pdf</v>
      </c>
      <c r="C1111" t="str">
        <f>Hyperlink("https://www.diodes.com/part/view/MMBZ5229BW","MMBZ5229BW")</f>
        <v>MMBZ5229BW</v>
      </c>
      <c r="D1111" t="s">
        <v>1154</v>
      </c>
      <c r="E1111" t="s">
        <v>57</v>
      </c>
      <c r="F1111" t="s">
        <v>16</v>
      </c>
      <c r="G1111" t="s">
        <v>17</v>
      </c>
      <c r="H1111">
        <v>200</v>
      </c>
      <c r="I1111">
        <v>4.3</v>
      </c>
      <c r="J1111">
        <v>20</v>
      </c>
      <c r="K1111">
        <v>5</v>
      </c>
      <c r="L1111">
        <v>5</v>
      </c>
      <c r="M1111" t="s">
        <v>61</v>
      </c>
    </row>
    <row r="1112" spans="1:13">
      <c r="A1112" t="s">
        <v>1191</v>
      </c>
      <c r="B1112" s="2" t="str">
        <f>Hyperlink("https://www.diodes.com/assets/Datasheets/MMBZ5221B-MMBZ5259B.pdf")</f>
        <v>https://www.diodes.com/assets/Datasheets/MMBZ5221B-MMBZ5259B.pdf</v>
      </c>
      <c r="C1112" t="str">
        <f>Hyperlink("https://www.diodes.com/part/view/MMBZ5230B","MMBZ5230B")</f>
        <v>MMBZ5230B</v>
      </c>
      <c r="D1112" t="s">
        <v>1154</v>
      </c>
      <c r="E1112" t="s">
        <v>57</v>
      </c>
      <c r="F1112" t="s">
        <v>16</v>
      </c>
      <c r="G1112" t="s">
        <v>17</v>
      </c>
      <c r="H1112">
        <v>350</v>
      </c>
      <c r="I1112">
        <v>4.7</v>
      </c>
      <c r="J1112">
        <v>20</v>
      </c>
      <c r="K1112">
        <v>5</v>
      </c>
      <c r="L1112">
        <v>5</v>
      </c>
      <c r="M1112" t="s">
        <v>59</v>
      </c>
    </row>
    <row r="1113" spans="1:13">
      <c r="A1113" t="s">
        <v>1192</v>
      </c>
      <c r="B1113" s="2" t="str">
        <f>Hyperlink("https://www.diodes.com/assets/Datasheets/ds31039.pdf")</f>
        <v>https://www.diodes.com/assets/Datasheets/ds31039.pdf</v>
      </c>
      <c r="C1113" t="str">
        <f>Hyperlink("https://www.diodes.com/part/view/MMBZ5230BS","MMBZ5230BS")</f>
        <v>MMBZ5230BS</v>
      </c>
      <c r="D1113" t="s">
        <v>1154</v>
      </c>
      <c r="E1113" t="s">
        <v>15</v>
      </c>
      <c r="F1113" t="s">
        <v>16</v>
      </c>
      <c r="G1113" t="s">
        <v>1156</v>
      </c>
      <c r="H1113">
        <v>200</v>
      </c>
      <c r="I1113">
        <v>4.7</v>
      </c>
      <c r="J1113">
        <v>20</v>
      </c>
      <c r="K1113">
        <v>5</v>
      </c>
      <c r="L1113">
        <v>5</v>
      </c>
      <c r="M1113" t="s">
        <v>453</v>
      </c>
    </row>
    <row r="1114" spans="1:13">
      <c r="A1114" t="s">
        <v>1193</v>
      </c>
      <c r="B1114" s="2" t="str">
        <f>Hyperlink("https://www.diodes.com/assets/Datasheets/ds30267.pdf")</f>
        <v>https://www.diodes.com/assets/Datasheets/ds30267.pdf</v>
      </c>
      <c r="C1114" t="str">
        <f>Hyperlink("https://www.diodes.com/part/view/MMBZ5230BT","MMBZ5230BT")</f>
        <v>MMBZ5230BT</v>
      </c>
      <c r="D1114" t="s">
        <v>1154</v>
      </c>
      <c r="E1114" t="s">
        <v>15</v>
      </c>
      <c r="F1114" t="s">
        <v>16</v>
      </c>
      <c r="G1114" t="s">
        <v>17</v>
      </c>
      <c r="H1114">
        <v>150</v>
      </c>
      <c r="I1114">
        <v>4.7</v>
      </c>
      <c r="J1114">
        <v>20</v>
      </c>
      <c r="K1114">
        <v>5</v>
      </c>
      <c r="L1114">
        <v>5</v>
      </c>
      <c r="M1114" t="s">
        <v>455</v>
      </c>
    </row>
    <row r="1115" spans="1:13">
      <c r="A1115" t="s">
        <v>1194</v>
      </c>
      <c r="B1115" s="2" t="str">
        <f>Hyperlink("https://www.diodes.com/assets/Datasheets/ds30184.pdf")</f>
        <v>https://www.diodes.com/assets/Datasheets/ds30184.pdf</v>
      </c>
      <c r="C1115" t="str">
        <f>Hyperlink("https://www.diodes.com/part/view/MMBZ5230BTS","MMBZ5230BTS")</f>
        <v>MMBZ5230BTS</v>
      </c>
      <c r="D1115" t="s">
        <v>1154</v>
      </c>
      <c r="E1115" t="s">
        <v>57</v>
      </c>
      <c r="F1115" t="s">
        <v>16</v>
      </c>
      <c r="G1115" t="s">
        <v>457</v>
      </c>
      <c r="H1115">
        <v>200</v>
      </c>
      <c r="I1115">
        <v>4.7</v>
      </c>
      <c r="J1115">
        <v>20</v>
      </c>
      <c r="K1115">
        <v>5</v>
      </c>
      <c r="L1115">
        <v>5</v>
      </c>
      <c r="M1115" t="s">
        <v>453</v>
      </c>
    </row>
    <row r="1116" spans="1:13">
      <c r="A1116" t="s">
        <v>1195</v>
      </c>
      <c r="B1116" s="2" t="str">
        <f>Hyperlink("https://www.diodes.com/assets/Datasheets/ds31037.pdf")</f>
        <v>https://www.diodes.com/assets/Datasheets/ds31037.pdf</v>
      </c>
      <c r="C1116" t="str">
        <f>Hyperlink("https://www.diodes.com/part/view/MMBZ5230BW","MMBZ5230BW")</f>
        <v>MMBZ5230BW</v>
      </c>
      <c r="D1116" t="s">
        <v>1154</v>
      </c>
      <c r="E1116" t="s">
        <v>57</v>
      </c>
      <c r="F1116" t="s">
        <v>16</v>
      </c>
      <c r="G1116" t="s">
        <v>17</v>
      </c>
      <c r="H1116">
        <v>200</v>
      </c>
      <c r="I1116">
        <v>4.7</v>
      </c>
      <c r="J1116">
        <v>20</v>
      </c>
      <c r="K1116">
        <v>5</v>
      </c>
      <c r="L1116">
        <v>5</v>
      </c>
      <c r="M1116" t="s">
        <v>61</v>
      </c>
    </row>
    <row r="1117" spans="1:13">
      <c r="A1117" t="s">
        <v>1196</v>
      </c>
      <c r="B1117" s="2" t="str">
        <f>Hyperlink("https://www.diodes.com/assets/Datasheets/MMBZ5221B-MMBZ5259B.pdf")</f>
        <v>https://www.diodes.com/assets/Datasheets/MMBZ5221B-MMBZ5259B.pdf</v>
      </c>
      <c r="C1117" t="str">
        <f>Hyperlink("https://www.diodes.com/part/view/MMBZ5231B","MMBZ5231B")</f>
        <v>MMBZ5231B</v>
      </c>
      <c r="D1117" t="s">
        <v>1154</v>
      </c>
      <c r="E1117" t="s">
        <v>57</v>
      </c>
      <c r="F1117" t="s">
        <v>16</v>
      </c>
      <c r="G1117" t="s">
        <v>17</v>
      </c>
      <c r="H1117">
        <v>350</v>
      </c>
      <c r="I1117">
        <v>5.1</v>
      </c>
      <c r="J1117">
        <v>20</v>
      </c>
      <c r="K1117">
        <v>5</v>
      </c>
      <c r="L1117">
        <v>5</v>
      </c>
      <c r="M1117" t="s">
        <v>59</v>
      </c>
    </row>
    <row r="1118" spans="1:13">
      <c r="A1118" t="s">
        <v>1197</v>
      </c>
      <c r="B1118" s="2" t="str">
        <f>Hyperlink("https://www.diodes.com/assets/Datasheets/ds31039.pdf")</f>
        <v>https://www.diodes.com/assets/Datasheets/ds31039.pdf</v>
      </c>
      <c r="C1118" t="str">
        <f>Hyperlink("https://www.diodes.com/part/view/MMBZ5231BS","MMBZ5231BS")</f>
        <v>MMBZ5231BS</v>
      </c>
      <c r="D1118" t="s">
        <v>1154</v>
      </c>
      <c r="E1118" t="s">
        <v>15</v>
      </c>
      <c r="F1118" t="s">
        <v>16</v>
      </c>
      <c r="G1118" t="s">
        <v>1156</v>
      </c>
      <c r="H1118">
        <v>200</v>
      </c>
      <c r="I1118">
        <v>5.1</v>
      </c>
      <c r="J1118">
        <v>20</v>
      </c>
      <c r="K1118">
        <v>5</v>
      </c>
      <c r="L1118">
        <v>5</v>
      </c>
      <c r="M1118" t="s">
        <v>453</v>
      </c>
    </row>
    <row r="1119" spans="1:13">
      <c r="A1119" t="s">
        <v>1198</v>
      </c>
      <c r="B1119" s="2" t="str">
        <f>Hyperlink("https://www.diodes.com/assets/Datasheets/ds30267.pdf")</f>
        <v>https://www.diodes.com/assets/Datasheets/ds30267.pdf</v>
      </c>
      <c r="C1119" t="str">
        <f>Hyperlink("https://www.diodes.com/part/view/MMBZ5231BT","MMBZ5231BT")</f>
        <v>MMBZ5231BT</v>
      </c>
      <c r="D1119" t="s">
        <v>1154</v>
      </c>
      <c r="E1119" t="s">
        <v>15</v>
      </c>
      <c r="F1119" t="s">
        <v>16</v>
      </c>
      <c r="G1119" t="s">
        <v>17</v>
      </c>
      <c r="H1119">
        <v>150</v>
      </c>
      <c r="I1119">
        <v>5.1</v>
      </c>
      <c r="J1119">
        <v>20</v>
      </c>
      <c r="K1119">
        <v>5</v>
      </c>
      <c r="L1119">
        <v>5</v>
      </c>
      <c r="M1119" t="s">
        <v>455</v>
      </c>
    </row>
    <row r="1120" spans="1:13">
      <c r="A1120" t="s">
        <v>1199</v>
      </c>
      <c r="B1120" s="2" t="str">
        <f>Hyperlink("https://www.diodes.com/assets/Datasheets/ds30184.pdf")</f>
        <v>https://www.diodes.com/assets/Datasheets/ds30184.pdf</v>
      </c>
      <c r="C1120" t="str">
        <f>Hyperlink("https://www.diodes.com/part/view/MMBZ5231BTS","MMBZ5231BTS")</f>
        <v>MMBZ5231BTS</v>
      </c>
      <c r="D1120" t="s">
        <v>1154</v>
      </c>
      <c r="E1120" t="s">
        <v>57</v>
      </c>
      <c r="F1120" t="s">
        <v>16</v>
      </c>
      <c r="G1120" t="s">
        <v>457</v>
      </c>
      <c r="H1120">
        <v>200</v>
      </c>
      <c r="I1120">
        <v>5.1</v>
      </c>
      <c r="J1120">
        <v>20</v>
      </c>
      <c r="K1120">
        <v>5</v>
      </c>
      <c r="L1120">
        <v>5</v>
      </c>
      <c r="M1120" t="s">
        <v>453</v>
      </c>
    </row>
    <row r="1121" spans="1:13">
      <c r="A1121" t="s">
        <v>1200</v>
      </c>
      <c r="B1121" s="2" t="str">
        <f>Hyperlink("https://www.diodes.com/assets/Datasheets/ds31037.pdf")</f>
        <v>https://www.diodes.com/assets/Datasheets/ds31037.pdf</v>
      </c>
      <c r="C1121" t="str">
        <f>Hyperlink("https://www.diodes.com/part/view/MMBZ5231BW","MMBZ5231BW")</f>
        <v>MMBZ5231BW</v>
      </c>
      <c r="D1121" t="s">
        <v>1154</v>
      </c>
      <c r="E1121" t="s">
        <v>57</v>
      </c>
      <c r="F1121" t="s">
        <v>16</v>
      </c>
      <c r="G1121" t="s">
        <v>17</v>
      </c>
      <c r="H1121">
        <v>200</v>
      </c>
      <c r="I1121">
        <v>5.1</v>
      </c>
      <c r="J1121">
        <v>20</v>
      </c>
      <c r="K1121">
        <v>5</v>
      </c>
      <c r="L1121">
        <v>5</v>
      </c>
      <c r="M1121" t="s">
        <v>61</v>
      </c>
    </row>
    <row r="1122" spans="1:13">
      <c r="A1122" t="s">
        <v>1201</v>
      </c>
      <c r="B1122" s="2" t="str">
        <f>Hyperlink("https://www.diodes.com/assets/Datasheets/MMBZ5221B-MMBZ5259B.pdf")</f>
        <v>https://www.diodes.com/assets/Datasheets/MMBZ5221B-MMBZ5259B.pdf</v>
      </c>
      <c r="C1122" t="str">
        <f>Hyperlink("https://www.diodes.com/part/view/MMBZ5232B","MMBZ5232B")</f>
        <v>MMBZ5232B</v>
      </c>
      <c r="D1122" t="s">
        <v>1154</v>
      </c>
      <c r="E1122" t="s">
        <v>57</v>
      </c>
      <c r="F1122" t="s">
        <v>16</v>
      </c>
      <c r="G1122" t="s">
        <v>17</v>
      </c>
      <c r="H1122">
        <v>350</v>
      </c>
      <c r="I1122">
        <v>5.6</v>
      </c>
      <c r="J1122">
        <v>20</v>
      </c>
      <c r="K1122">
        <v>5</v>
      </c>
      <c r="L1122">
        <v>5</v>
      </c>
      <c r="M1122" t="s">
        <v>59</v>
      </c>
    </row>
    <row r="1123" spans="1:13">
      <c r="A1123" t="s">
        <v>1202</v>
      </c>
      <c r="B1123" s="2" t="str">
        <f>Hyperlink("https://www.diodes.com/assets/Datasheets/ds31039.pdf")</f>
        <v>https://www.diodes.com/assets/Datasheets/ds31039.pdf</v>
      </c>
      <c r="C1123" t="str">
        <f>Hyperlink("https://www.diodes.com/part/view/MMBZ5232BS","MMBZ5232BS")</f>
        <v>MMBZ5232BS</v>
      </c>
      <c r="D1123" t="s">
        <v>1154</v>
      </c>
      <c r="E1123" t="s">
        <v>15</v>
      </c>
      <c r="F1123" t="s">
        <v>16</v>
      </c>
      <c r="G1123" t="s">
        <v>1156</v>
      </c>
      <c r="H1123">
        <v>200</v>
      </c>
      <c r="I1123">
        <v>5.6</v>
      </c>
      <c r="J1123">
        <v>20</v>
      </c>
      <c r="K1123">
        <v>5</v>
      </c>
      <c r="L1123">
        <v>5</v>
      </c>
      <c r="M1123" t="s">
        <v>453</v>
      </c>
    </row>
    <row r="1124" spans="1:13">
      <c r="A1124" t="s">
        <v>1203</v>
      </c>
      <c r="B1124" s="2" t="str">
        <f>Hyperlink("https://www.diodes.com/assets/Datasheets/ds30267.pdf")</f>
        <v>https://www.diodes.com/assets/Datasheets/ds30267.pdf</v>
      </c>
      <c r="C1124" t="str">
        <f>Hyperlink("https://www.diodes.com/part/view/MMBZ5232BT","MMBZ5232BT")</f>
        <v>MMBZ5232BT</v>
      </c>
      <c r="D1124" t="s">
        <v>1154</v>
      </c>
      <c r="E1124" t="s">
        <v>15</v>
      </c>
      <c r="F1124" t="s">
        <v>16</v>
      </c>
      <c r="G1124" t="s">
        <v>17</v>
      </c>
      <c r="H1124">
        <v>150</v>
      </c>
      <c r="I1124">
        <v>5.6</v>
      </c>
      <c r="J1124">
        <v>20</v>
      </c>
      <c r="K1124">
        <v>5</v>
      </c>
      <c r="L1124">
        <v>5</v>
      </c>
      <c r="M1124" t="s">
        <v>455</v>
      </c>
    </row>
    <row r="1125" spans="1:13">
      <c r="A1125" t="s">
        <v>1204</v>
      </c>
      <c r="B1125" s="2" t="str">
        <f>Hyperlink("https://www.diodes.com/assets/Datasheets/ds30184.pdf")</f>
        <v>https://www.diodes.com/assets/Datasheets/ds30184.pdf</v>
      </c>
      <c r="C1125" t="str">
        <f>Hyperlink("https://www.diodes.com/part/view/MMBZ5232BTS","MMBZ5232BTS")</f>
        <v>MMBZ5232BTS</v>
      </c>
      <c r="D1125" t="s">
        <v>1154</v>
      </c>
      <c r="E1125" t="s">
        <v>57</v>
      </c>
      <c r="F1125" t="s">
        <v>16</v>
      </c>
      <c r="G1125" t="s">
        <v>457</v>
      </c>
      <c r="H1125">
        <v>200</v>
      </c>
      <c r="I1125">
        <v>5.6</v>
      </c>
      <c r="J1125">
        <v>20</v>
      </c>
      <c r="K1125">
        <v>5</v>
      </c>
      <c r="L1125">
        <v>5</v>
      </c>
      <c r="M1125" t="s">
        <v>453</v>
      </c>
    </row>
    <row r="1126" spans="1:13">
      <c r="A1126" t="s">
        <v>1205</v>
      </c>
      <c r="B1126" s="2" t="str">
        <f>Hyperlink("https://www.diodes.com/assets/Datasheets/ds31037.pdf")</f>
        <v>https://www.diodes.com/assets/Datasheets/ds31037.pdf</v>
      </c>
      <c r="C1126" t="str">
        <f>Hyperlink("https://www.diodes.com/part/view/MMBZ5232BW","MMBZ5232BW")</f>
        <v>MMBZ5232BW</v>
      </c>
      <c r="D1126" t="s">
        <v>1154</v>
      </c>
      <c r="E1126" t="s">
        <v>57</v>
      </c>
      <c r="F1126" t="s">
        <v>16</v>
      </c>
      <c r="G1126" t="s">
        <v>17</v>
      </c>
      <c r="H1126">
        <v>200</v>
      </c>
      <c r="I1126">
        <v>5.6</v>
      </c>
      <c r="J1126">
        <v>20</v>
      </c>
      <c r="K1126">
        <v>5</v>
      </c>
      <c r="L1126">
        <v>5</v>
      </c>
      <c r="M1126" t="s">
        <v>61</v>
      </c>
    </row>
    <row r="1127" spans="1:13">
      <c r="A1127" t="s">
        <v>1206</v>
      </c>
      <c r="B1127" s="2" t="str">
        <f>Hyperlink("https://www.diodes.com/assets/Datasheets/MMBZ5221B-MMBZ5259B.pdf")</f>
        <v>https://www.diodes.com/assets/Datasheets/MMBZ5221B-MMBZ5259B.pdf</v>
      </c>
      <c r="C1127" t="str">
        <f>Hyperlink("https://www.diodes.com/part/view/MMBZ5233B","MMBZ5233B")</f>
        <v>MMBZ5233B</v>
      </c>
      <c r="D1127" t="s">
        <v>1154</v>
      </c>
      <c r="E1127" t="s">
        <v>57</v>
      </c>
      <c r="F1127" t="s">
        <v>16</v>
      </c>
      <c r="G1127" t="s">
        <v>17</v>
      </c>
      <c r="H1127">
        <v>350</v>
      </c>
      <c r="I1127">
        <v>6</v>
      </c>
      <c r="J1127">
        <v>20</v>
      </c>
      <c r="K1127">
        <v>5</v>
      </c>
      <c r="L1127">
        <v>5</v>
      </c>
      <c r="M1127" t="s">
        <v>59</v>
      </c>
    </row>
    <row r="1128" spans="1:13">
      <c r="A1128" t="s">
        <v>1207</v>
      </c>
      <c r="B1128" s="2" t="str">
        <f>Hyperlink("https://www.diodes.com/assets/Datasheets/ds31039.pdf")</f>
        <v>https://www.diodes.com/assets/Datasheets/ds31039.pdf</v>
      </c>
      <c r="C1128" t="str">
        <f>Hyperlink("https://www.diodes.com/part/view/MMBZ5233BS","MMBZ5233BS")</f>
        <v>MMBZ5233BS</v>
      </c>
      <c r="D1128" t="s">
        <v>1154</v>
      </c>
      <c r="E1128" t="s">
        <v>15</v>
      </c>
      <c r="F1128" t="s">
        <v>16</v>
      </c>
      <c r="G1128" t="s">
        <v>1156</v>
      </c>
      <c r="H1128">
        <v>200</v>
      </c>
      <c r="I1128">
        <v>6</v>
      </c>
      <c r="J1128">
        <v>20</v>
      </c>
      <c r="K1128">
        <v>5</v>
      </c>
      <c r="L1128">
        <v>5</v>
      </c>
      <c r="M1128" t="s">
        <v>453</v>
      </c>
    </row>
    <row r="1129" spans="1:13">
      <c r="A1129" t="s">
        <v>1208</v>
      </c>
      <c r="B1129" s="2" t="str">
        <f>Hyperlink("https://www.diodes.com/assets/Datasheets/ds30184.pdf")</f>
        <v>https://www.diodes.com/assets/Datasheets/ds30184.pdf</v>
      </c>
      <c r="C1129" t="str">
        <f>Hyperlink("https://www.diodes.com/part/view/MMBZ5233BTS","MMBZ5233BTS")</f>
        <v>MMBZ5233BTS</v>
      </c>
      <c r="D1129" t="s">
        <v>1154</v>
      </c>
      <c r="E1129" t="s">
        <v>57</v>
      </c>
      <c r="F1129" t="s">
        <v>16</v>
      </c>
      <c r="G1129" t="s">
        <v>457</v>
      </c>
      <c r="H1129">
        <v>200</v>
      </c>
      <c r="I1129">
        <v>6</v>
      </c>
      <c r="J1129">
        <v>20</v>
      </c>
      <c r="K1129">
        <v>5</v>
      </c>
      <c r="L1129">
        <v>5</v>
      </c>
      <c r="M1129" t="s">
        <v>453</v>
      </c>
    </row>
    <row r="1130" spans="1:13">
      <c r="A1130" t="s">
        <v>1209</v>
      </c>
      <c r="B1130" s="2" t="str">
        <f>Hyperlink("https://www.diodes.com/assets/Datasheets/ds31037.pdf")</f>
        <v>https://www.diodes.com/assets/Datasheets/ds31037.pdf</v>
      </c>
      <c r="C1130" t="str">
        <f>Hyperlink("https://www.diodes.com/part/view/MMBZ5233BW","MMBZ5233BW")</f>
        <v>MMBZ5233BW</v>
      </c>
      <c r="D1130" t="s">
        <v>1154</v>
      </c>
      <c r="E1130" t="s">
        <v>57</v>
      </c>
      <c r="F1130" t="s">
        <v>16</v>
      </c>
      <c r="G1130" t="s">
        <v>17</v>
      </c>
      <c r="H1130">
        <v>200</v>
      </c>
      <c r="I1130">
        <v>6</v>
      </c>
      <c r="J1130">
        <v>20</v>
      </c>
      <c r="K1130">
        <v>5</v>
      </c>
      <c r="L1130">
        <v>5</v>
      </c>
      <c r="M1130" t="s">
        <v>61</v>
      </c>
    </row>
    <row r="1131" spans="1:13">
      <c r="A1131" t="s">
        <v>1210</v>
      </c>
      <c r="B1131" s="2" t="str">
        <f>Hyperlink("https://www.diodes.com/assets/Datasheets/MMBZ5221B-MMBZ5259B.pdf")</f>
        <v>https://www.diodes.com/assets/Datasheets/MMBZ5221B-MMBZ5259B.pdf</v>
      </c>
      <c r="C1131" t="str">
        <f>Hyperlink("https://www.diodes.com/part/view/MMBZ5234B","MMBZ5234B")</f>
        <v>MMBZ5234B</v>
      </c>
      <c r="D1131" t="s">
        <v>1154</v>
      </c>
      <c r="E1131" t="s">
        <v>57</v>
      </c>
      <c r="F1131" t="s">
        <v>16</v>
      </c>
      <c r="G1131" t="s">
        <v>17</v>
      </c>
      <c r="H1131">
        <v>350</v>
      </c>
      <c r="I1131">
        <v>6.2</v>
      </c>
      <c r="J1131">
        <v>20</v>
      </c>
      <c r="K1131">
        <v>5</v>
      </c>
      <c r="L1131">
        <v>5</v>
      </c>
      <c r="M1131" t="s">
        <v>59</v>
      </c>
    </row>
    <row r="1132" spans="1:13">
      <c r="A1132" t="s">
        <v>1211</v>
      </c>
      <c r="B1132" s="2" t="str">
        <f>Hyperlink("https://www.diodes.com/assets/Datasheets/ds31039.pdf")</f>
        <v>https://www.diodes.com/assets/Datasheets/ds31039.pdf</v>
      </c>
      <c r="C1132" t="str">
        <f>Hyperlink("https://www.diodes.com/part/view/MMBZ5234BS","MMBZ5234BS")</f>
        <v>MMBZ5234BS</v>
      </c>
      <c r="D1132" t="s">
        <v>1154</v>
      </c>
      <c r="E1132" t="s">
        <v>15</v>
      </c>
      <c r="F1132" t="s">
        <v>16</v>
      </c>
      <c r="G1132" t="s">
        <v>1156</v>
      </c>
      <c r="H1132">
        <v>200</v>
      </c>
      <c r="I1132">
        <v>6.2</v>
      </c>
      <c r="J1132">
        <v>20</v>
      </c>
      <c r="K1132">
        <v>5</v>
      </c>
      <c r="L1132">
        <v>5</v>
      </c>
      <c r="M1132" t="s">
        <v>453</v>
      </c>
    </row>
    <row r="1133" spans="1:13">
      <c r="A1133" t="s">
        <v>1212</v>
      </c>
      <c r="B1133" s="2" t="str">
        <f>Hyperlink("https://www.diodes.com/assets/Datasheets/ds30267.pdf")</f>
        <v>https://www.diodes.com/assets/Datasheets/ds30267.pdf</v>
      </c>
      <c r="C1133" t="str">
        <f>Hyperlink("https://www.diodes.com/part/view/MMBZ5234BT","MMBZ5234BT")</f>
        <v>MMBZ5234BT</v>
      </c>
      <c r="D1133" t="s">
        <v>1154</v>
      </c>
      <c r="E1133" t="s">
        <v>15</v>
      </c>
      <c r="F1133" t="s">
        <v>16</v>
      </c>
      <c r="G1133" t="s">
        <v>17</v>
      </c>
      <c r="H1133">
        <v>150</v>
      </c>
      <c r="I1133">
        <v>6.2</v>
      </c>
      <c r="J1133">
        <v>20</v>
      </c>
      <c r="K1133">
        <v>5</v>
      </c>
      <c r="L1133">
        <v>5</v>
      </c>
      <c r="M1133" t="s">
        <v>455</v>
      </c>
    </row>
    <row r="1134" spans="1:13">
      <c r="A1134" t="s">
        <v>1213</v>
      </c>
      <c r="B1134" s="2" t="str">
        <f>Hyperlink("https://www.diodes.com/assets/Datasheets/ds30184.pdf")</f>
        <v>https://www.diodes.com/assets/Datasheets/ds30184.pdf</v>
      </c>
      <c r="C1134" t="str">
        <f>Hyperlink("https://www.diodes.com/part/view/MMBZ5234BTS","MMBZ5234BTS")</f>
        <v>MMBZ5234BTS</v>
      </c>
      <c r="D1134" t="s">
        <v>1154</v>
      </c>
      <c r="E1134" t="s">
        <v>57</v>
      </c>
      <c r="F1134" t="s">
        <v>16</v>
      </c>
      <c r="G1134" t="s">
        <v>457</v>
      </c>
      <c r="H1134">
        <v>200</v>
      </c>
      <c r="I1134">
        <v>6.2</v>
      </c>
      <c r="J1134">
        <v>20</v>
      </c>
      <c r="K1134">
        <v>5</v>
      </c>
      <c r="L1134">
        <v>5</v>
      </c>
      <c r="M1134" t="s">
        <v>453</v>
      </c>
    </row>
    <row r="1135" spans="1:13">
      <c r="A1135" t="s">
        <v>1214</v>
      </c>
      <c r="B1135" s="2" t="str">
        <f>Hyperlink("https://www.diodes.com/assets/Datasheets/ds31037.pdf")</f>
        <v>https://www.diodes.com/assets/Datasheets/ds31037.pdf</v>
      </c>
      <c r="C1135" t="str">
        <f>Hyperlink("https://www.diodes.com/part/view/MMBZ5234BW","MMBZ5234BW")</f>
        <v>MMBZ5234BW</v>
      </c>
      <c r="D1135" t="s">
        <v>1154</v>
      </c>
      <c r="E1135" t="s">
        <v>57</v>
      </c>
      <c r="F1135" t="s">
        <v>16</v>
      </c>
      <c r="G1135" t="s">
        <v>17</v>
      </c>
      <c r="H1135">
        <v>200</v>
      </c>
      <c r="I1135">
        <v>6.2</v>
      </c>
      <c r="J1135">
        <v>20</v>
      </c>
      <c r="K1135">
        <v>5</v>
      </c>
      <c r="L1135">
        <v>5</v>
      </c>
      <c r="M1135" t="s">
        <v>61</v>
      </c>
    </row>
    <row r="1136" spans="1:13">
      <c r="A1136" t="s">
        <v>1215</v>
      </c>
      <c r="B1136" s="2" t="str">
        <f>Hyperlink("https://www.diodes.com/assets/Datasheets/MMBZ5221B-MMBZ5259B.pdf")</f>
        <v>https://www.diodes.com/assets/Datasheets/MMBZ5221B-MMBZ5259B.pdf</v>
      </c>
      <c r="C1136" t="str">
        <f>Hyperlink("https://www.diodes.com/part/view/MMBZ5235B","MMBZ5235B")</f>
        <v>MMBZ5235B</v>
      </c>
      <c r="D1136" t="s">
        <v>1154</v>
      </c>
      <c r="E1136" t="s">
        <v>57</v>
      </c>
      <c r="F1136" t="s">
        <v>16</v>
      </c>
      <c r="G1136" t="s">
        <v>17</v>
      </c>
      <c r="H1136">
        <v>350</v>
      </c>
      <c r="I1136">
        <v>6.8</v>
      </c>
      <c r="J1136">
        <v>20</v>
      </c>
      <c r="K1136">
        <v>5</v>
      </c>
      <c r="L1136">
        <v>3</v>
      </c>
      <c r="M1136" t="s">
        <v>59</v>
      </c>
    </row>
    <row r="1137" spans="1:13">
      <c r="A1137" t="s">
        <v>1216</v>
      </c>
      <c r="B1137" s="2" t="str">
        <f>Hyperlink("https://www.diodes.com/assets/Datasheets/ds31039.pdf")</f>
        <v>https://www.diodes.com/assets/Datasheets/ds31039.pdf</v>
      </c>
      <c r="C1137" t="str">
        <f>Hyperlink("https://www.diodes.com/part/view/MMBZ5235BS","MMBZ5235BS")</f>
        <v>MMBZ5235BS</v>
      </c>
      <c r="D1137" t="s">
        <v>1154</v>
      </c>
      <c r="E1137" t="s">
        <v>15</v>
      </c>
      <c r="F1137" t="s">
        <v>16</v>
      </c>
      <c r="G1137" t="s">
        <v>1156</v>
      </c>
      <c r="H1137">
        <v>200</v>
      </c>
      <c r="I1137">
        <v>6.8</v>
      </c>
      <c r="J1137">
        <v>20</v>
      </c>
      <c r="K1137">
        <v>5</v>
      </c>
      <c r="L1137">
        <v>3</v>
      </c>
      <c r="M1137" t="s">
        <v>453</v>
      </c>
    </row>
    <row r="1138" spans="1:13">
      <c r="A1138" t="s">
        <v>1217</v>
      </c>
      <c r="B1138" s="2" t="str">
        <f>Hyperlink("https://www.diodes.com/assets/Datasheets/ds30267.pdf")</f>
        <v>https://www.diodes.com/assets/Datasheets/ds30267.pdf</v>
      </c>
      <c r="C1138" t="str">
        <f>Hyperlink("https://www.diodes.com/part/view/MMBZ5235BT","MMBZ5235BT")</f>
        <v>MMBZ5235BT</v>
      </c>
      <c r="D1138" t="s">
        <v>1154</v>
      </c>
      <c r="E1138" t="s">
        <v>15</v>
      </c>
      <c r="F1138" t="s">
        <v>16</v>
      </c>
      <c r="G1138" t="s">
        <v>17</v>
      </c>
      <c r="H1138">
        <v>150</v>
      </c>
      <c r="I1138">
        <v>6.8</v>
      </c>
      <c r="J1138">
        <v>20</v>
      </c>
      <c r="K1138">
        <v>5</v>
      </c>
      <c r="L1138">
        <v>3</v>
      </c>
      <c r="M1138" t="s">
        <v>455</v>
      </c>
    </row>
    <row r="1139" spans="1:13">
      <c r="A1139" t="s">
        <v>1218</v>
      </c>
      <c r="B1139" s="2" t="str">
        <f>Hyperlink("https://www.diodes.com/assets/Datasheets/ds30184.pdf")</f>
        <v>https://www.diodes.com/assets/Datasheets/ds30184.pdf</v>
      </c>
      <c r="C1139" t="str">
        <f>Hyperlink("https://www.diodes.com/part/view/MMBZ5235BTS","MMBZ5235BTS")</f>
        <v>MMBZ5235BTS</v>
      </c>
      <c r="D1139" t="s">
        <v>1154</v>
      </c>
      <c r="E1139" t="s">
        <v>57</v>
      </c>
      <c r="F1139" t="s">
        <v>16</v>
      </c>
      <c r="G1139" t="s">
        <v>457</v>
      </c>
      <c r="H1139">
        <v>200</v>
      </c>
      <c r="I1139">
        <v>6.8</v>
      </c>
      <c r="J1139">
        <v>20</v>
      </c>
      <c r="K1139">
        <v>5</v>
      </c>
      <c r="L1139">
        <v>3</v>
      </c>
      <c r="M1139" t="s">
        <v>453</v>
      </c>
    </row>
    <row r="1140" spans="1:13">
      <c r="A1140" t="s">
        <v>1219</v>
      </c>
      <c r="B1140" s="2" t="str">
        <f>Hyperlink("https://www.diodes.com/assets/Datasheets/ds31037.pdf")</f>
        <v>https://www.diodes.com/assets/Datasheets/ds31037.pdf</v>
      </c>
      <c r="C1140" t="str">
        <f>Hyperlink("https://www.diodes.com/part/view/MMBZ5235BW","MMBZ5235BW")</f>
        <v>MMBZ5235BW</v>
      </c>
      <c r="D1140" t="s">
        <v>1154</v>
      </c>
      <c r="E1140" t="s">
        <v>57</v>
      </c>
      <c r="F1140" t="s">
        <v>16</v>
      </c>
      <c r="G1140" t="s">
        <v>17</v>
      </c>
      <c r="H1140">
        <v>200</v>
      </c>
      <c r="I1140">
        <v>6.8</v>
      </c>
      <c r="J1140">
        <v>20</v>
      </c>
      <c r="K1140">
        <v>5</v>
      </c>
      <c r="L1140">
        <v>3</v>
      </c>
      <c r="M1140" t="s">
        <v>61</v>
      </c>
    </row>
    <row r="1141" spans="1:13">
      <c r="A1141" t="s">
        <v>1220</v>
      </c>
      <c r="B1141" s="2" t="str">
        <f>Hyperlink("https://www.diodes.com/assets/Datasheets/MMBZ5221B-MMBZ5259B.pdf")</f>
        <v>https://www.diodes.com/assets/Datasheets/MMBZ5221B-MMBZ5259B.pdf</v>
      </c>
      <c r="C1141" t="str">
        <f>Hyperlink("https://www.diodes.com/part/view/MMBZ5236B","MMBZ5236B")</f>
        <v>MMBZ5236B</v>
      </c>
      <c r="D1141" t="s">
        <v>1154</v>
      </c>
      <c r="E1141" t="s">
        <v>57</v>
      </c>
      <c r="F1141" t="s">
        <v>16</v>
      </c>
      <c r="G1141" t="s">
        <v>17</v>
      </c>
      <c r="H1141">
        <v>350</v>
      </c>
      <c r="I1141">
        <v>7.5</v>
      </c>
      <c r="J1141">
        <v>20</v>
      </c>
      <c r="K1141">
        <v>5</v>
      </c>
      <c r="L1141">
        <v>3</v>
      </c>
      <c r="M1141" t="s">
        <v>59</v>
      </c>
    </row>
    <row r="1142" spans="1:13">
      <c r="A1142" t="s">
        <v>1221</v>
      </c>
      <c r="B1142" s="2" t="str">
        <f>Hyperlink("https://www.diodes.com/assets/Datasheets/ds31039.pdf")</f>
        <v>https://www.diodes.com/assets/Datasheets/ds31039.pdf</v>
      </c>
      <c r="C1142" t="str">
        <f>Hyperlink("https://www.diodes.com/part/view/MMBZ5236BS","MMBZ5236BS")</f>
        <v>MMBZ5236BS</v>
      </c>
      <c r="D1142" t="s">
        <v>1154</v>
      </c>
      <c r="E1142" t="s">
        <v>15</v>
      </c>
      <c r="F1142" t="s">
        <v>16</v>
      </c>
      <c r="G1142" t="s">
        <v>1156</v>
      </c>
      <c r="H1142">
        <v>200</v>
      </c>
      <c r="I1142">
        <v>7.5</v>
      </c>
      <c r="J1142">
        <v>20</v>
      </c>
      <c r="K1142">
        <v>5</v>
      </c>
      <c r="L1142">
        <v>3</v>
      </c>
      <c r="M1142" t="s">
        <v>453</v>
      </c>
    </row>
    <row r="1143" spans="1:13">
      <c r="A1143" t="s">
        <v>1222</v>
      </c>
      <c r="B1143" s="2" t="str">
        <f>Hyperlink("https://www.diodes.com/assets/Datasheets/ds30267.pdf")</f>
        <v>https://www.diodes.com/assets/Datasheets/ds30267.pdf</v>
      </c>
      <c r="C1143" t="str">
        <f>Hyperlink("https://www.diodes.com/part/view/MMBZ5236BT","MMBZ5236BT")</f>
        <v>MMBZ5236BT</v>
      </c>
      <c r="D1143" t="s">
        <v>1154</v>
      </c>
      <c r="E1143" t="s">
        <v>15</v>
      </c>
      <c r="F1143" t="s">
        <v>16</v>
      </c>
      <c r="G1143" t="s">
        <v>17</v>
      </c>
      <c r="H1143">
        <v>150</v>
      </c>
      <c r="I1143">
        <v>7.5</v>
      </c>
      <c r="J1143">
        <v>20</v>
      </c>
      <c r="K1143">
        <v>5</v>
      </c>
      <c r="L1143">
        <v>3</v>
      </c>
      <c r="M1143" t="s">
        <v>455</v>
      </c>
    </row>
    <row r="1144" spans="1:13">
      <c r="A1144" t="s">
        <v>1223</v>
      </c>
      <c r="B1144" s="2" t="str">
        <f>Hyperlink("https://www.diodes.com/assets/Datasheets/ds30184.pdf")</f>
        <v>https://www.diodes.com/assets/Datasheets/ds30184.pdf</v>
      </c>
      <c r="C1144" t="str">
        <f>Hyperlink("https://www.diodes.com/part/view/MMBZ5236BTS","MMBZ5236BTS")</f>
        <v>MMBZ5236BTS</v>
      </c>
      <c r="D1144" t="s">
        <v>1154</v>
      </c>
      <c r="E1144" t="s">
        <v>57</v>
      </c>
      <c r="F1144" t="s">
        <v>16</v>
      </c>
      <c r="G1144" t="s">
        <v>457</v>
      </c>
      <c r="H1144">
        <v>200</v>
      </c>
      <c r="I1144">
        <v>7.5</v>
      </c>
      <c r="J1144">
        <v>20</v>
      </c>
      <c r="K1144">
        <v>5</v>
      </c>
      <c r="L1144">
        <v>3</v>
      </c>
      <c r="M1144" t="s">
        <v>453</v>
      </c>
    </row>
    <row r="1145" spans="1:13">
      <c r="A1145" t="s">
        <v>1224</v>
      </c>
      <c r="B1145" s="2" t="str">
        <f>Hyperlink("https://www.diodes.com/assets/Datasheets/ds31037.pdf")</f>
        <v>https://www.diodes.com/assets/Datasheets/ds31037.pdf</v>
      </c>
      <c r="C1145" t="str">
        <f>Hyperlink("https://www.diodes.com/part/view/MMBZ5236BW","MMBZ5236BW")</f>
        <v>MMBZ5236BW</v>
      </c>
      <c r="D1145" t="s">
        <v>1154</v>
      </c>
      <c r="E1145" t="s">
        <v>57</v>
      </c>
      <c r="F1145" t="s">
        <v>16</v>
      </c>
      <c r="G1145" t="s">
        <v>17</v>
      </c>
      <c r="H1145">
        <v>200</v>
      </c>
      <c r="I1145">
        <v>7.5</v>
      </c>
      <c r="J1145">
        <v>20</v>
      </c>
      <c r="K1145">
        <v>5</v>
      </c>
      <c r="L1145">
        <v>3</v>
      </c>
      <c r="M1145" t="s">
        <v>61</v>
      </c>
    </row>
    <row r="1146" spans="1:13">
      <c r="A1146" t="s">
        <v>1225</v>
      </c>
      <c r="B1146" s="2" t="str">
        <f>Hyperlink("https://www.diodes.com/assets/Datasheets/MMBZ5221B-MMBZ5259B.pdf")</f>
        <v>https://www.diodes.com/assets/Datasheets/MMBZ5221B-MMBZ5259B.pdf</v>
      </c>
      <c r="C1146" t="str">
        <f>Hyperlink("https://www.diodes.com/part/view/MMBZ5237B","MMBZ5237B")</f>
        <v>MMBZ5237B</v>
      </c>
      <c r="D1146" t="s">
        <v>1154</v>
      </c>
      <c r="E1146" t="s">
        <v>57</v>
      </c>
      <c r="F1146" t="s">
        <v>16</v>
      </c>
      <c r="G1146" t="s">
        <v>17</v>
      </c>
      <c r="H1146">
        <v>350</v>
      </c>
      <c r="I1146">
        <v>8.2</v>
      </c>
      <c r="J1146">
        <v>20</v>
      </c>
      <c r="K1146">
        <v>5</v>
      </c>
      <c r="L1146">
        <v>3</v>
      </c>
      <c r="M1146" t="s">
        <v>59</v>
      </c>
    </row>
    <row r="1147" spans="1:13">
      <c r="A1147" t="s">
        <v>1226</v>
      </c>
      <c r="B1147" s="2" t="str">
        <f>Hyperlink("https://www.diodes.com/assets/Datasheets/ds31039.pdf")</f>
        <v>https://www.diodes.com/assets/Datasheets/ds31039.pdf</v>
      </c>
      <c r="C1147" t="str">
        <f>Hyperlink("https://www.diodes.com/part/view/MMBZ5237BS","MMBZ5237BS")</f>
        <v>MMBZ5237BS</v>
      </c>
      <c r="D1147" t="s">
        <v>1154</v>
      </c>
      <c r="E1147" t="s">
        <v>15</v>
      </c>
      <c r="F1147" t="s">
        <v>16</v>
      </c>
      <c r="G1147" t="s">
        <v>1156</v>
      </c>
      <c r="H1147">
        <v>200</v>
      </c>
      <c r="I1147">
        <v>8.2</v>
      </c>
      <c r="J1147">
        <v>20</v>
      </c>
      <c r="K1147">
        <v>5</v>
      </c>
      <c r="L1147">
        <v>3</v>
      </c>
      <c r="M1147" t="s">
        <v>453</v>
      </c>
    </row>
    <row r="1148" spans="1:13">
      <c r="A1148" t="s">
        <v>1227</v>
      </c>
      <c r="B1148" s="2" t="str">
        <f>Hyperlink("https://www.diodes.com/assets/Datasheets/ds30267.pdf")</f>
        <v>https://www.diodes.com/assets/Datasheets/ds30267.pdf</v>
      </c>
      <c r="C1148" t="str">
        <f>Hyperlink("https://www.diodes.com/part/view/MMBZ5237BT","MMBZ5237BT")</f>
        <v>MMBZ5237BT</v>
      </c>
      <c r="D1148" t="s">
        <v>1154</v>
      </c>
      <c r="E1148" t="s">
        <v>15</v>
      </c>
      <c r="F1148" t="s">
        <v>16</v>
      </c>
      <c r="G1148" t="s">
        <v>17</v>
      </c>
      <c r="H1148">
        <v>150</v>
      </c>
      <c r="I1148">
        <v>8.2</v>
      </c>
      <c r="J1148">
        <v>20</v>
      </c>
      <c r="K1148">
        <v>5</v>
      </c>
      <c r="L1148">
        <v>3</v>
      </c>
      <c r="M1148" t="s">
        <v>455</v>
      </c>
    </row>
    <row r="1149" spans="1:13">
      <c r="A1149" t="s">
        <v>1228</v>
      </c>
      <c r="B1149" s="2" t="str">
        <f>Hyperlink("https://www.diodes.com/assets/Datasheets/ds30184.pdf")</f>
        <v>https://www.diodes.com/assets/Datasheets/ds30184.pdf</v>
      </c>
      <c r="C1149" t="str">
        <f>Hyperlink("https://www.diodes.com/part/view/MMBZ5237BTS","MMBZ5237BTS")</f>
        <v>MMBZ5237BTS</v>
      </c>
      <c r="D1149" t="s">
        <v>1154</v>
      </c>
      <c r="E1149" t="s">
        <v>57</v>
      </c>
      <c r="F1149" t="s">
        <v>16</v>
      </c>
      <c r="G1149" t="s">
        <v>457</v>
      </c>
      <c r="H1149">
        <v>200</v>
      </c>
      <c r="I1149">
        <v>8.2</v>
      </c>
      <c r="J1149">
        <v>20</v>
      </c>
      <c r="K1149">
        <v>5</v>
      </c>
      <c r="L1149">
        <v>3</v>
      </c>
      <c r="M1149" t="s">
        <v>453</v>
      </c>
    </row>
    <row r="1150" spans="1:13">
      <c r="A1150" t="s">
        <v>1229</v>
      </c>
      <c r="B1150" s="2" t="str">
        <f>Hyperlink("https://www.diodes.com/assets/Datasheets/ds31037.pdf")</f>
        <v>https://www.diodes.com/assets/Datasheets/ds31037.pdf</v>
      </c>
      <c r="C1150" t="str">
        <f>Hyperlink("https://www.diodes.com/part/view/MMBZ5237BW","MMBZ5237BW")</f>
        <v>MMBZ5237BW</v>
      </c>
      <c r="D1150" t="s">
        <v>1154</v>
      </c>
      <c r="E1150" t="s">
        <v>57</v>
      </c>
      <c r="F1150" t="s">
        <v>16</v>
      </c>
      <c r="G1150" t="s">
        <v>17</v>
      </c>
      <c r="H1150">
        <v>200</v>
      </c>
      <c r="I1150">
        <v>8.2</v>
      </c>
      <c r="J1150">
        <v>20</v>
      </c>
      <c r="K1150">
        <v>5</v>
      </c>
      <c r="L1150">
        <v>3</v>
      </c>
      <c r="M1150" t="s">
        <v>61</v>
      </c>
    </row>
    <row r="1151" spans="1:13">
      <c r="A1151" t="s">
        <v>1230</v>
      </c>
      <c r="B1151" s="2" t="str">
        <f>Hyperlink("https://www.diodes.com/assets/Datasheets/MMBZ5221B-MMBZ5259B.pdf")</f>
        <v>https://www.diodes.com/assets/Datasheets/MMBZ5221B-MMBZ5259B.pdf</v>
      </c>
      <c r="C1151" t="str">
        <f>Hyperlink("https://www.diodes.com/part/view/MMBZ5238B","MMBZ5238B")</f>
        <v>MMBZ5238B</v>
      </c>
      <c r="D1151" t="s">
        <v>1154</v>
      </c>
      <c r="E1151" t="s">
        <v>57</v>
      </c>
      <c r="F1151" t="s">
        <v>16</v>
      </c>
      <c r="G1151" t="s">
        <v>17</v>
      </c>
      <c r="H1151">
        <v>350</v>
      </c>
      <c r="I1151">
        <v>8.7</v>
      </c>
      <c r="J1151">
        <v>20</v>
      </c>
      <c r="K1151">
        <v>5</v>
      </c>
      <c r="L1151">
        <v>3</v>
      </c>
      <c r="M1151" t="s">
        <v>59</v>
      </c>
    </row>
    <row r="1152" spans="1:13">
      <c r="A1152" t="s">
        <v>1231</v>
      </c>
      <c r="B1152" s="2" t="str">
        <f>Hyperlink("https://www.diodes.com/assets/Datasheets/ds31039.pdf")</f>
        <v>https://www.diodes.com/assets/Datasheets/ds31039.pdf</v>
      </c>
      <c r="C1152" t="str">
        <f>Hyperlink("https://www.diodes.com/part/view/MMBZ5238BS","MMBZ5238BS")</f>
        <v>MMBZ5238BS</v>
      </c>
      <c r="D1152" t="s">
        <v>1154</v>
      </c>
      <c r="E1152" t="s">
        <v>15</v>
      </c>
      <c r="F1152" t="s">
        <v>16</v>
      </c>
      <c r="G1152" t="s">
        <v>1156</v>
      </c>
      <c r="H1152">
        <v>200</v>
      </c>
      <c r="I1152">
        <v>8.7</v>
      </c>
      <c r="J1152">
        <v>20</v>
      </c>
      <c r="K1152">
        <v>5</v>
      </c>
      <c r="L1152">
        <v>3</v>
      </c>
      <c r="M1152" t="s">
        <v>453</v>
      </c>
    </row>
    <row r="1153" spans="1:13">
      <c r="A1153" t="s">
        <v>1232</v>
      </c>
      <c r="B1153" s="2" t="str">
        <f>Hyperlink("https://www.diodes.com/assets/Datasheets/ds30184.pdf")</f>
        <v>https://www.diodes.com/assets/Datasheets/ds30184.pdf</v>
      </c>
      <c r="C1153" t="str">
        <f>Hyperlink("https://www.diodes.com/part/view/MMBZ5238BTS","MMBZ5238BTS")</f>
        <v>MMBZ5238BTS</v>
      </c>
      <c r="D1153" t="s">
        <v>1154</v>
      </c>
      <c r="E1153" t="s">
        <v>57</v>
      </c>
      <c r="F1153" t="s">
        <v>16</v>
      </c>
      <c r="G1153" t="s">
        <v>457</v>
      </c>
      <c r="H1153">
        <v>200</v>
      </c>
      <c r="I1153">
        <v>8.7</v>
      </c>
      <c r="J1153">
        <v>20</v>
      </c>
      <c r="K1153">
        <v>5</v>
      </c>
      <c r="L1153">
        <v>3</v>
      </c>
      <c r="M1153" t="s">
        <v>453</v>
      </c>
    </row>
    <row r="1154" spans="1:13">
      <c r="A1154" t="s">
        <v>1233</v>
      </c>
      <c r="B1154" s="2" t="str">
        <f>Hyperlink("https://www.diodes.com/assets/Datasheets/MMBZ5221B-MMBZ5259B.pdf")</f>
        <v>https://www.diodes.com/assets/Datasheets/MMBZ5221B-MMBZ5259B.pdf</v>
      </c>
      <c r="C1154" t="str">
        <f>Hyperlink("https://www.diodes.com/part/view/MMBZ5239B","MMBZ5239B")</f>
        <v>MMBZ5239B</v>
      </c>
      <c r="D1154" t="s">
        <v>1154</v>
      </c>
      <c r="E1154" t="s">
        <v>57</v>
      </c>
      <c r="F1154" t="s">
        <v>16</v>
      </c>
      <c r="G1154" t="s">
        <v>17</v>
      </c>
      <c r="H1154">
        <v>350</v>
      </c>
      <c r="I1154">
        <v>9.1</v>
      </c>
      <c r="J1154">
        <v>20</v>
      </c>
      <c r="K1154">
        <v>5</v>
      </c>
      <c r="L1154">
        <v>3</v>
      </c>
      <c r="M1154" t="s">
        <v>59</v>
      </c>
    </row>
    <row r="1155" spans="1:13">
      <c r="A1155" t="s">
        <v>1234</v>
      </c>
      <c r="B1155" s="2" t="str">
        <f>Hyperlink("https://www.diodes.com/assets/Datasheets/ds31039.pdf")</f>
        <v>https://www.diodes.com/assets/Datasheets/ds31039.pdf</v>
      </c>
      <c r="C1155" t="str">
        <f>Hyperlink("https://www.diodes.com/part/view/MMBZ5239BS","MMBZ5239BS")</f>
        <v>MMBZ5239BS</v>
      </c>
      <c r="D1155" t="s">
        <v>1154</v>
      </c>
      <c r="E1155" t="s">
        <v>15</v>
      </c>
      <c r="F1155" t="s">
        <v>16</v>
      </c>
      <c r="G1155" t="s">
        <v>1156</v>
      </c>
      <c r="H1155">
        <v>200</v>
      </c>
      <c r="I1155">
        <v>9.1</v>
      </c>
      <c r="J1155">
        <v>20</v>
      </c>
      <c r="K1155">
        <v>5</v>
      </c>
      <c r="L1155">
        <v>3</v>
      </c>
      <c r="M1155" t="s">
        <v>453</v>
      </c>
    </row>
    <row r="1156" spans="1:13">
      <c r="A1156" t="s">
        <v>1235</v>
      </c>
      <c r="B1156" s="2" t="str">
        <f>Hyperlink("https://www.diodes.com/assets/Datasheets/ds30267.pdf")</f>
        <v>https://www.diodes.com/assets/Datasheets/ds30267.pdf</v>
      </c>
      <c r="C1156" t="str">
        <f>Hyperlink("https://www.diodes.com/part/view/MMBZ5239BT","MMBZ5239BT")</f>
        <v>MMBZ5239BT</v>
      </c>
      <c r="D1156" t="s">
        <v>1154</v>
      </c>
      <c r="E1156" t="s">
        <v>15</v>
      </c>
      <c r="F1156" t="s">
        <v>16</v>
      </c>
      <c r="G1156" t="s">
        <v>17</v>
      </c>
      <c r="H1156">
        <v>150</v>
      </c>
      <c r="I1156">
        <v>9.1</v>
      </c>
      <c r="J1156">
        <v>20</v>
      </c>
      <c r="K1156">
        <v>5</v>
      </c>
      <c r="L1156">
        <v>3</v>
      </c>
      <c r="M1156" t="s">
        <v>455</v>
      </c>
    </row>
    <row r="1157" spans="1:13">
      <c r="A1157" t="s">
        <v>1236</v>
      </c>
      <c r="B1157" s="2" t="str">
        <f>Hyperlink("https://www.diodes.com/assets/Datasheets/ds30184.pdf")</f>
        <v>https://www.diodes.com/assets/Datasheets/ds30184.pdf</v>
      </c>
      <c r="C1157" t="str">
        <f>Hyperlink("https://www.diodes.com/part/view/MMBZ5239BTS","MMBZ5239BTS")</f>
        <v>MMBZ5239BTS</v>
      </c>
      <c r="D1157" t="s">
        <v>1154</v>
      </c>
      <c r="E1157" t="s">
        <v>57</v>
      </c>
      <c r="F1157" t="s">
        <v>16</v>
      </c>
      <c r="G1157" t="s">
        <v>457</v>
      </c>
      <c r="H1157">
        <v>200</v>
      </c>
      <c r="I1157">
        <v>9.1</v>
      </c>
      <c r="J1157">
        <v>20</v>
      </c>
      <c r="K1157">
        <v>5</v>
      </c>
      <c r="L1157">
        <v>3</v>
      </c>
      <c r="M1157" t="s">
        <v>453</v>
      </c>
    </row>
    <row r="1158" spans="1:13">
      <c r="A1158" t="s">
        <v>1237</v>
      </c>
      <c r="B1158" s="2" t="str">
        <f>Hyperlink("https://www.diodes.com/assets/Datasheets/ds31037.pdf")</f>
        <v>https://www.diodes.com/assets/Datasheets/ds31037.pdf</v>
      </c>
      <c r="C1158" t="str">
        <f>Hyperlink("https://www.diodes.com/part/view/MMBZ5239BW","MMBZ5239BW")</f>
        <v>MMBZ5239BW</v>
      </c>
      <c r="D1158" t="s">
        <v>1154</v>
      </c>
      <c r="E1158" t="s">
        <v>57</v>
      </c>
      <c r="F1158" t="s">
        <v>16</v>
      </c>
      <c r="G1158" t="s">
        <v>17</v>
      </c>
      <c r="H1158">
        <v>200</v>
      </c>
      <c r="I1158">
        <v>9.1</v>
      </c>
      <c r="J1158">
        <v>20</v>
      </c>
      <c r="K1158">
        <v>5</v>
      </c>
      <c r="L1158">
        <v>3</v>
      </c>
      <c r="M1158" t="s">
        <v>61</v>
      </c>
    </row>
    <row r="1159" spans="1:13">
      <c r="A1159" t="s">
        <v>1238</v>
      </c>
      <c r="B1159" s="2" t="str">
        <f>Hyperlink("https://www.diodes.com/assets/Datasheets/MMBZ5221B-MMBZ5259B.pdf")</f>
        <v>https://www.diodes.com/assets/Datasheets/MMBZ5221B-MMBZ5259B.pdf</v>
      </c>
      <c r="C1159" t="str">
        <f>Hyperlink("https://www.diodes.com/part/view/MMBZ5240B","MMBZ5240B")</f>
        <v>MMBZ5240B</v>
      </c>
      <c r="D1159" t="s">
        <v>1154</v>
      </c>
      <c r="E1159" t="s">
        <v>57</v>
      </c>
      <c r="F1159" t="s">
        <v>16</v>
      </c>
      <c r="G1159" t="s">
        <v>17</v>
      </c>
      <c r="H1159">
        <v>350</v>
      </c>
      <c r="I1159">
        <v>10</v>
      </c>
      <c r="J1159">
        <v>20</v>
      </c>
      <c r="K1159">
        <v>5</v>
      </c>
      <c r="L1159">
        <v>3</v>
      </c>
      <c r="M1159" t="s">
        <v>59</v>
      </c>
    </row>
    <row r="1160" spans="1:13">
      <c r="A1160" t="s">
        <v>1239</v>
      </c>
      <c r="B1160" s="2" t="str">
        <f>Hyperlink("https://www.diodes.com/assets/Datasheets/ds31039.pdf")</f>
        <v>https://www.diodes.com/assets/Datasheets/ds31039.pdf</v>
      </c>
      <c r="C1160" t="str">
        <f>Hyperlink("https://www.diodes.com/part/view/MMBZ5240BS","MMBZ5240BS")</f>
        <v>MMBZ5240BS</v>
      </c>
      <c r="D1160" t="s">
        <v>1154</v>
      </c>
      <c r="E1160" t="s">
        <v>15</v>
      </c>
      <c r="F1160" t="s">
        <v>16</v>
      </c>
      <c r="G1160" t="s">
        <v>1156</v>
      </c>
      <c r="H1160">
        <v>200</v>
      </c>
      <c r="I1160">
        <v>10</v>
      </c>
      <c r="J1160">
        <v>20</v>
      </c>
      <c r="K1160">
        <v>5</v>
      </c>
      <c r="L1160">
        <v>3</v>
      </c>
      <c r="M1160" t="s">
        <v>453</v>
      </c>
    </row>
    <row r="1161" spans="1:13">
      <c r="A1161" t="s">
        <v>1240</v>
      </c>
      <c r="B1161" s="2" t="str">
        <f>Hyperlink("https://www.diodes.com/assets/Datasheets/ds30267.pdf")</f>
        <v>https://www.diodes.com/assets/Datasheets/ds30267.pdf</v>
      </c>
      <c r="C1161" t="str">
        <f>Hyperlink("https://www.diodes.com/part/view/MMBZ5240BT","MMBZ5240BT")</f>
        <v>MMBZ5240BT</v>
      </c>
      <c r="D1161" t="s">
        <v>1154</v>
      </c>
      <c r="E1161" t="s">
        <v>15</v>
      </c>
      <c r="F1161" t="s">
        <v>16</v>
      </c>
      <c r="G1161" t="s">
        <v>17</v>
      </c>
      <c r="H1161">
        <v>150</v>
      </c>
      <c r="I1161">
        <v>10</v>
      </c>
      <c r="J1161">
        <v>20</v>
      </c>
      <c r="K1161">
        <v>5</v>
      </c>
      <c r="L1161">
        <v>3</v>
      </c>
      <c r="M1161" t="s">
        <v>455</v>
      </c>
    </row>
    <row r="1162" spans="1:13">
      <c r="A1162" t="s">
        <v>1241</v>
      </c>
      <c r="B1162" s="2" t="str">
        <f>Hyperlink("https://www.diodes.com/assets/Datasheets/ds30184.pdf")</f>
        <v>https://www.diodes.com/assets/Datasheets/ds30184.pdf</v>
      </c>
      <c r="C1162" t="str">
        <f>Hyperlink("https://www.diodes.com/part/view/MMBZ5240BTS","MMBZ5240BTS")</f>
        <v>MMBZ5240BTS</v>
      </c>
      <c r="D1162" t="s">
        <v>1154</v>
      </c>
      <c r="E1162" t="s">
        <v>57</v>
      </c>
      <c r="F1162" t="s">
        <v>16</v>
      </c>
      <c r="G1162" t="s">
        <v>457</v>
      </c>
      <c r="H1162">
        <v>200</v>
      </c>
      <c r="I1162">
        <v>10</v>
      </c>
      <c r="J1162">
        <v>20</v>
      </c>
      <c r="K1162">
        <v>5</v>
      </c>
      <c r="L1162">
        <v>3</v>
      </c>
      <c r="M1162" t="s">
        <v>453</v>
      </c>
    </row>
    <row r="1163" spans="1:13">
      <c r="A1163" t="s">
        <v>1242</v>
      </c>
      <c r="B1163" s="2" t="str">
        <f>Hyperlink("https://www.diodes.com/assets/Datasheets/ds31037.pdf")</f>
        <v>https://www.diodes.com/assets/Datasheets/ds31037.pdf</v>
      </c>
      <c r="C1163" t="str">
        <f>Hyperlink("https://www.diodes.com/part/view/MMBZ5240BW","MMBZ5240BW")</f>
        <v>MMBZ5240BW</v>
      </c>
      <c r="D1163" t="s">
        <v>1154</v>
      </c>
      <c r="E1163" t="s">
        <v>57</v>
      </c>
      <c r="F1163" t="s">
        <v>16</v>
      </c>
      <c r="G1163" t="s">
        <v>17</v>
      </c>
      <c r="H1163">
        <v>200</v>
      </c>
      <c r="I1163">
        <v>10</v>
      </c>
      <c r="J1163">
        <v>20</v>
      </c>
      <c r="K1163">
        <v>5</v>
      </c>
      <c r="L1163">
        <v>3</v>
      </c>
      <c r="M1163" t="s">
        <v>61</v>
      </c>
    </row>
    <row r="1164" spans="1:13">
      <c r="A1164" t="s">
        <v>1243</v>
      </c>
      <c r="B1164" s="2" t="str">
        <f>Hyperlink("https://www.diodes.com/assets/Datasheets/MMBZ5221B-MMBZ5259B.pdf")</f>
        <v>https://www.diodes.com/assets/Datasheets/MMBZ5221B-MMBZ5259B.pdf</v>
      </c>
      <c r="C1164" t="str">
        <f>Hyperlink("https://www.diodes.com/part/view/MMBZ5241B","MMBZ5241B")</f>
        <v>MMBZ5241B</v>
      </c>
      <c r="D1164" t="s">
        <v>1154</v>
      </c>
      <c r="E1164" t="s">
        <v>57</v>
      </c>
      <c r="F1164" t="s">
        <v>16</v>
      </c>
      <c r="G1164" t="s">
        <v>17</v>
      </c>
      <c r="H1164">
        <v>350</v>
      </c>
      <c r="I1164">
        <v>11</v>
      </c>
      <c r="J1164">
        <v>20</v>
      </c>
      <c r="K1164">
        <v>5</v>
      </c>
      <c r="L1164">
        <v>2</v>
      </c>
      <c r="M1164" t="s">
        <v>59</v>
      </c>
    </row>
    <row r="1165" spans="1:13">
      <c r="A1165" t="s">
        <v>1244</v>
      </c>
      <c r="B1165" s="2" t="str">
        <f>Hyperlink("https://www.diodes.com/assets/Datasheets/ds31039.pdf")</f>
        <v>https://www.diodes.com/assets/Datasheets/ds31039.pdf</v>
      </c>
      <c r="C1165" t="str">
        <f>Hyperlink("https://www.diodes.com/part/view/MMBZ5241BS","MMBZ5241BS")</f>
        <v>MMBZ5241BS</v>
      </c>
      <c r="D1165" t="s">
        <v>1154</v>
      </c>
      <c r="E1165" t="s">
        <v>15</v>
      </c>
      <c r="F1165" t="s">
        <v>16</v>
      </c>
      <c r="G1165" t="s">
        <v>1156</v>
      </c>
      <c r="H1165">
        <v>200</v>
      </c>
      <c r="I1165">
        <v>11</v>
      </c>
      <c r="J1165">
        <v>20</v>
      </c>
      <c r="K1165">
        <v>5</v>
      </c>
      <c r="L1165">
        <v>2</v>
      </c>
      <c r="M1165" t="s">
        <v>453</v>
      </c>
    </row>
    <row r="1166" spans="1:13">
      <c r="A1166" t="s">
        <v>1245</v>
      </c>
      <c r="B1166" s="2" t="str">
        <f>Hyperlink("https://www.diodes.com/assets/Datasheets/ds30267.pdf")</f>
        <v>https://www.diodes.com/assets/Datasheets/ds30267.pdf</v>
      </c>
      <c r="C1166" t="str">
        <f>Hyperlink("https://www.diodes.com/part/view/MMBZ5241BT","MMBZ5241BT")</f>
        <v>MMBZ5241BT</v>
      </c>
      <c r="D1166" t="s">
        <v>1154</v>
      </c>
      <c r="E1166" t="s">
        <v>15</v>
      </c>
      <c r="F1166" t="s">
        <v>16</v>
      </c>
      <c r="G1166" t="s">
        <v>17</v>
      </c>
      <c r="H1166">
        <v>150</v>
      </c>
      <c r="I1166">
        <v>11</v>
      </c>
      <c r="J1166">
        <v>20</v>
      </c>
      <c r="K1166">
        <v>5</v>
      </c>
      <c r="L1166">
        <v>2</v>
      </c>
      <c r="M1166" t="s">
        <v>455</v>
      </c>
    </row>
    <row r="1167" spans="1:13">
      <c r="A1167" t="s">
        <v>1246</v>
      </c>
      <c r="B1167" s="2" t="str">
        <f>Hyperlink("https://www.diodes.com/assets/Datasheets/ds30184.pdf")</f>
        <v>https://www.diodes.com/assets/Datasheets/ds30184.pdf</v>
      </c>
      <c r="C1167" t="str">
        <f>Hyperlink("https://www.diodes.com/part/view/MMBZ5241BTS","MMBZ5241BTS")</f>
        <v>MMBZ5241BTS</v>
      </c>
      <c r="D1167" t="s">
        <v>1154</v>
      </c>
      <c r="E1167" t="s">
        <v>57</v>
      </c>
      <c r="F1167" t="s">
        <v>16</v>
      </c>
      <c r="G1167" t="s">
        <v>457</v>
      </c>
      <c r="H1167">
        <v>200</v>
      </c>
      <c r="I1167">
        <v>11</v>
      </c>
      <c r="J1167">
        <v>20</v>
      </c>
      <c r="K1167">
        <v>5</v>
      </c>
      <c r="L1167">
        <v>2</v>
      </c>
      <c r="M1167" t="s">
        <v>453</v>
      </c>
    </row>
    <row r="1168" spans="1:13">
      <c r="A1168" t="s">
        <v>1247</v>
      </c>
      <c r="B1168" s="2" t="str">
        <f>Hyperlink("https://www.diodes.com/assets/Datasheets/ds31037.pdf")</f>
        <v>https://www.diodes.com/assets/Datasheets/ds31037.pdf</v>
      </c>
      <c r="C1168" t="str">
        <f>Hyperlink("https://www.diodes.com/part/view/MMBZ5241BW","MMBZ5241BW")</f>
        <v>MMBZ5241BW</v>
      </c>
      <c r="D1168" t="s">
        <v>1154</v>
      </c>
      <c r="E1168" t="s">
        <v>57</v>
      </c>
      <c r="F1168" t="s">
        <v>16</v>
      </c>
      <c r="G1168" t="s">
        <v>17</v>
      </c>
      <c r="H1168">
        <v>200</v>
      </c>
      <c r="I1168">
        <v>11</v>
      </c>
      <c r="J1168">
        <v>20</v>
      </c>
      <c r="K1168">
        <v>5</v>
      </c>
      <c r="L1168">
        <v>2</v>
      </c>
      <c r="M1168" t="s">
        <v>61</v>
      </c>
    </row>
    <row r="1169" spans="1:13">
      <c r="A1169" t="s">
        <v>1248</v>
      </c>
      <c r="B1169" s="2" t="str">
        <f>Hyperlink("https://www.diodes.com/assets/Datasheets/MMBZ5221B-MMBZ5259B.pdf")</f>
        <v>https://www.diodes.com/assets/Datasheets/MMBZ5221B-MMBZ5259B.pdf</v>
      </c>
      <c r="C1169" t="str">
        <f>Hyperlink("https://www.diodes.com/part/view/MMBZ5242B","MMBZ5242B")</f>
        <v>MMBZ5242B</v>
      </c>
      <c r="D1169" t="s">
        <v>1154</v>
      </c>
      <c r="E1169" t="s">
        <v>57</v>
      </c>
      <c r="F1169" t="s">
        <v>16</v>
      </c>
      <c r="G1169" t="s">
        <v>17</v>
      </c>
      <c r="H1169">
        <v>350</v>
      </c>
      <c r="I1169">
        <v>12</v>
      </c>
      <c r="J1169">
        <v>20</v>
      </c>
      <c r="K1169">
        <v>5</v>
      </c>
      <c r="L1169">
        <v>1</v>
      </c>
      <c r="M1169" t="s">
        <v>59</v>
      </c>
    </row>
    <row r="1170" spans="1:13">
      <c r="A1170" t="s">
        <v>1249</v>
      </c>
      <c r="B1170" s="2" t="str">
        <f>Hyperlink("https://www.diodes.com/assets/Datasheets/ds31039.pdf")</f>
        <v>https://www.diodes.com/assets/Datasheets/ds31039.pdf</v>
      </c>
      <c r="C1170" t="str">
        <f>Hyperlink("https://www.diodes.com/part/view/MMBZ5242BS","MMBZ5242BS")</f>
        <v>MMBZ5242BS</v>
      </c>
      <c r="D1170" t="s">
        <v>1154</v>
      </c>
      <c r="E1170" t="s">
        <v>15</v>
      </c>
      <c r="F1170" t="s">
        <v>16</v>
      </c>
      <c r="G1170" t="s">
        <v>1156</v>
      </c>
      <c r="H1170">
        <v>200</v>
      </c>
      <c r="I1170">
        <v>12</v>
      </c>
      <c r="J1170">
        <v>20</v>
      </c>
      <c r="K1170">
        <v>5</v>
      </c>
      <c r="L1170">
        <v>1</v>
      </c>
      <c r="M1170" t="s">
        <v>453</v>
      </c>
    </row>
    <row r="1171" spans="1:13">
      <c r="A1171" t="s">
        <v>1250</v>
      </c>
      <c r="B1171" s="2" t="str">
        <f>Hyperlink("https://www.diodes.com/assets/Datasheets/ds30267.pdf")</f>
        <v>https://www.diodes.com/assets/Datasheets/ds30267.pdf</v>
      </c>
      <c r="C1171" t="str">
        <f>Hyperlink("https://www.diodes.com/part/view/MMBZ5242BT","MMBZ5242BT")</f>
        <v>MMBZ5242BT</v>
      </c>
      <c r="D1171" t="s">
        <v>1154</v>
      </c>
      <c r="E1171" t="s">
        <v>15</v>
      </c>
      <c r="F1171" t="s">
        <v>16</v>
      </c>
      <c r="G1171" t="s">
        <v>17</v>
      </c>
      <c r="H1171">
        <v>150</v>
      </c>
      <c r="I1171">
        <v>12</v>
      </c>
      <c r="J1171">
        <v>20</v>
      </c>
      <c r="K1171">
        <v>5</v>
      </c>
      <c r="L1171">
        <v>1</v>
      </c>
      <c r="M1171" t="s">
        <v>455</v>
      </c>
    </row>
    <row r="1172" spans="1:13">
      <c r="A1172" t="s">
        <v>1251</v>
      </c>
      <c r="B1172" s="2" t="str">
        <f>Hyperlink("https://www.diodes.com/assets/Datasheets/ds30184.pdf")</f>
        <v>https://www.diodes.com/assets/Datasheets/ds30184.pdf</v>
      </c>
      <c r="C1172" t="str">
        <f>Hyperlink("https://www.diodes.com/part/view/MMBZ5242BTS","MMBZ5242BTS")</f>
        <v>MMBZ5242BTS</v>
      </c>
      <c r="D1172" t="s">
        <v>1154</v>
      </c>
      <c r="E1172" t="s">
        <v>57</v>
      </c>
      <c r="F1172" t="s">
        <v>16</v>
      </c>
      <c r="G1172" t="s">
        <v>457</v>
      </c>
      <c r="H1172">
        <v>200</v>
      </c>
      <c r="I1172">
        <v>12</v>
      </c>
      <c r="J1172">
        <v>20</v>
      </c>
      <c r="K1172">
        <v>5</v>
      </c>
      <c r="L1172">
        <v>1</v>
      </c>
      <c r="M1172" t="s">
        <v>453</v>
      </c>
    </row>
    <row r="1173" spans="1:13">
      <c r="A1173" t="s">
        <v>1252</v>
      </c>
      <c r="B1173" s="2" t="str">
        <f>Hyperlink("https://www.diodes.com/assets/Datasheets/ds31037.pdf")</f>
        <v>https://www.diodes.com/assets/Datasheets/ds31037.pdf</v>
      </c>
      <c r="C1173" t="str">
        <f>Hyperlink("https://www.diodes.com/part/view/MMBZ5242BW","MMBZ5242BW")</f>
        <v>MMBZ5242BW</v>
      </c>
      <c r="D1173" t="s">
        <v>1154</v>
      </c>
      <c r="E1173" t="s">
        <v>57</v>
      </c>
      <c r="F1173" t="s">
        <v>16</v>
      </c>
      <c r="G1173" t="s">
        <v>17</v>
      </c>
      <c r="H1173">
        <v>200</v>
      </c>
      <c r="I1173">
        <v>12</v>
      </c>
      <c r="J1173">
        <v>20</v>
      </c>
      <c r="K1173">
        <v>5</v>
      </c>
      <c r="L1173">
        <v>1</v>
      </c>
      <c r="M1173" t="s">
        <v>61</v>
      </c>
    </row>
    <row r="1174" spans="1:13">
      <c r="A1174" t="s">
        <v>1253</v>
      </c>
      <c r="B1174" s="2" t="str">
        <f>Hyperlink("https://www.diodes.com/assets/Datasheets/MMBZ5221B-MMBZ5259B.pdf")</f>
        <v>https://www.diodes.com/assets/Datasheets/MMBZ5221B-MMBZ5259B.pdf</v>
      </c>
      <c r="C1174" t="str">
        <f>Hyperlink("https://www.diodes.com/part/view/MMBZ5243B","MMBZ5243B")</f>
        <v>MMBZ5243B</v>
      </c>
      <c r="D1174" t="s">
        <v>1154</v>
      </c>
      <c r="E1174" t="s">
        <v>57</v>
      </c>
      <c r="F1174" t="s">
        <v>16</v>
      </c>
      <c r="G1174" t="s">
        <v>17</v>
      </c>
      <c r="H1174">
        <v>350</v>
      </c>
      <c r="I1174">
        <v>13</v>
      </c>
      <c r="J1174">
        <v>9.5</v>
      </c>
      <c r="K1174">
        <v>5</v>
      </c>
      <c r="L1174">
        <v>0.5</v>
      </c>
      <c r="M1174" t="s">
        <v>59</v>
      </c>
    </row>
    <row r="1175" spans="1:13">
      <c r="A1175" t="s">
        <v>1254</v>
      </c>
      <c r="B1175" s="2" t="str">
        <f>Hyperlink("https://www.diodes.com/assets/Datasheets/ds31039.pdf")</f>
        <v>https://www.diodes.com/assets/Datasheets/ds31039.pdf</v>
      </c>
      <c r="C1175" t="str">
        <f>Hyperlink("https://www.diodes.com/part/view/MMBZ5243BS","MMBZ5243BS")</f>
        <v>MMBZ5243BS</v>
      </c>
      <c r="D1175" t="s">
        <v>1154</v>
      </c>
      <c r="E1175" t="s">
        <v>15</v>
      </c>
      <c r="F1175" t="s">
        <v>16</v>
      </c>
      <c r="G1175" t="s">
        <v>1156</v>
      </c>
      <c r="H1175">
        <v>200</v>
      </c>
      <c r="I1175">
        <v>13</v>
      </c>
      <c r="J1175">
        <v>9.5</v>
      </c>
      <c r="K1175">
        <v>5</v>
      </c>
      <c r="L1175">
        <v>0.5</v>
      </c>
      <c r="M1175" t="s">
        <v>453</v>
      </c>
    </row>
    <row r="1176" spans="1:13">
      <c r="A1176" t="s">
        <v>1255</v>
      </c>
      <c r="B1176" s="2" t="str">
        <f>Hyperlink("https://www.diodes.com/assets/Datasheets/ds30267.pdf")</f>
        <v>https://www.diodes.com/assets/Datasheets/ds30267.pdf</v>
      </c>
      <c r="C1176" t="str">
        <f>Hyperlink("https://www.diodes.com/part/view/MMBZ5243BT","MMBZ5243BT")</f>
        <v>MMBZ5243BT</v>
      </c>
      <c r="D1176" t="s">
        <v>1154</v>
      </c>
      <c r="E1176" t="s">
        <v>15</v>
      </c>
      <c r="F1176" t="s">
        <v>16</v>
      </c>
      <c r="G1176" t="s">
        <v>17</v>
      </c>
      <c r="H1176">
        <v>150</v>
      </c>
      <c r="I1176">
        <v>13</v>
      </c>
      <c r="J1176">
        <v>9.5</v>
      </c>
      <c r="K1176">
        <v>5</v>
      </c>
      <c r="L1176">
        <v>0.5</v>
      </c>
      <c r="M1176" t="s">
        <v>455</v>
      </c>
    </row>
    <row r="1177" spans="1:13">
      <c r="A1177" t="s">
        <v>1256</v>
      </c>
      <c r="B1177" s="2" t="str">
        <f>Hyperlink("https://www.diodes.com/assets/Datasheets/ds30184.pdf")</f>
        <v>https://www.diodes.com/assets/Datasheets/ds30184.pdf</v>
      </c>
      <c r="C1177" t="str">
        <f>Hyperlink("https://www.diodes.com/part/view/MMBZ5243BTS","MMBZ5243BTS")</f>
        <v>MMBZ5243BTS</v>
      </c>
      <c r="D1177" t="s">
        <v>1154</v>
      </c>
      <c r="E1177" t="s">
        <v>57</v>
      </c>
      <c r="F1177" t="s">
        <v>16</v>
      </c>
      <c r="G1177" t="s">
        <v>457</v>
      </c>
      <c r="H1177">
        <v>200</v>
      </c>
      <c r="I1177">
        <v>13</v>
      </c>
      <c r="J1177">
        <v>9.5</v>
      </c>
      <c r="K1177">
        <v>5</v>
      </c>
      <c r="L1177">
        <v>0.5</v>
      </c>
      <c r="M1177" t="s">
        <v>453</v>
      </c>
    </row>
    <row r="1178" spans="1:13">
      <c r="A1178" t="s">
        <v>1257</v>
      </c>
      <c r="B1178" s="2" t="str">
        <f>Hyperlink("https://www.diodes.com/assets/Datasheets/ds31037.pdf")</f>
        <v>https://www.diodes.com/assets/Datasheets/ds31037.pdf</v>
      </c>
      <c r="C1178" t="str">
        <f>Hyperlink("https://www.diodes.com/part/view/MMBZ5243BW","MMBZ5243BW")</f>
        <v>MMBZ5243BW</v>
      </c>
      <c r="D1178" t="s">
        <v>1154</v>
      </c>
      <c r="E1178" t="s">
        <v>57</v>
      </c>
      <c r="F1178" t="s">
        <v>16</v>
      </c>
      <c r="G1178" t="s">
        <v>17</v>
      </c>
      <c r="H1178">
        <v>200</v>
      </c>
      <c r="I1178">
        <v>13</v>
      </c>
      <c r="J1178">
        <v>9.5</v>
      </c>
      <c r="K1178">
        <v>5</v>
      </c>
      <c r="L1178">
        <v>0.5</v>
      </c>
      <c r="M1178" t="s">
        <v>61</v>
      </c>
    </row>
    <row r="1179" spans="1:13">
      <c r="A1179" t="s">
        <v>1258</v>
      </c>
      <c r="B1179" s="2" t="str">
        <f>Hyperlink("https://www.diodes.com/assets/Datasheets/MMBZ5221B-MMBZ5259B.pdf")</f>
        <v>https://www.diodes.com/assets/Datasheets/MMBZ5221B-MMBZ5259B.pdf</v>
      </c>
      <c r="C1179" t="str">
        <f>Hyperlink("https://www.diodes.com/part/view/MMBZ5244B","MMBZ5244B")</f>
        <v>MMBZ5244B</v>
      </c>
      <c r="D1179" t="s">
        <v>1154</v>
      </c>
      <c r="E1179" t="s">
        <v>57</v>
      </c>
      <c r="F1179" t="s">
        <v>16</v>
      </c>
      <c r="G1179" t="s">
        <v>17</v>
      </c>
      <c r="H1179">
        <v>350</v>
      </c>
      <c r="I1179">
        <v>14</v>
      </c>
      <c r="J1179">
        <v>9</v>
      </c>
      <c r="K1179">
        <v>5</v>
      </c>
      <c r="L1179">
        <v>0.1</v>
      </c>
      <c r="M1179" t="s">
        <v>59</v>
      </c>
    </row>
    <row r="1180" spans="1:13">
      <c r="A1180" t="s">
        <v>1259</v>
      </c>
      <c r="B1180" s="2" t="str">
        <f>Hyperlink("https://www.diodes.com/assets/Datasheets/MMBZ5221B-MMBZ5259B.pdf")</f>
        <v>https://www.diodes.com/assets/Datasheets/MMBZ5221B-MMBZ5259B.pdf</v>
      </c>
      <c r="C1180" t="str">
        <f>Hyperlink("https://www.diodes.com/part/view/MMBZ5245B","MMBZ5245B")</f>
        <v>MMBZ5245B</v>
      </c>
      <c r="D1180" t="s">
        <v>1154</v>
      </c>
      <c r="E1180" t="s">
        <v>57</v>
      </c>
      <c r="F1180" t="s">
        <v>16</v>
      </c>
      <c r="G1180" t="s">
        <v>17</v>
      </c>
      <c r="H1180">
        <v>350</v>
      </c>
      <c r="I1180">
        <v>15</v>
      </c>
      <c r="J1180">
        <v>8.5</v>
      </c>
      <c r="K1180">
        <v>5</v>
      </c>
      <c r="L1180">
        <v>0.1</v>
      </c>
      <c r="M1180" t="s">
        <v>59</v>
      </c>
    </row>
    <row r="1181" spans="1:13">
      <c r="A1181" t="s">
        <v>1260</v>
      </c>
      <c r="B1181" s="2" t="str">
        <f>Hyperlink("https://www.diodes.com/assets/Datasheets/ds31039.pdf")</f>
        <v>https://www.diodes.com/assets/Datasheets/ds31039.pdf</v>
      </c>
      <c r="C1181" t="str">
        <f>Hyperlink("https://www.diodes.com/part/view/MMBZ5245BS","MMBZ5245BS")</f>
        <v>MMBZ5245BS</v>
      </c>
      <c r="D1181" t="s">
        <v>1154</v>
      </c>
      <c r="E1181" t="s">
        <v>15</v>
      </c>
      <c r="F1181" t="s">
        <v>16</v>
      </c>
      <c r="G1181" t="s">
        <v>1156</v>
      </c>
      <c r="H1181">
        <v>200</v>
      </c>
      <c r="I1181">
        <v>15</v>
      </c>
      <c r="J1181">
        <v>8.5</v>
      </c>
      <c r="K1181">
        <v>5</v>
      </c>
      <c r="L1181">
        <v>0.1</v>
      </c>
      <c r="M1181" t="s">
        <v>453</v>
      </c>
    </row>
    <row r="1182" spans="1:13">
      <c r="A1182" t="s">
        <v>1261</v>
      </c>
      <c r="B1182" s="2" t="str">
        <f>Hyperlink("https://www.diodes.com/assets/Datasheets/ds30267.pdf")</f>
        <v>https://www.diodes.com/assets/Datasheets/ds30267.pdf</v>
      </c>
      <c r="C1182" t="str">
        <f>Hyperlink("https://www.diodes.com/part/view/MMBZ5245BT","MMBZ5245BT")</f>
        <v>MMBZ5245BT</v>
      </c>
      <c r="D1182" t="s">
        <v>1154</v>
      </c>
      <c r="E1182" t="s">
        <v>15</v>
      </c>
      <c r="F1182" t="s">
        <v>16</v>
      </c>
      <c r="G1182" t="s">
        <v>17</v>
      </c>
      <c r="H1182">
        <v>150</v>
      </c>
      <c r="I1182">
        <v>15</v>
      </c>
      <c r="J1182">
        <v>8.5</v>
      </c>
      <c r="K1182">
        <v>5</v>
      </c>
      <c r="L1182">
        <v>0.1</v>
      </c>
      <c r="M1182" t="s">
        <v>455</v>
      </c>
    </row>
    <row r="1183" spans="1:13">
      <c r="A1183" t="s">
        <v>1262</v>
      </c>
      <c r="B1183" s="2" t="str">
        <f>Hyperlink("https://www.diodes.com/assets/Datasheets/ds30184.pdf")</f>
        <v>https://www.diodes.com/assets/Datasheets/ds30184.pdf</v>
      </c>
      <c r="C1183" t="str">
        <f>Hyperlink("https://www.diodes.com/part/view/MMBZ5245BTS","MMBZ5245BTS")</f>
        <v>MMBZ5245BTS</v>
      </c>
      <c r="D1183" t="s">
        <v>1154</v>
      </c>
      <c r="E1183" t="s">
        <v>57</v>
      </c>
      <c r="F1183" t="s">
        <v>16</v>
      </c>
      <c r="G1183" t="s">
        <v>457</v>
      </c>
      <c r="H1183">
        <v>200</v>
      </c>
      <c r="I1183">
        <v>15</v>
      </c>
      <c r="J1183">
        <v>8.5</v>
      </c>
      <c r="K1183">
        <v>5</v>
      </c>
      <c r="L1183">
        <v>0.1</v>
      </c>
      <c r="M1183" t="s">
        <v>453</v>
      </c>
    </row>
    <row r="1184" spans="1:13">
      <c r="A1184" t="s">
        <v>1263</v>
      </c>
      <c r="B1184" s="2" t="str">
        <f>Hyperlink("https://www.diodes.com/assets/Datasheets/ds31037.pdf")</f>
        <v>https://www.diodes.com/assets/Datasheets/ds31037.pdf</v>
      </c>
      <c r="C1184" t="str">
        <f>Hyperlink("https://www.diodes.com/part/view/MMBZ5245BW","MMBZ5245BW")</f>
        <v>MMBZ5245BW</v>
      </c>
      <c r="D1184" t="s">
        <v>1154</v>
      </c>
      <c r="E1184" t="s">
        <v>57</v>
      </c>
      <c r="F1184" t="s">
        <v>16</v>
      </c>
      <c r="G1184" t="s">
        <v>17</v>
      </c>
      <c r="H1184">
        <v>200</v>
      </c>
      <c r="I1184">
        <v>15</v>
      </c>
      <c r="J1184">
        <v>8.5</v>
      </c>
      <c r="K1184">
        <v>5</v>
      </c>
      <c r="L1184">
        <v>0.1</v>
      </c>
      <c r="M1184" t="s">
        <v>61</v>
      </c>
    </row>
    <row r="1185" spans="1:13">
      <c r="A1185" t="s">
        <v>1264</v>
      </c>
      <c r="B1185" s="2" t="str">
        <f>Hyperlink("https://www.diodes.com/assets/Datasheets/MMBZ5245BWQ.pdf")</f>
        <v>https://www.diodes.com/assets/Datasheets/MMBZ5245BWQ.pdf</v>
      </c>
      <c r="C1185" t="str">
        <f>Hyperlink("https://www.diodes.com/part/view/MMBZ5245BWQ","MMBZ5245BWQ")</f>
        <v>MMBZ5245BWQ</v>
      </c>
      <c r="D1185" t="s">
        <v>1154</v>
      </c>
      <c r="E1185" t="s">
        <v>57</v>
      </c>
      <c r="F1185" t="s">
        <v>106</v>
      </c>
      <c r="G1185" t="s">
        <v>17</v>
      </c>
      <c r="H1185">
        <v>200</v>
      </c>
      <c r="I1185">
        <v>15</v>
      </c>
      <c r="J1185">
        <v>8.5</v>
      </c>
      <c r="K1185">
        <v>5</v>
      </c>
      <c r="L1185">
        <v>0.1</v>
      </c>
      <c r="M1185" t="s">
        <v>61</v>
      </c>
    </row>
    <row r="1186" spans="1:13">
      <c r="A1186" t="s">
        <v>1265</v>
      </c>
      <c r="B1186" s="2" t="str">
        <f>Hyperlink("https://www.diodes.com/assets/Datasheets/MMBZ5221B-MMBZ5259B.pdf")</f>
        <v>https://www.diodes.com/assets/Datasheets/MMBZ5221B-MMBZ5259B.pdf</v>
      </c>
      <c r="C1186" t="str">
        <f>Hyperlink("https://www.diodes.com/part/view/MMBZ5246B","MMBZ5246B")</f>
        <v>MMBZ5246B</v>
      </c>
      <c r="D1186" t="s">
        <v>1154</v>
      </c>
      <c r="E1186" t="s">
        <v>57</v>
      </c>
      <c r="F1186" t="s">
        <v>16</v>
      </c>
      <c r="G1186" t="s">
        <v>17</v>
      </c>
      <c r="H1186">
        <v>350</v>
      </c>
      <c r="I1186">
        <v>16</v>
      </c>
      <c r="J1186">
        <v>7.8</v>
      </c>
      <c r="K1186">
        <v>5</v>
      </c>
      <c r="L1186">
        <v>0.1</v>
      </c>
      <c r="M1186" t="s">
        <v>59</v>
      </c>
    </row>
    <row r="1187" spans="1:13">
      <c r="A1187" t="s">
        <v>1266</v>
      </c>
      <c r="B1187" s="2" t="str">
        <f>Hyperlink("https://www.diodes.com/assets/Datasheets/ds31039.pdf")</f>
        <v>https://www.diodes.com/assets/Datasheets/ds31039.pdf</v>
      </c>
      <c r="C1187" t="str">
        <f>Hyperlink("https://www.diodes.com/part/view/MMBZ5246BS","MMBZ5246BS")</f>
        <v>MMBZ5246BS</v>
      </c>
      <c r="D1187" t="s">
        <v>1154</v>
      </c>
      <c r="E1187" t="s">
        <v>15</v>
      </c>
      <c r="F1187" t="s">
        <v>16</v>
      </c>
      <c r="G1187" t="s">
        <v>1156</v>
      </c>
      <c r="H1187">
        <v>200</v>
      </c>
      <c r="I1187">
        <v>16</v>
      </c>
      <c r="J1187">
        <v>7.8</v>
      </c>
      <c r="K1187">
        <v>5</v>
      </c>
      <c r="L1187">
        <v>0.1</v>
      </c>
      <c r="M1187" t="s">
        <v>453</v>
      </c>
    </row>
    <row r="1188" spans="1:13">
      <c r="A1188" t="s">
        <v>1267</v>
      </c>
      <c r="B1188" s="2" t="str">
        <f>Hyperlink("https://www.diodes.com/assets/Datasheets/ds30267.pdf")</f>
        <v>https://www.diodes.com/assets/Datasheets/ds30267.pdf</v>
      </c>
      <c r="C1188" t="str">
        <f>Hyperlink("https://www.diodes.com/part/view/MMBZ5246BT","MMBZ5246BT")</f>
        <v>MMBZ5246BT</v>
      </c>
      <c r="D1188" t="s">
        <v>1154</v>
      </c>
      <c r="E1188" t="s">
        <v>15</v>
      </c>
      <c r="F1188" t="s">
        <v>16</v>
      </c>
      <c r="G1188" t="s">
        <v>17</v>
      </c>
      <c r="H1188">
        <v>150</v>
      </c>
      <c r="I1188">
        <v>16</v>
      </c>
      <c r="J1188">
        <v>7.8</v>
      </c>
      <c r="K1188">
        <v>5</v>
      </c>
      <c r="L1188">
        <v>0.1</v>
      </c>
      <c r="M1188" t="s">
        <v>455</v>
      </c>
    </row>
    <row r="1189" spans="1:13">
      <c r="A1189" t="s">
        <v>1268</v>
      </c>
      <c r="B1189" s="2" t="str">
        <f>Hyperlink("https://www.diodes.com/assets/Datasheets/ds30184.pdf")</f>
        <v>https://www.diodes.com/assets/Datasheets/ds30184.pdf</v>
      </c>
      <c r="C1189" t="str">
        <f>Hyperlink("https://www.diodes.com/part/view/MMBZ5246BTS","MMBZ5246BTS")</f>
        <v>MMBZ5246BTS</v>
      </c>
      <c r="D1189" t="s">
        <v>1154</v>
      </c>
      <c r="E1189" t="s">
        <v>57</v>
      </c>
      <c r="F1189" t="s">
        <v>16</v>
      </c>
      <c r="G1189" t="s">
        <v>457</v>
      </c>
      <c r="H1189">
        <v>200</v>
      </c>
      <c r="I1189">
        <v>16</v>
      </c>
      <c r="J1189">
        <v>7.8</v>
      </c>
      <c r="K1189">
        <v>5</v>
      </c>
      <c r="L1189">
        <v>0.1</v>
      </c>
      <c r="M1189" t="s">
        <v>453</v>
      </c>
    </row>
    <row r="1190" spans="1:13">
      <c r="A1190" t="s">
        <v>1269</v>
      </c>
      <c r="B1190" s="2" t="str">
        <f>Hyperlink("https://www.diodes.com/assets/Datasheets/ds31037.pdf")</f>
        <v>https://www.diodes.com/assets/Datasheets/ds31037.pdf</v>
      </c>
      <c r="C1190" t="str">
        <f>Hyperlink("https://www.diodes.com/part/view/MMBZ5246BW","MMBZ5246BW")</f>
        <v>MMBZ5246BW</v>
      </c>
      <c r="D1190" t="s">
        <v>1154</v>
      </c>
      <c r="E1190" t="s">
        <v>57</v>
      </c>
      <c r="F1190" t="s">
        <v>16</v>
      </c>
      <c r="G1190" t="s">
        <v>17</v>
      </c>
      <c r="H1190">
        <v>200</v>
      </c>
      <c r="I1190">
        <v>16</v>
      </c>
      <c r="J1190">
        <v>7.8</v>
      </c>
      <c r="K1190">
        <v>5</v>
      </c>
      <c r="L1190">
        <v>0.1</v>
      </c>
      <c r="M1190" t="s">
        <v>61</v>
      </c>
    </row>
    <row r="1191" spans="1:13">
      <c r="A1191" t="s">
        <v>1270</v>
      </c>
      <c r="B1191" s="2" t="str">
        <f>Hyperlink("https://www.diodes.com/assets/Datasheets/MMBZ5221B-MMBZ5259B.pdf")</f>
        <v>https://www.diodes.com/assets/Datasheets/MMBZ5221B-MMBZ5259B.pdf</v>
      </c>
      <c r="C1191" t="str">
        <f>Hyperlink("https://www.diodes.com/part/view/MMBZ5248B","MMBZ5248B")</f>
        <v>MMBZ5248B</v>
      </c>
      <c r="D1191" t="s">
        <v>1154</v>
      </c>
      <c r="E1191" t="s">
        <v>57</v>
      </c>
      <c r="F1191" t="s">
        <v>16</v>
      </c>
      <c r="G1191" t="s">
        <v>17</v>
      </c>
      <c r="H1191">
        <v>350</v>
      </c>
      <c r="I1191">
        <v>18</v>
      </c>
      <c r="J1191">
        <v>7</v>
      </c>
      <c r="K1191">
        <v>5</v>
      </c>
      <c r="L1191">
        <v>0.1</v>
      </c>
      <c r="M1191" t="s">
        <v>59</v>
      </c>
    </row>
    <row r="1192" spans="1:13">
      <c r="A1192" t="s">
        <v>1271</v>
      </c>
      <c r="B1192" s="2" t="str">
        <f>Hyperlink("https://www.diodes.com/assets/Datasheets/ds31039.pdf")</f>
        <v>https://www.diodes.com/assets/Datasheets/ds31039.pdf</v>
      </c>
      <c r="C1192" t="str">
        <f>Hyperlink("https://www.diodes.com/part/view/MMBZ5248BS","MMBZ5248BS")</f>
        <v>MMBZ5248BS</v>
      </c>
      <c r="D1192" t="s">
        <v>1154</v>
      </c>
      <c r="E1192" t="s">
        <v>15</v>
      </c>
      <c r="F1192" t="s">
        <v>16</v>
      </c>
      <c r="G1192" t="s">
        <v>1156</v>
      </c>
      <c r="H1192">
        <v>200</v>
      </c>
      <c r="I1192">
        <v>18</v>
      </c>
      <c r="J1192">
        <v>7</v>
      </c>
      <c r="K1192">
        <v>5</v>
      </c>
      <c r="L1192">
        <v>0.1</v>
      </c>
      <c r="M1192" t="s">
        <v>453</v>
      </c>
    </row>
    <row r="1193" spans="1:13">
      <c r="A1193" t="s">
        <v>1272</v>
      </c>
      <c r="B1193" s="2" t="str">
        <f>Hyperlink("https://www.diodes.com/assets/Datasheets/ds30267.pdf")</f>
        <v>https://www.diodes.com/assets/Datasheets/ds30267.pdf</v>
      </c>
      <c r="C1193" t="str">
        <f>Hyperlink("https://www.diodes.com/part/view/MMBZ5248BT","MMBZ5248BT")</f>
        <v>MMBZ5248BT</v>
      </c>
      <c r="D1193" t="s">
        <v>1154</v>
      </c>
      <c r="E1193" t="s">
        <v>15</v>
      </c>
      <c r="F1193" t="s">
        <v>16</v>
      </c>
      <c r="G1193" t="s">
        <v>17</v>
      </c>
      <c r="H1193">
        <v>150</v>
      </c>
      <c r="I1193">
        <v>18</v>
      </c>
      <c r="J1193">
        <v>7</v>
      </c>
      <c r="K1193">
        <v>5</v>
      </c>
      <c r="L1193">
        <v>0.1</v>
      </c>
      <c r="M1193" t="s">
        <v>455</v>
      </c>
    </row>
    <row r="1194" spans="1:13">
      <c r="A1194" t="s">
        <v>1273</v>
      </c>
      <c r="B1194" s="2" t="str">
        <f>Hyperlink("https://www.diodes.com/assets/Datasheets/ds30184.pdf")</f>
        <v>https://www.diodes.com/assets/Datasheets/ds30184.pdf</v>
      </c>
      <c r="C1194" t="str">
        <f>Hyperlink("https://www.diodes.com/part/view/MMBZ5248BTS","MMBZ5248BTS")</f>
        <v>MMBZ5248BTS</v>
      </c>
      <c r="D1194" t="s">
        <v>1154</v>
      </c>
      <c r="E1194" t="s">
        <v>57</v>
      </c>
      <c r="F1194" t="s">
        <v>16</v>
      </c>
      <c r="G1194" t="s">
        <v>457</v>
      </c>
      <c r="H1194">
        <v>200</v>
      </c>
      <c r="I1194">
        <v>18</v>
      </c>
      <c r="J1194">
        <v>7</v>
      </c>
      <c r="K1194">
        <v>5</v>
      </c>
      <c r="L1194">
        <v>0.1</v>
      </c>
      <c r="M1194" t="s">
        <v>453</v>
      </c>
    </row>
    <row r="1195" spans="1:13">
      <c r="A1195" t="s">
        <v>1274</v>
      </c>
      <c r="B1195" s="2" t="str">
        <f>Hyperlink("https://www.diodes.com/assets/Datasheets/ds31037.pdf")</f>
        <v>https://www.diodes.com/assets/Datasheets/ds31037.pdf</v>
      </c>
      <c r="C1195" t="str">
        <f>Hyperlink("https://www.diodes.com/part/view/MMBZ5248BW","MMBZ5248BW")</f>
        <v>MMBZ5248BW</v>
      </c>
      <c r="D1195" t="s">
        <v>1154</v>
      </c>
      <c r="E1195" t="s">
        <v>57</v>
      </c>
      <c r="F1195" t="s">
        <v>16</v>
      </c>
      <c r="G1195" t="s">
        <v>17</v>
      </c>
      <c r="H1195">
        <v>200</v>
      </c>
      <c r="I1195">
        <v>18</v>
      </c>
      <c r="J1195">
        <v>7</v>
      </c>
      <c r="K1195">
        <v>5</v>
      </c>
      <c r="L1195">
        <v>0.1</v>
      </c>
      <c r="M1195" t="s">
        <v>61</v>
      </c>
    </row>
    <row r="1196" spans="1:13">
      <c r="A1196" t="s">
        <v>1275</v>
      </c>
      <c r="B1196" s="2" t="str">
        <f>Hyperlink("https://www.diodes.com/assets/Datasheets/MMBZ5221B-MMBZ5259B.pdf")</f>
        <v>https://www.diodes.com/assets/Datasheets/MMBZ5221B-MMBZ5259B.pdf</v>
      </c>
      <c r="C1196" t="str">
        <f>Hyperlink("https://www.diodes.com/part/view/MMBZ5250B","MMBZ5250B")</f>
        <v>MMBZ5250B</v>
      </c>
      <c r="D1196" t="s">
        <v>1154</v>
      </c>
      <c r="E1196" t="s">
        <v>57</v>
      </c>
      <c r="F1196" t="s">
        <v>16</v>
      </c>
      <c r="G1196" t="s">
        <v>17</v>
      </c>
      <c r="H1196">
        <v>350</v>
      </c>
      <c r="I1196">
        <v>20</v>
      </c>
      <c r="J1196">
        <v>6.2</v>
      </c>
      <c r="K1196">
        <v>5</v>
      </c>
      <c r="L1196">
        <v>0.1</v>
      </c>
      <c r="M1196" t="s">
        <v>59</v>
      </c>
    </row>
    <row r="1197" spans="1:13">
      <c r="A1197" t="s">
        <v>1276</v>
      </c>
      <c r="B1197" s="2" t="str">
        <f>Hyperlink("https://www.diodes.com/assets/Datasheets/ds31039.pdf")</f>
        <v>https://www.diodes.com/assets/Datasheets/ds31039.pdf</v>
      </c>
      <c r="C1197" t="str">
        <f>Hyperlink("https://www.diodes.com/part/view/MMBZ5250BS","MMBZ5250BS")</f>
        <v>MMBZ5250BS</v>
      </c>
      <c r="D1197" t="s">
        <v>1154</v>
      </c>
      <c r="E1197" t="s">
        <v>15</v>
      </c>
      <c r="F1197" t="s">
        <v>16</v>
      </c>
      <c r="G1197" t="s">
        <v>1156</v>
      </c>
      <c r="H1197">
        <v>200</v>
      </c>
      <c r="I1197">
        <v>20</v>
      </c>
      <c r="J1197">
        <v>6.2</v>
      </c>
      <c r="K1197">
        <v>5</v>
      </c>
      <c r="L1197">
        <v>0.1</v>
      </c>
      <c r="M1197" t="s">
        <v>453</v>
      </c>
    </row>
    <row r="1198" spans="1:13">
      <c r="A1198" t="s">
        <v>1277</v>
      </c>
      <c r="B1198" s="2" t="str">
        <f>Hyperlink("https://www.diodes.com/assets/Datasheets/ds30267.pdf")</f>
        <v>https://www.diodes.com/assets/Datasheets/ds30267.pdf</v>
      </c>
      <c r="C1198" t="str">
        <f>Hyperlink("https://www.diodes.com/part/view/MMBZ5250BT","MMBZ5250BT")</f>
        <v>MMBZ5250BT</v>
      </c>
      <c r="D1198" t="s">
        <v>1154</v>
      </c>
      <c r="E1198" t="s">
        <v>15</v>
      </c>
      <c r="F1198" t="s">
        <v>16</v>
      </c>
      <c r="G1198" t="s">
        <v>17</v>
      </c>
      <c r="H1198">
        <v>150</v>
      </c>
      <c r="I1198">
        <v>20</v>
      </c>
      <c r="J1198">
        <v>6.2</v>
      </c>
      <c r="K1198">
        <v>5</v>
      </c>
      <c r="L1198">
        <v>0.1</v>
      </c>
      <c r="M1198" t="s">
        <v>455</v>
      </c>
    </row>
    <row r="1199" spans="1:13">
      <c r="A1199" t="s">
        <v>1278</v>
      </c>
      <c r="B1199" s="2" t="str">
        <f>Hyperlink("https://www.diodes.com/assets/Datasheets/ds30184.pdf")</f>
        <v>https://www.diodes.com/assets/Datasheets/ds30184.pdf</v>
      </c>
      <c r="C1199" t="str">
        <f>Hyperlink("https://www.diodes.com/part/view/MMBZ5250BTS","MMBZ5250BTS")</f>
        <v>MMBZ5250BTS</v>
      </c>
      <c r="D1199" t="s">
        <v>1154</v>
      </c>
      <c r="E1199" t="s">
        <v>57</v>
      </c>
      <c r="F1199" t="s">
        <v>16</v>
      </c>
      <c r="G1199" t="s">
        <v>457</v>
      </c>
      <c r="H1199">
        <v>200</v>
      </c>
      <c r="I1199">
        <v>20</v>
      </c>
      <c r="J1199">
        <v>6.2</v>
      </c>
      <c r="K1199">
        <v>5</v>
      </c>
      <c r="L1199">
        <v>0.1</v>
      </c>
      <c r="M1199" t="s">
        <v>453</v>
      </c>
    </row>
    <row r="1200" spans="1:13">
      <c r="A1200" t="s">
        <v>1279</v>
      </c>
      <c r="B1200" s="2" t="str">
        <f>Hyperlink("https://www.diodes.com/assets/Datasheets/ds31037.pdf")</f>
        <v>https://www.diodes.com/assets/Datasheets/ds31037.pdf</v>
      </c>
      <c r="C1200" t="str">
        <f>Hyperlink("https://www.diodes.com/part/view/MMBZ5250BW","MMBZ5250BW")</f>
        <v>MMBZ5250BW</v>
      </c>
      <c r="D1200" t="s">
        <v>1154</v>
      </c>
      <c r="E1200" t="s">
        <v>57</v>
      </c>
      <c r="F1200" t="s">
        <v>16</v>
      </c>
      <c r="G1200" t="s">
        <v>17</v>
      </c>
      <c r="H1200">
        <v>200</v>
      </c>
      <c r="I1200">
        <v>20</v>
      </c>
      <c r="J1200">
        <v>6.2</v>
      </c>
      <c r="K1200">
        <v>5</v>
      </c>
      <c r="L1200">
        <v>0.1</v>
      </c>
      <c r="M1200" t="s">
        <v>61</v>
      </c>
    </row>
    <row r="1201" spans="1:13">
      <c r="A1201" t="s">
        <v>1280</v>
      </c>
      <c r="B1201" s="2" t="str">
        <f>Hyperlink("https://www.diodes.com/assets/Datasheets/MMBZ5221B-MMBZ5259B.pdf")</f>
        <v>https://www.diodes.com/assets/Datasheets/MMBZ5221B-MMBZ5259B.pdf</v>
      </c>
      <c r="C1201" t="str">
        <f>Hyperlink("https://www.diodes.com/part/view/MMBZ5251B","MMBZ5251B")</f>
        <v>MMBZ5251B</v>
      </c>
      <c r="D1201" t="s">
        <v>1154</v>
      </c>
      <c r="E1201" t="s">
        <v>57</v>
      </c>
      <c r="F1201" t="s">
        <v>16</v>
      </c>
      <c r="G1201" t="s">
        <v>17</v>
      </c>
      <c r="H1201">
        <v>350</v>
      </c>
      <c r="I1201">
        <v>22</v>
      </c>
      <c r="J1201">
        <v>5.6</v>
      </c>
      <c r="K1201">
        <v>5</v>
      </c>
      <c r="L1201">
        <v>0.1</v>
      </c>
      <c r="M1201" t="s">
        <v>59</v>
      </c>
    </row>
    <row r="1202" spans="1:13">
      <c r="A1202" t="s">
        <v>1281</v>
      </c>
      <c r="B1202" s="2" t="str">
        <f>Hyperlink("https://www.diodes.com/assets/Datasheets/ds31039.pdf")</f>
        <v>https://www.diodes.com/assets/Datasheets/ds31039.pdf</v>
      </c>
      <c r="C1202" t="str">
        <f>Hyperlink("https://www.diodes.com/part/view/MMBZ5251BS","MMBZ5251BS")</f>
        <v>MMBZ5251BS</v>
      </c>
      <c r="D1202" t="s">
        <v>1154</v>
      </c>
      <c r="E1202" t="s">
        <v>15</v>
      </c>
      <c r="F1202" t="s">
        <v>16</v>
      </c>
      <c r="G1202" t="s">
        <v>1156</v>
      </c>
      <c r="H1202">
        <v>200</v>
      </c>
      <c r="I1202">
        <v>22</v>
      </c>
      <c r="J1202">
        <v>5.6</v>
      </c>
      <c r="K1202">
        <v>5</v>
      </c>
      <c r="L1202">
        <v>0.1</v>
      </c>
      <c r="M1202" t="s">
        <v>453</v>
      </c>
    </row>
    <row r="1203" spans="1:13">
      <c r="A1203" t="s">
        <v>1282</v>
      </c>
      <c r="B1203" s="2" t="str">
        <f>Hyperlink("https://www.diodes.com/assets/Datasheets/ds30267.pdf")</f>
        <v>https://www.diodes.com/assets/Datasheets/ds30267.pdf</v>
      </c>
      <c r="C1203" t="str">
        <f>Hyperlink("https://www.diodes.com/part/view/MMBZ5251BT","MMBZ5251BT")</f>
        <v>MMBZ5251BT</v>
      </c>
      <c r="D1203" t="s">
        <v>1154</v>
      </c>
      <c r="E1203" t="s">
        <v>15</v>
      </c>
      <c r="F1203" t="s">
        <v>16</v>
      </c>
      <c r="G1203" t="s">
        <v>17</v>
      </c>
      <c r="H1203">
        <v>150</v>
      </c>
      <c r="I1203">
        <v>22</v>
      </c>
      <c r="J1203">
        <v>5.6</v>
      </c>
      <c r="K1203">
        <v>5</v>
      </c>
      <c r="L1203">
        <v>0.1</v>
      </c>
      <c r="M1203" t="s">
        <v>455</v>
      </c>
    </row>
    <row r="1204" spans="1:13">
      <c r="A1204" t="s">
        <v>1283</v>
      </c>
      <c r="B1204" s="2" t="str">
        <f>Hyperlink("https://www.diodes.com/assets/Datasheets/ds30184.pdf")</f>
        <v>https://www.diodes.com/assets/Datasheets/ds30184.pdf</v>
      </c>
      <c r="C1204" t="str">
        <f>Hyperlink("https://www.diodes.com/part/view/MMBZ5251BTS","MMBZ5251BTS")</f>
        <v>MMBZ5251BTS</v>
      </c>
      <c r="D1204" t="s">
        <v>1154</v>
      </c>
      <c r="E1204" t="s">
        <v>57</v>
      </c>
      <c r="F1204" t="s">
        <v>16</v>
      </c>
      <c r="G1204" t="s">
        <v>457</v>
      </c>
      <c r="H1204">
        <v>200</v>
      </c>
      <c r="I1204">
        <v>22</v>
      </c>
      <c r="J1204">
        <v>5.6</v>
      </c>
      <c r="K1204">
        <v>5</v>
      </c>
      <c r="L1204">
        <v>0.1</v>
      </c>
      <c r="M1204" t="s">
        <v>453</v>
      </c>
    </row>
    <row r="1205" spans="1:13">
      <c r="A1205" t="s">
        <v>1284</v>
      </c>
      <c r="B1205" s="2" t="str">
        <f>Hyperlink("https://www.diodes.com/assets/Datasheets/ds31037.pdf")</f>
        <v>https://www.diodes.com/assets/Datasheets/ds31037.pdf</v>
      </c>
      <c r="C1205" t="str">
        <f>Hyperlink("https://www.diodes.com/part/view/MMBZ5251BW","MMBZ5251BW")</f>
        <v>MMBZ5251BW</v>
      </c>
      <c r="D1205" t="s">
        <v>1154</v>
      </c>
      <c r="E1205" t="s">
        <v>57</v>
      </c>
      <c r="F1205" t="s">
        <v>16</v>
      </c>
      <c r="G1205" t="s">
        <v>17</v>
      </c>
      <c r="H1205">
        <v>200</v>
      </c>
      <c r="I1205">
        <v>22</v>
      </c>
      <c r="J1205">
        <v>5.6</v>
      </c>
      <c r="K1205">
        <v>5</v>
      </c>
      <c r="L1205">
        <v>0.1</v>
      </c>
      <c r="M1205" t="s">
        <v>61</v>
      </c>
    </row>
    <row r="1206" spans="1:13">
      <c r="A1206" t="s">
        <v>1285</v>
      </c>
      <c r="B1206" s="2" t="str">
        <f>Hyperlink("https://www.diodes.com/assets/Datasheets/MMBZ5221B-MMBZ5259B.pdf")</f>
        <v>https://www.diodes.com/assets/Datasheets/MMBZ5221B-MMBZ5259B.pdf</v>
      </c>
      <c r="C1206" t="str">
        <f>Hyperlink("https://www.diodes.com/part/view/MMBZ5252B","MMBZ5252B")</f>
        <v>MMBZ5252B</v>
      </c>
      <c r="D1206" t="s">
        <v>1154</v>
      </c>
      <c r="E1206" t="s">
        <v>57</v>
      </c>
      <c r="F1206" t="s">
        <v>16</v>
      </c>
      <c r="G1206" t="s">
        <v>17</v>
      </c>
      <c r="H1206">
        <v>350</v>
      </c>
      <c r="I1206">
        <v>24</v>
      </c>
      <c r="J1206">
        <v>5.2</v>
      </c>
      <c r="K1206">
        <v>5</v>
      </c>
      <c r="L1206">
        <v>0.1</v>
      </c>
      <c r="M1206" t="s">
        <v>59</v>
      </c>
    </row>
    <row r="1207" spans="1:13">
      <c r="A1207" t="s">
        <v>1286</v>
      </c>
      <c r="B1207" s="2" t="str">
        <f>Hyperlink("https://www.diodes.com/assets/Datasheets/ds31039.pdf")</f>
        <v>https://www.diodes.com/assets/Datasheets/ds31039.pdf</v>
      </c>
      <c r="C1207" t="str">
        <f>Hyperlink("https://www.diodes.com/part/view/MMBZ5252BS","MMBZ5252BS")</f>
        <v>MMBZ5252BS</v>
      </c>
      <c r="D1207" t="s">
        <v>1154</v>
      </c>
      <c r="E1207" t="s">
        <v>15</v>
      </c>
      <c r="F1207" t="s">
        <v>16</v>
      </c>
      <c r="G1207" t="s">
        <v>1156</v>
      </c>
      <c r="H1207">
        <v>200</v>
      </c>
      <c r="I1207">
        <v>24</v>
      </c>
      <c r="J1207">
        <v>5.2</v>
      </c>
      <c r="K1207">
        <v>5</v>
      </c>
      <c r="L1207">
        <v>0.1</v>
      </c>
      <c r="M1207" t="s">
        <v>453</v>
      </c>
    </row>
    <row r="1208" spans="1:13">
      <c r="A1208" t="s">
        <v>1287</v>
      </c>
      <c r="B1208" s="2" t="str">
        <f>Hyperlink("https://www.diodes.com/assets/Datasheets/ds30267.pdf")</f>
        <v>https://www.diodes.com/assets/Datasheets/ds30267.pdf</v>
      </c>
      <c r="C1208" t="str">
        <f>Hyperlink("https://www.diodes.com/part/view/MMBZ5252BT","MMBZ5252BT")</f>
        <v>MMBZ5252BT</v>
      </c>
      <c r="D1208" t="s">
        <v>1154</v>
      </c>
      <c r="E1208" t="s">
        <v>15</v>
      </c>
      <c r="F1208" t="s">
        <v>16</v>
      </c>
      <c r="G1208" t="s">
        <v>17</v>
      </c>
      <c r="H1208">
        <v>150</v>
      </c>
      <c r="I1208">
        <v>24</v>
      </c>
      <c r="J1208">
        <v>5.2</v>
      </c>
      <c r="K1208">
        <v>5</v>
      </c>
      <c r="L1208">
        <v>0.1</v>
      </c>
      <c r="M1208" t="s">
        <v>455</v>
      </c>
    </row>
    <row r="1209" spans="1:13">
      <c r="A1209" t="s">
        <v>1288</v>
      </c>
      <c r="B1209" s="2" t="str">
        <f>Hyperlink("https://www.diodes.com/assets/Datasheets/ds31037.pdf")</f>
        <v>https://www.diodes.com/assets/Datasheets/ds31037.pdf</v>
      </c>
      <c r="C1209" t="str">
        <f>Hyperlink("https://www.diodes.com/part/view/MMBZ5252BW","MMBZ5252BW")</f>
        <v>MMBZ5252BW</v>
      </c>
      <c r="D1209" t="s">
        <v>1154</v>
      </c>
      <c r="E1209" t="s">
        <v>57</v>
      </c>
      <c r="F1209" t="s">
        <v>16</v>
      </c>
      <c r="G1209" t="s">
        <v>17</v>
      </c>
      <c r="H1209">
        <v>200</v>
      </c>
      <c r="I1209">
        <v>24</v>
      </c>
      <c r="J1209">
        <v>5.2</v>
      </c>
      <c r="K1209">
        <v>5</v>
      </c>
      <c r="L1209">
        <v>0.1</v>
      </c>
      <c r="M1209" t="s">
        <v>61</v>
      </c>
    </row>
    <row r="1210" spans="1:13">
      <c r="A1210" t="s">
        <v>1289</v>
      </c>
      <c r="B1210" s="2" t="str">
        <f>Hyperlink("https://www.diodes.com/assets/Datasheets/MMBZ5221B-MMBZ5259B.pdf")</f>
        <v>https://www.diodes.com/assets/Datasheets/MMBZ5221B-MMBZ5259B.pdf</v>
      </c>
      <c r="C1210" t="str">
        <f>Hyperlink("https://www.diodes.com/part/view/MMBZ5254B","MMBZ5254B")</f>
        <v>MMBZ5254B</v>
      </c>
      <c r="D1210" t="s">
        <v>1154</v>
      </c>
      <c r="E1210" t="s">
        <v>57</v>
      </c>
      <c r="F1210" t="s">
        <v>16</v>
      </c>
      <c r="G1210" t="s">
        <v>17</v>
      </c>
      <c r="H1210">
        <v>350</v>
      </c>
      <c r="I1210">
        <v>27</v>
      </c>
      <c r="J1210">
        <v>5</v>
      </c>
      <c r="K1210">
        <v>5</v>
      </c>
      <c r="L1210">
        <v>0.1</v>
      </c>
      <c r="M1210" t="s">
        <v>59</v>
      </c>
    </row>
    <row r="1211" spans="1:13">
      <c r="A1211" t="s">
        <v>1290</v>
      </c>
      <c r="B1211" s="2" t="str">
        <f>Hyperlink("https://www.diodes.com/assets/Datasheets/ds31039.pdf")</f>
        <v>https://www.diodes.com/assets/Datasheets/ds31039.pdf</v>
      </c>
      <c r="C1211" t="str">
        <f>Hyperlink("https://www.diodes.com/part/view/MMBZ5254BS","MMBZ5254BS")</f>
        <v>MMBZ5254BS</v>
      </c>
      <c r="D1211" t="s">
        <v>1154</v>
      </c>
      <c r="E1211" t="s">
        <v>15</v>
      </c>
      <c r="F1211" t="s">
        <v>16</v>
      </c>
      <c r="G1211" t="s">
        <v>1156</v>
      </c>
      <c r="H1211">
        <v>200</v>
      </c>
      <c r="I1211">
        <v>27</v>
      </c>
      <c r="J1211">
        <v>5</v>
      </c>
      <c r="K1211">
        <v>5</v>
      </c>
      <c r="L1211">
        <v>0.1</v>
      </c>
      <c r="M1211" t="s">
        <v>453</v>
      </c>
    </row>
    <row r="1212" spans="1:13">
      <c r="A1212" t="s">
        <v>1291</v>
      </c>
      <c r="B1212" s="2" t="str">
        <f>Hyperlink("https://www.diodes.com/assets/Datasheets/ds30267.pdf")</f>
        <v>https://www.diodes.com/assets/Datasheets/ds30267.pdf</v>
      </c>
      <c r="C1212" t="str">
        <f>Hyperlink("https://www.diodes.com/part/view/MMBZ5254BT","MMBZ5254BT")</f>
        <v>MMBZ5254BT</v>
      </c>
      <c r="D1212" t="s">
        <v>1154</v>
      </c>
      <c r="E1212" t="s">
        <v>15</v>
      </c>
      <c r="F1212" t="s">
        <v>16</v>
      </c>
      <c r="G1212" t="s">
        <v>17</v>
      </c>
      <c r="H1212">
        <v>150</v>
      </c>
      <c r="I1212">
        <v>27</v>
      </c>
      <c r="J1212">
        <v>5</v>
      </c>
      <c r="K1212">
        <v>5</v>
      </c>
      <c r="L1212">
        <v>0.1</v>
      </c>
      <c r="M1212" t="s">
        <v>455</v>
      </c>
    </row>
    <row r="1213" spans="1:13">
      <c r="A1213" t="s">
        <v>1292</v>
      </c>
      <c r="B1213" s="2" t="str">
        <f>Hyperlink("https://www.diodes.com/assets/Datasheets/ds30184.pdf")</f>
        <v>https://www.diodes.com/assets/Datasheets/ds30184.pdf</v>
      </c>
      <c r="C1213" t="str">
        <f>Hyperlink("https://www.diodes.com/part/view/MMBZ5254BTS","MMBZ5254BTS")</f>
        <v>MMBZ5254BTS</v>
      </c>
      <c r="D1213" t="s">
        <v>1154</v>
      </c>
      <c r="E1213" t="s">
        <v>57</v>
      </c>
      <c r="F1213" t="s">
        <v>16</v>
      </c>
      <c r="G1213" t="s">
        <v>457</v>
      </c>
      <c r="H1213">
        <v>200</v>
      </c>
      <c r="I1213">
        <v>27</v>
      </c>
      <c r="J1213">
        <v>5</v>
      </c>
      <c r="K1213">
        <v>5</v>
      </c>
      <c r="L1213">
        <v>0.1</v>
      </c>
      <c r="M1213" t="s">
        <v>453</v>
      </c>
    </row>
    <row r="1214" spans="1:13">
      <c r="A1214" t="s">
        <v>1293</v>
      </c>
      <c r="B1214" s="2" t="str">
        <f>Hyperlink("https://www.diodes.com/assets/Datasheets/ds31037.pdf")</f>
        <v>https://www.diodes.com/assets/Datasheets/ds31037.pdf</v>
      </c>
      <c r="C1214" t="str">
        <f>Hyperlink("https://www.diodes.com/part/view/MMBZ5254BW","MMBZ5254BW")</f>
        <v>MMBZ5254BW</v>
      </c>
      <c r="D1214" t="s">
        <v>1154</v>
      </c>
      <c r="E1214" t="s">
        <v>57</v>
      </c>
      <c r="F1214" t="s">
        <v>16</v>
      </c>
      <c r="G1214" t="s">
        <v>17</v>
      </c>
      <c r="H1214">
        <v>200</v>
      </c>
      <c r="I1214">
        <v>27</v>
      </c>
      <c r="J1214">
        <v>5</v>
      </c>
      <c r="K1214">
        <v>5</v>
      </c>
      <c r="L1214">
        <v>0.1</v>
      </c>
      <c r="M1214" t="s">
        <v>61</v>
      </c>
    </row>
    <row r="1215" spans="1:13">
      <c r="A1215" t="s">
        <v>1294</v>
      </c>
      <c r="B1215" s="2" t="str">
        <f>Hyperlink("https://www.diodes.com/assets/Datasheets/MMBZ5221B-MMBZ5259B.pdf")</f>
        <v>https://www.diodes.com/assets/Datasheets/MMBZ5221B-MMBZ5259B.pdf</v>
      </c>
      <c r="C1215" t="str">
        <f>Hyperlink("https://www.diodes.com/part/view/MMBZ5255B","MMBZ5255B")</f>
        <v>MMBZ5255B</v>
      </c>
      <c r="D1215" t="s">
        <v>1154</v>
      </c>
      <c r="E1215" t="s">
        <v>57</v>
      </c>
      <c r="F1215" t="s">
        <v>16</v>
      </c>
      <c r="G1215" t="s">
        <v>17</v>
      </c>
      <c r="H1215">
        <v>350</v>
      </c>
      <c r="I1215">
        <v>28</v>
      </c>
      <c r="J1215">
        <v>4.5</v>
      </c>
      <c r="K1215">
        <v>5</v>
      </c>
      <c r="L1215">
        <v>0.1</v>
      </c>
      <c r="M1215" t="s">
        <v>59</v>
      </c>
    </row>
    <row r="1216" spans="1:13">
      <c r="A1216" t="s">
        <v>1295</v>
      </c>
      <c r="B1216" s="2" t="str">
        <f>Hyperlink("https://www.diodes.com/assets/Datasheets/ds31039.pdf")</f>
        <v>https://www.diodes.com/assets/Datasheets/ds31039.pdf</v>
      </c>
      <c r="C1216" t="str">
        <f>Hyperlink("https://www.diodes.com/part/view/MMBZ5255BS","MMBZ5255BS")</f>
        <v>MMBZ5255BS</v>
      </c>
      <c r="D1216" t="s">
        <v>1154</v>
      </c>
      <c r="E1216" t="s">
        <v>15</v>
      </c>
      <c r="F1216" t="s">
        <v>16</v>
      </c>
      <c r="G1216" t="s">
        <v>1156</v>
      </c>
      <c r="H1216">
        <v>200</v>
      </c>
      <c r="I1216">
        <v>28</v>
      </c>
      <c r="J1216">
        <v>4.5</v>
      </c>
      <c r="K1216">
        <v>5</v>
      </c>
      <c r="L1216">
        <v>0.1</v>
      </c>
      <c r="M1216" t="s">
        <v>453</v>
      </c>
    </row>
    <row r="1217" spans="1:13">
      <c r="A1217" t="s">
        <v>1296</v>
      </c>
      <c r="B1217" s="2" t="str">
        <f>Hyperlink("https://www.diodes.com/assets/Datasheets/ds30267.pdf")</f>
        <v>https://www.diodes.com/assets/Datasheets/ds30267.pdf</v>
      </c>
      <c r="C1217" t="str">
        <f>Hyperlink("https://www.diodes.com/part/view/MMBZ5255BT","MMBZ5255BT")</f>
        <v>MMBZ5255BT</v>
      </c>
      <c r="D1217" t="s">
        <v>1154</v>
      </c>
      <c r="E1217" t="s">
        <v>15</v>
      </c>
      <c r="F1217" t="s">
        <v>16</v>
      </c>
      <c r="G1217" t="s">
        <v>17</v>
      </c>
      <c r="H1217">
        <v>150</v>
      </c>
      <c r="I1217">
        <v>28</v>
      </c>
      <c r="J1217">
        <v>4.5</v>
      </c>
      <c r="K1217">
        <v>5</v>
      </c>
      <c r="L1217">
        <v>0.1</v>
      </c>
      <c r="M1217" t="s">
        <v>455</v>
      </c>
    </row>
    <row r="1218" spans="1:13">
      <c r="A1218" t="s">
        <v>1297</v>
      </c>
      <c r="B1218" s="2" t="str">
        <f>Hyperlink("https://www.diodes.com/assets/Datasheets/ds30184.pdf")</f>
        <v>https://www.diodes.com/assets/Datasheets/ds30184.pdf</v>
      </c>
      <c r="C1218" t="str">
        <f>Hyperlink("https://www.diodes.com/part/view/MMBZ5255BTS","MMBZ5255BTS")</f>
        <v>MMBZ5255BTS</v>
      </c>
      <c r="D1218" t="s">
        <v>1154</v>
      </c>
      <c r="E1218" t="s">
        <v>57</v>
      </c>
      <c r="F1218" t="s">
        <v>16</v>
      </c>
      <c r="G1218" t="s">
        <v>457</v>
      </c>
      <c r="H1218">
        <v>200</v>
      </c>
      <c r="I1218">
        <v>28</v>
      </c>
      <c r="J1218">
        <v>4.5</v>
      </c>
      <c r="K1218">
        <v>5</v>
      </c>
      <c r="L1218">
        <v>0.1</v>
      </c>
      <c r="M1218" t="s">
        <v>453</v>
      </c>
    </row>
    <row r="1219" spans="1:13">
      <c r="A1219" t="s">
        <v>1298</v>
      </c>
      <c r="B1219" s="2" t="str">
        <f>Hyperlink("https://www.diodes.com/assets/Datasheets/ds31037.pdf")</f>
        <v>https://www.diodes.com/assets/Datasheets/ds31037.pdf</v>
      </c>
      <c r="C1219" t="str">
        <f>Hyperlink("https://www.diodes.com/part/view/MMBZ5255BW","MMBZ5255BW")</f>
        <v>MMBZ5255BW</v>
      </c>
      <c r="D1219" t="s">
        <v>1154</v>
      </c>
      <c r="E1219" t="s">
        <v>57</v>
      </c>
      <c r="F1219" t="s">
        <v>16</v>
      </c>
      <c r="G1219" t="s">
        <v>17</v>
      </c>
      <c r="H1219">
        <v>200</v>
      </c>
      <c r="I1219">
        <v>28</v>
      </c>
      <c r="J1219">
        <v>4.5</v>
      </c>
      <c r="K1219">
        <v>5</v>
      </c>
      <c r="L1219">
        <v>0.1</v>
      </c>
      <c r="M1219" t="s">
        <v>61</v>
      </c>
    </row>
    <row r="1220" spans="1:13">
      <c r="A1220" t="s">
        <v>1299</v>
      </c>
      <c r="B1220" s="2" t="str">
        <f>Hyperlink("https://www.diodes.com/assets/Datasheets/MMBZ5221B-MMBZ5259B.pdf")</f>
        <v>https://www.diodes.com/assets/Datasheets/MMBZ5221B-MMBZ5259B.pdf</v>
      </c>
      <c r="C1220" t="str">
        <f>Hyperlink("https://www.diodes.com/part/view/MMBZ5256B","MMBZ5256B")</f>
        <v>MMBZ5256B</v>
      </c>
      <c r="D1220" t="s">
        <v>1154</v>
      </c>
      <c r="E1220" t="s">
        <v>57</v>
      </c>
      <c r="F1220" t="s">
        <v>16</v>
      </c>
      <c r="G1220" t="s">
        <v>17</v>
      </c>
      <c r="H1220">
        <v>350</v>
      </c>
      <c r="I1220">
        <v>30</v>
      </c>
      <c r="J1220">
        <v>4.2</v>
      </c>
      <c r="K1220">
        <v>5</v>
      </c>
      <c r="L1220">
        <v>0.1</v>
      </c>
      <c r="M1220" t="s">
        <v>59</v>
      </c>
    </row>
    <row r="1221" spans="1:13">
      <c r="A1221" t="s">
        <v>1300</v>
      </c>
      <c r="B1221" s="2" t="str">
        <f>Hyperlink("https://www.diodes.com/assets/Datasheets/ds31039.pdf")</f>
        <v>https://www.diodes.com/assets/Datasheets/ds31039.pdf</v>
      </c>
      <c r="C1221" t="str">
        <f>Hyperlink("https://www.diodes.com/part/view/MMBZ5256BS","MMBZ5256BS")</f>
        <v>MMBZ5256BS</v>
      </c>
      <c r="D1221" t="s">
        <v>1154</v>
      </c>
      <c r="E1221" t="s">
        <v>15</v>
      </c>
      <c r="F1221" t="s">
        <v>16</v>
      </c>
      <c r="G1221" t="s">
        <v>1156</v>
      </c>
      <c r="H1221">
        <v>200</v>
      </c>
      <c r="I1221">
        <v>30</v>
      </c>
      <c r="J1221">
        <v>4.2</v>
      </c>
      <c r="K1221">
        <v>5</v>
      </c>
      <c r="L1221">
        <v>0.1</v>
      </c>
      <c r="M1221" t="s">
        <v>453</v>
      </c>
    </row>
    <row r="1222" spans="1:13">
      <c r="A1222" t="s">
        <v>1301</v>
      </c>
      <c r="B1222" s="2" t="str">
        <f>Hyperlink("https://www.diodes.com/assets/Datasheets/ds30267.pdf")</f>
        <v>https://www.diodes.com/assets/Datasheets/ds30267.pdf</v>
      </c>
      <c r="C1222" t="str">
        <f>Hyperlink("https://www.diodes.com/part/view/MMBZ5256BT","MMBZ5256BT")</f>
        <v>MMBZ5256BT</v>
      </c>
      <c r="D1222" t="s">
        <v>1154</v>
      </c>
      <c r="E1222" t="s">
        <v>15</v>
      </c>
      <c r="F1222" t="s">
        <v>16</v>
      </c>
      <c r="G1222" t="s">
        <v>17</v>
      </c>
      <c r="H1222">
        <v>150</v>
      </c>
      <c r="I1222">
        <v>30</v>
      </c>
      <c r="J1222">
        <v>4.2</v>
      </c>
      <c r="K1222">
        <v>5</v>
      </c>
      <c r="L1222">
        <v>0.1</v>
      </c>
      <c r="M1222" t="s">
        <v>455</v>
      </c>
    </row>
    <row r="1223" spans="1:13">
      <c r="A1223" t="s">
        <v>1302</v>
      </c>
      <c r="B1223" s="2" t="str">
        <f>Hyperlink("https://www.diodes.com/assets/Datasheets/ds30184.pdf")</f>
        <v>https://www.diodes.com/assets/Datasheets/ds30184.pdf</v>
      </c>
      <c r="C1223" t="str">
        <f>Hyperlink("https://www.diodes.com/part/view/MMBZ5256BTS","MMBZ5256BTS")</f>
        <v>MMBZ5256BTS</v>
      </c>
      <c r="D1223" t="s">
        <v>1154</v>
      </c>
      <c r="E1223" t="s">
        <v>57</v>
      </c>
      <c r="F1223" t="s">
        <v>16</v>
      </c>
      <c r="G1223" t="s">
        <v>457</v>
      </c>
      <c r="H1223">
        <v>200</v>
      </c>
      <c r="I1223">
        <v>30</v>
      </c>
      <c r="J1223">
        <v>4.2</v>
      </c>
      <c r="K1223">
        <v>5</v>
      </c>
      <c r="L1223">
        <v>0.1</v>
      </c>
      <c r="M1223" t="s">
        <v>453</v>
      </c>
    </row>
    <row r="1224" spans="1:13">
      <c r="A1224" t="s">
        <v>1303</v>
      </c>
      <c r="B1224" s="2" t="str">
        <f>Hyperlink("https://www.diodes.com/assets/Datasheets/ds31037.pdf")</f>
        <v>https://www.diodes.com/assets/Datasheets/ds31037.pdf</v>
      </c>
      <c r="C1224" t="str">
        <f>Hyperlink("https://www.diodes.com/part/view/MMBZ5256BW","MMBZ5256BW")</f>
        <v>MMBZ5256BW</v>
      </c>
      <c r="D1224" t="s">
        <v>1154</v>
      </c>
      <c r="E1224" t="s">
        <v>57</v>
      </c>
      <c r="F1224" t="s">
        <v>16</v>
      </c>
      <c r="G1224" t="s">
        <v>17</v>
      </c>
      <c r="H1224">
        <v>200</v>
      </c>
      <c r="I1224">
        <v>30</v>
      </c>
      <c r="J1224">
        <v>4.2</v>
      </c>
      <c r="K1224">
        <v>5</v>
      </c>
      <c r="L1224">
        <v>0.1</v>
      </c>
      <c r="M1224" t="s">
        <v>61</v>
      </c>
    </row>
    <row r="1225" spans="1:13">
      <c r="A1225" t="s">
        <v>1304</v>
      </c>
      <c r="B1225" s="2" t="str">
        <f>Hyperlink("https://www.diodes.com/assets/Datasheets/MMBZ5221B-MMBZ5259B.pdf")</f>
        <v>https://www.diodes.com/assets/Datasheets/MMBZ5221B-MMBZ5259B.pdf</v>
      </c>
      <c r="C1225" t="str">
        <f>Hyperlink("https://www.diodes.com/part/view/MMBZ5257B","MMBZ5257B")</f>
        <v>MMBZ5257B</v>
      </c>
      <c r="D1225" t="s">
        <v>1154</v>
      </c>
      <c r="E1225" t="s">
        <v>57</v>
      </c>
      <c r="F1225" t="s">
        <v>16</v>
      </c>
      <c r="G1225" t="s">
        <v>17</v>
      </c>
      <c r="H1225">
        <v>350</v>
      </c>
      <c r="I1225">
        <v>33</v>
      </c>
      <c r="J1225">
        <v>3.8</v>
      </c>
      <c r="K1225">
        <v>5</v>
      </c>
      <c r="L1225">
        <v>0.1</v>
      </c>
      <c r="M1225" t="s">
        <v>59</v>
      </c>
    </row>
    <row r="1226" spans="1:13">
      <c r="A1226" t="s">
        <v>1305</v>
      </c>
      <c r="B1226" s="2" t="str">
        <f>Hyperlink("https://www.diodes.com/assets/Datasheets/ds31039.pdf")</f>
        <v>https://www.diodes.com/assets/Datasheets/ds31039.pdf</v>
      </c>
      <c r="C1226" t="str">
        <f>Hyperlink("https://www.diodes.com/part/view/MMBZ5257BS","MMBZ5257BS")</f>
        <v>MMBZ5257BS</v>
      </c>
      <c r="D1226" t="s">
        <v>1154</v>
      </c>
      <c r="E1226" t="s">
        <v>15</v>
      </c>
      <c r="F1226" t="s">
        <v>16</v>
      </c>
      <c r="G1226" t="s">
        <v>1156</v>
      </c>
      <c r="H1226">
        <v>200</v>
      </c>
      <c r="I1226">
        <v>33</v>
      </c>
      <c r="J1226">
        <v>3.8</v>
      </c>
      <c r="K1226">
        <v>5</v>
      </c>
      <c r="L1226">
        <v>0.1</v>
      </c>
      <c r="M1226" t="s">
        <v>453</v>
      </c>
    </row>
    <row r="1227" spans="1:13">
      <c r="A1227" t="s">
        <v>1306</v>
      </c>
      <c r="B1227" s="2" t="str">
        <f>Hyperlink("https://www.diodes.com/assets/Datasheets/ds30267.pdf")</f>
        <v>https://www.diodes.com/assets/Datasheets/ds30267.pdf</v>
      </c>
      <c r="C1227" t="str">
        <f>Hyperlink("https://www.diodes.com/part/view/MMBZ5257BT","MMBZ5257BT")</f>
        <v>MMBZ5257BT</v>
      </c>
      <c r="D1227" t="s">
        <v>1154</v>
      </c>
      <c r="E1227" t="s">
        <v>15</v>
      </c>
      <c r="F1227" t="s">
        <v>16</v>
      </c>
      <c r="G1227" t="s">
        <v>17</v>
      </c>
      <c r="H1227">
        <v>150</v>
      </c>
      <c r="I1227">
        <v>33</v>
      </c>
      <c r="J1227">
        <v>3.8</v>
      </c>
      <c r="K1227">
        <v>5</v>
      </c>
      <c r="L1227">
        <v>0.1</v>
      </c>
      <c r="M1227" t="s">
        <v>455</v>
      </c>
    </row>
    <row r="1228" spans="1:13">
      <c r="A1228" t="s">
        <v>1307</v>
      </c>
      <c r="B1228" s="2" t="str">
        <f>Hyperlink("https://www.diodes.com/assets/Datasheets/ds30184.pdf")</f>
        <v>https://www.diodes.com/assets/Datasheets/ds30184.pdf</v>
      </c>
      <c r="C1228" t="str">
        <f>Hyperlink("https://www.diodes.com/part/view/MMBZ5257BTS","MMBZ5257BTS")</f>
        <v>MMBZ5257BTS</v>
      </c>
      <c r="D1228" t="s">
        <v>1154</v>
      </c>
      <c r="E1228" t="s">
        <v>57</v>
      </c>
      <c r="F1228" t="s">
        <v>16</v>
      </c>
      <c r="G1228" t="s">
        <v>457</v>
      </c>
      <c r="H1228">
        <v>200</v>
      </c>
      <c r="I1228">
        <v>33</v>
      </c>
      <c r="J1228">
        <v>3.8</v>
      </c>
      <c r="K1228">
        <v>5</v>
      </c>
      <c r="L1228">
        <v>0.1</v>
      </c>
      <c r="M1228" t="s">
        <v>453</v>
      </c>
    </row>
    <row r="1229" spans="1:13">
      <c r="A1229" t="s">
        <v>1308</v>
      </c>
      <c r="B1229" s="2" t="str">
        <f>Hyperlink("https://www.diodes.com/assets/Datasheets/ds31037.pdf")</f>
        <v>https://www.diodes.com/assets/Datasheets/ds31037.pdf</v>
      </c>
      <c r="C1229" t="str">
        <f>Hyperlink("https://www.diodes.com/part/view/MMBZ5257BW","MMBZ5257BW")</f>
        <v>MMBZ5257BW</v>
      </c>
      <c r="D1229" t="s">
        <v>1154</v>
      </c>
      <c r="E1229" t="s">
        <v>57</v>
      </c>
      <c r="F1229" t="s">
        <v>16</v>
      </c>
      <c r="G1229" t="s">
        <v>17</v>
      </c>
      <c r="H1229">
        <v>200</v>
      </c>
      <c r="I1229">
        <v>33</v>
      </c>
      <c r="J1229">
        <v>3.8</v>
      </c>
      <c r="K1229">
        <v>5</v>
      </c>
      <c r="L1229">
        <v>0.1</v>
      </c>
      <c r="M1229" t="s">
        <v>61</v>
      </c>
    </row>
    <row r="1230" spans="1:13">
      <c r="A1230" t="s">
        <v>1309</v>
      </c>
      <c r="B1230" s="2" t="str">
        <f>Hyperlink("https://www.diodes.com/assets/Datasheets/MMBZ5221B-MMBZ5259B.pdf")</f>
        <v>https://www.diodes.com/assets/Datasheets/MMBZ5221B-MMBZ5259B.pdf</v>
      </c>
      <c r="C1230" t="str">
        <f>Hyperlink("https://www.diodes.com/part/view/MMBZ5258B","MMBZ5258B")</f>
        <v>MMBZ5258B</v>
      </c>
      <c r="D1230" t="s">
        <v>1154</v>
      </c>
      <c r="E1230" t="s">
        <v>57</v>
      </c>
      <c r="F1230" t="s">
        <v>16</v>
      </c>
      <c r="G1230" t="s">
        <v>17</v>
      </c>
      <c r="H1230">
        <v>350</v>
      </c>
      <c r="I1230">
        <v>36</v>
      </c>
      <c r="J1230">
        <v>3.4</v>
      </c>
      <c r="K1230">
        <v>5</v>
      </c>
      <c r="L1230">
        <v>0.1</v>
      </c>
      <c r="M1230" t="s">
        <v>59</v>
      </c>
    </row>
    <row r="1231" spans="1:13">
      <c r="A1231" t="s">
        <v>1310</v>
      </c>
      <c r="B1231" s="2" t="str">
        <f>Hyperlink("https://www.diodes.com/assets/Datasheets/ds31039.pdf")</f>
        <v>https://www.diodes.com/assets/Datasheets/ds31039.pdf</v>
      </c>
      <c r="C1231" t="str">
        <f>Hyperlink("https://www.diodes.com/part/view/MMBZ5258BS","MMBZ5258BS")</f>
        <v>MMBZ5258BS</v>
      </c>
      <c r="D1231" t="s">
        <v>1154</v>
      </c>
      <c r="E1231" t="s">
        <v>15</v>
      </c>
      <c r="F1231" t="s">
        <v>16</v>
      </c>
      <c r="G1231" t="s">
        <v>1156</v>
      </c>
      <c r="H1231">
        <v>200</v>
      </c>
      <c r="I1231">
        <v>36</v>
      </c>
      <c r="J1231">
        <v>3.4</v>
      </c>
      <c r="K1231">
        <v>5</v>
      </c>
      <c r="L1231">
        <v>0.1</v>
      </c>
      <c r="M1231" t="s">
        <v>453</v>
      </c>
    </row>
    <row r="1232" spans="1:13">
      <c r="A1232" t="s">
        <v>1311</v>
      </c>
      <c r="B1232" s="2" t="str">
        <f>Hyperlink("https://www.diodes.com/assets/Datasheets/ds30267.pdf")</f>
        <v>https://www.diodes.com/assets/Datasheets/ds30267.pdf</v>
      </c>
      <c r="C1232" t="str">
        <f>Hyperlink("https://www.diodes.com/part/view/MMBZ5258BT","MMBZ5258BT")</f>
        <v>MMBZ5258BT</v>
      </c>
      <c r="D1232" t="s">
        <v>1154</v>
      </c>
      <c r="E1232" t="s">
        <v>15</v>
      </c>
      <c r="F1232" t="s">
        <v>16</v>
      </c>
      <c r="G1232" t="s">
        <v>17</v>
      </c>
      <c r="H1232">
        <v>150</v>
      </c>
      <c r="I1232">
        <v>36</v>
      </c>
      <c r="J1232">
        <v>3.4</v>
      </c>
      <c r="K1232">
        <v>5</v>
      </c>
      <c r="L1232">
        <v>0.1</v>
      </c>
      <c r="M1232" t="s">
        <v>455</v>
      </c>
    </row>
    <row r="1233" spans="1:13">
      <c r="A1233" t="s">
        <v>1312</v>
      </c>
      <c r="B1233" s="2" t="str">
        <f>Hyperlink("https://www.diodes.com/assets/Datasheets/ds30184.pdf")</f>
        <v>https://www.diodes.com/assets/Datasheets/ds30184.pdf</v>
      </c>
      <c r="C1233" t="str">
        <f>Hyperlink("https://www.diodes.com/part/view/MMBZ5258BTS","MMBZ5258BTS")</f>
        <v>MMBZ5258BTS</v>
      </c>
      <c r="D1233" t="s">
        <v>1154</v>
      </c>
      <c r="E1233" t="s">
        <v>57</v>
      </c>
      <c r="F1233" t="s">
        <v>16</v>
      </c>
      <c r="G1233" t="s">
        <v>457</v>
      </c>
      <c r="H1233">
        <v>200</v>
      </c>
      <c r="I1233">
        <v>36</v>
      </c>
      <c r="J1233">
        <v>3.4</v>
      </c>
      <c r="K1233">
        <v>5</v>
      </c>
      <c r="L1233">
        <v>0.1</v>
      </c>
      <c r="M1233" t="s">
        <v>453</v>
      </c>
    </row>
    <row r="1234" spans="1:13">
      <c r="A1234" t="s">
        <v>1313</v>
      </c>
      <c r="B1234" s="2" t="str">
        <f>Hyperlink("https://www.diodes.com/assets/Datasheets/ds31037.pdf")</f>
        <v>https://www.diodes.com/assets/Datasheets/ds31037.pdf</v>
      </c>
      <c r="C1234" t="str">
        <f>Hyperlink("https://www.diodes.com/part/view/MMBZ5258BW","MMBZ5258BW")</f>
        <v>MMBZ5258BW</v>
      </c>
      <c r="D1234" t="s">
        <v>1154</v>
      </c>
      <c r="E1234" t="s">
        <v>57</v>
      </c>
      <c r="F1234" t="s">
        <v>16</v>
      </c>
      <c r="G1234" t="s">
        <v>17</v>
      </c>
      <c r="H1234">
        <v>200</v>
      </c>
      <c r="I1234">
        <v>36</v>
      </c>
      <c r="J1234">
        <v>3.4</v>
      </c>
      <c r="K1234">
        <v>5</v>
      </c>
      <c r="L1234">
        <v>0.1</v>
      </c>
      <c r="M1234" t="s">
        <v>61</v>
      </c>
    </row>
    <row r="1235" spans="1:13">
      <c r="A1235" t="s">
        <v>1314</v>
      </c>
      <c r="B1235" s="2" t="str">
        <f>Hyperlink("https://www.diodes.com/assets/Datasheets/MMBZ5221B-MMBZ5259B.pdf")</f>
        <v>https://www.diodes.com/assets/Datasheets/MMBZ5221B-MMBZ5259B.pdf</v>
      </c>
      <c r="C1235" t="str">
        <f>Hyperlink("https://www.diodes.com/part/view/MMBZ5259B","MMBZ5259B")</f>
        <v>MMBZ5259B</v>
      </c>
      <c r="D1235" t="s">
        <v>1154</v>
      </c>
      <c r="E1235" t="s">
        <v>57</v>
      </c>
      <c r="F1235" t="s">
        <v>16</v>
      </c>
      <c r="G1235" t="s">
        <v>17</v>
      </c>
      <c r="H1235">
        <v>350</v>
      </c>
      <c r="I1235">
        <v>39</v>
      </c>
      <c r="J1235">
        <v>3.2</v>
      </c>
      <c r="K1235">
        <v>5</v>
      </c>
      <c r="L1235">
        <v>0.1</v>
      </c>
      <c r="M1235" t="s">
        <v>59</v>
      </c>
    </row>
    <row r="1236" spans="1:13">
      <c r="A1236" t="s">
        <v>1315</v>
      </c>
      <c r="B1236" s="2" t="str">
        <f>Hyperlink("https://www.diodes.com/assets/Datasheets/ds31039.pdf")</f>
        <v>https://www.diodes.com/assets/Datasheets/ds31039.pdf</v>
      </c>
      <c r="C1236" t="str">
        <f>Hyperlink("https://www.diodes.com/part/view/MMBZ5259BS","MMBZ5259BS")</f>
        <v>MMBZ5259BS</v>
      </c>
      <c r="D1236" t="s">
        <v>1154</v>
      </c>
      <c r="E1236" t="s">
        <v>15</v>
      </c>
      <c r="F1236" t="s">
        <v>16</v>
      </c>
      <c r="G1236" t="s">
        <v>1156</v>
      </c>
      <c r="H1236">
        <v>200</v>
      </c>
      <c r="I1236">
        <v>39</v>
      </c>
      <c r="J1236">
        <v>3.2</v>
      </c>
      <c r="K1236">
        <v>5</v>
      </c>
      <c r="L1236">
        <v>0.1</v>
      </c>
      <c r="M1236" t="s">
        <v>453</v>
      </c>
    </row>
    <row r="1237" spans="1:13">
      <c r="A1237" t="s">
        <v>1316</v>
      </c>
      <c r="B1237" s="2" t="str">
        <f>Hyperlink("https://www.diodes.com/assets/Datasheets/ds30267.pdf")</f>
        <v>https://www.diodes.com/assets/Datasheets/ds30267.pdf</v>
      </c>
      <c r="C1237" t="str">
        <f>Hyperlink("https://www.diodes.com/part/view/MMBZ5259BT","MMBZ5259BT")</f>
        <v>MMBZ5259BT</v>
      </c>
      <c r="D1237" t="s">
        <v>1154</v>
      </c>
      <c r="E1237" t="s">
        <v>15</v>
      </c>
      <c r="F1237" t="s">
        <v>16</v>
      </c>
      <c r="G1237" t="s">
        <v>17</v>
      </c>
      <c r="H1237">
        <v>150</v>
      </c>
      <c r="I1237">
        <v>39</v>
      </c>
      <c r="J1237">
        <v>3.2</v>
      </c>
      <c r="K1237">
        <v>5</v>
      </c>
      <c r="L1237">
        <v>0.1</v>
      </c>
      <c r="M1237" t="s">
        <v>455</v>
      </c>
    </row>
    <row r="1238" spans="1:13">
      <c r="A1238" t="s">
        <v>1317</v>
      </c>
      <c r="B1238" s="2" t="str">
        <f>Hyperlink("https://www.diodes.com/assets/Datasheets/ds30184.pdf")</f>
        <v>https://www.diodes.com/assets/Datasheets/ds30184.pdf</v>
      </c>
      <c r="C1238" t="str">
        <f>Hyperlink("https://www.diodes.com/part/view/MMBZ5259BTS","MMBZ5259BTS")</f>
        <v>MMBZ5259BTS</v>
      </c>
      <c r="D1238" t="s">
        <v>1154</v>
      </c>
      <c r="E1238" t="s">
        <v>57</v>
      </c>
      <c r="F1238" t="s">
        <v>16</v>
      </c>
      <c r="G1238" t="s">
        <v>457</v>
      </c>
      <c r="H1238">
        <v>200</v>
      </c>
      <c r="I1238">
        <v>39</v>
      </c>
      <c r="J1238">
        <v>3.2</v>
      </c>
      <c r="K1238">
        <v>5</v>
      </c>
      <c r="L1238">
        <v>0.1</v>
      </c>
      <c r="M1238" t="s">
        <v>453</v>
      </c>
    </row>
    <row r="1239" spans="1:13">
      <c r="A1239" t="s">
        <v>1318</v>
      </c>
      <c r="B1239" s="2" t="str">
        <f>Hyperlink("https://www.diodes.com/assets/Datasheets/ds31037.pdf")</f>
        <v>https://www.diodes.com/assets/Datasheets/ds31037.pdf</v>
      </c>
      <c r="C1239" t="str">
        <f>Hyperlink("https://www.diodes.com/part/view/MMBZ5259BW","MMBZ5259BW")</f>
        <v>MMBZ5259BW</v>
      </c>
      <c r="D1239" t="s">
        <v>1154</v>
      </c>
      <c r="E1239" t="s">
        <v>57</v>
      </c>
      <c r="F1239" t="s">
        <v>16</v>
      </c>
      <c r="G1239" t="s">
        <v>17</v>
      </c>
      <c r="H1239">
        <v>200</v>
      </c>
      <c r="I1239">
        <v>39</v>
      </c>
      <c r="J1239">
        <v>3.2</v>
      </c>
      <c r="K1239">
        <v>5</v>
      </c>
      <c r="L1239">
        <v>0.1</v>
      </c>
      <c r="M1239" t="s">
        <v>61</v>
      </c>
    </row>
    <row r="1240" spans="1:13">
      <c r="A1240" t="s">
        <v>1319</v>
      </c>
      <c r="B1240" s="2" t="str">
        <f>Hyperlink("https://www.diodes.com/assets/Datasheets/MMSZ10VCWF_LS.pdf")</f>
        <v>https://www.diodes.com/assets/Datasheets/MMSZ10VCWF_LS.pdf</v>
      </c>
      <c r="C1240" t="str">
        <f>Hyperlink("https://www.diodes.com/part/view/MMSZ10VCWF%28LS%29","MMSZ10VCWF(LS)")</f>
        <v>MMSZ10VCWF(LS)</v>
      </c>
      <c r="D1240" t="s">
        <v>1077</v>
      </c>
      <c r="E1240" t="s">
        <v>15</v>
      </c>
      <c r="F1240" t="s">
        <v>16</v>
      </c>
      <c r="G1240" t="s">
        <v>17</v>
      </c>
      <c r="H1240">
        <v>500</v>
      </c>
      <c r="I1240">
        <v>10</v>
      </c>
      <c r="J1240">
        <v>5</v>
      </c>
      <c r="L1240">
        <v>0.18</v>
      </c>
      <c r="M1240" t="s">
        <v>1320</v>
      </c>
    </row>
    <row r="1241" spans="1:13">
      <c r="A1241" t="s">
        <v>1321</v>
      </c>
      <c r="B1241" s="2" t="str">
        <f>Hyperlink("https://www.diodes.com/assets/Datasheets/MMSZ11VCWF_LS.pdf")</f>
        <v>https://www.diodes.com/assets/Datasheets/MMSZ11VCWF_LS.pdf</v>
      </c>
      <c r="C1241" t="str">
        <f>Hyperlink("https://www.diodes.com/part/view/MMSZ11VCWF%28LS%29","MMSZ11VCWF(LS)")</f>
        <v>MMSZ11VCWF(LS)</v>
      </c>
      <c r="D1241" t="s">
        <v>1077</v>
      </c>
      <c r="E1241" t="s">
        <v>15</v>
      </c>
      <c r="F1241" t="s">
        <v>16</v>
      </c>
      <c r="G1241" t="s">
        <v>17</v>
      </c>
      <c r="H1241">
        <v>500</v>
      </c>
      <c r="I1241">
        <v>11</v>
      </c>
      <c r="J1241">
        <v>5</v>
      </c>
      <c r="L1241">
        <v>0.09</v>
      </c>
      <c r="M1241" t="s">
        <v>1320</v>
      </c>
    </row>
    <row r="1242" spans="1:13">
      <c r="A1242" t="s">
        <v>1322</v>
      </c>
      <c r="B1242" s="2" t="str">
        <f>Hyperlink("https://www.diodes.com/assets/Datasheets/MMSZ12VCWF_LS.pdf")</f>
        <v>https://www.diodes.com/assets/Datasheets/MMSZ12VCWF_LS.pdf</v>
      </c>
      <c r="C1242" t="str">
        <f>Hyperlink("https://www.diodes.com/part/view/MMSZ12VCWF%28LS%29","MMSZ12VCWF(LS)")</f>
        <v>MMSZ12VCWF(LS)</v>
      </c>
      <c r="D1242" t="s">
        <v>1077</v>
      </c>
      <c r="E1242" t="s">
        <v>15</v>
      </c>
      <c r="F1242" t="s">
        <v>16</v>
      </c>
      <c r="G1242" t="s">
        <v>17</v>
      </c>
      <c r="H1242">
        <v>500</v>
      </c>
      <c r="I1242">
        <v>12</v>
      </c>
      <c r="J1242">
        <v>5</v>
      </c>
      <c r="L1242">
        <v>0.09</v>
      </c>
      <c r="M1242" t="s">
        <v>1320</v>
      </c>
    </row>
    <row r="1243" spans="1:13">
      <c r="A1243" t="s">
        <v>1323</v>
      </c>
      <c r="B1243" s="2" t="str">
        <f>Hyperlink("https://www.diodes.com/assets/Datasheets/MMSZ13VCWF_LS.pdf")</f>
        <v>https://www.diodes.com/assets/Datasheets/MMSZ13VCWF_LS.pdf</v>
      </c>
      <c r="C1243" t="str">
        <f>Hyperlink("https://www.diodes.com/part/view/MMSZ13VCWF%28LS%29","MMSZ13VCWF(LS)")</f>
        <v>MMSZ13VCWF(LS)</v>
      </c>
      <c r="D1243" t="s">
        <v>1077</v>
      </c>
      <c r="E1243" t="s">
        <v>15</v>
      </c>
      <c r="F1243" t="s">
        <v>16</v>
      </c>
      <c r="G1243" t="s">
        <v>17</v>
      </c>
      <c r="H1243">
        <v>500</v>
      </c>
      <c r="I1243">
        <v>13</v>
      </c>
      <c r="J1243">
        <v>5</v>
      </c>
      <c r="L1243">
        <v>0.09</v>
      </c>
      <c r="M1243" t="s">
        <v>1320</v>
      </c>
    </row>
    <row r="1244" spans="1:13">
      <c r="A1244" t="s">
        <v>1324</v>
      </c>
      <c r="B1244" s="2" t="str">
        <f>Hyperlink("https://www.diodes.com/assets/Datasheets/MMSZ15VCWF_LS.pdf")</f>
        <v>https://www.diodes.com/assets/Datasheets/MMSZ15VCWF_LS.pdf</v>
      </c>
      <c r="C1244" t="str">
        <f>Hyperlink("https://www.diodes.com/part/view/MMSZ15VCWF%28LS%29","MMSZ15VCWF(LS)")</f>
        <v>MMSZ15VCWF(LS)</v>
      </c>
      <c r="D1244" t="s">
        <v>1077</v>
      </c>
      <c r="E1244" t="s">
        <v>15</v>
      </c>
      <c r="F1244" t="s">
        <v>16</v>
      </c>
      <c r="G1244" t="s">
        <v>17</v>
      </c>
      <c r="H1244">
        <v>500</v>
      </c>
      <c r="I1244">
        <v>15</v>
      </c>
      <c r="J1244">
        <v>5</v>
      </c>
      <c r="L1244">
        <v>0.045</v>
      </c>
      <c r="M1244" t="s">
        <v>1320</v>
      </c>
    </row>
    <row r="1245" spans="1:13">
      <c r="A1245" t="s">
        <v>1325</v>
      </c>
      <c r="B1245" s="2" t="str">
        <f>Hyperlink("https://www.diodes.com/assets/Datasheets/MMSZ16VCWF_LS.pdf")</f>
        <v>https://www.diodes.com/assets/Datasheets/MMSZ16VCWF_LS.pdf</v>
      </c>
      <c r="C1245" t="str">
        <f>Hyperlink("https://www.diodes.com/part/view/MMSZ16VCWF%28LS%29","MMSZ16VCWF(LS)")</f>
        <v>MMSZ16VCWF(LS)</v>
      </c>
      <c r="D1245" t="s">
        <v>1077</v>
      </c>
      <c r="E1245" t="s">
        <v>15</v>
      </c>
      <c r="F1245" t="s">
        <v>16</v>
      </c>
      <c r="G1245" t="s">
        <v>17</v>
      </c>
      <c r="H1245">
        <v>500</v>
      </c>
      <c r="I1245">
        <v>16</v>
      </c>
      <c r="J1245">
        <v>5</v>
      </c>
      <c r="L1245">
        <v>0.045</v>
      </c>
      <c r="M1245" t="s">
        <v>1320</v>
      </c>
    </row>
    <row r="1246" spans="1:13">
      <c r="A1246" t="s">
        <v>1326</v>
      </c>
      <c r="B1246" s="2" t="str">
        <f>Hyperlink("https://www.diodes.com/assets/Datasheets/MMSZ18VCWF_LS.pdf")</f>
        <v>https://www.diodes.com/assets/Datasheets/MMSZ18VCWF_LS.pdf</v>
      </c>
      <c r="C1246" t="str">
        <f>Hyperlink("https://www.diodes.com/part/view/MMSZ18VCWF%28LS%29","MMSZ18VCWF(LS)")</f>
        <v>MMSZ18VCWF(LS)</v>
      </c>
      <c r="D1246" t="s">
        <v>1077</v>
      </c>
      <c r="E1246" t="s">
        <v>15</v>
      </c>
      <c r="F1246" t="s">
        <v>16</v>
      </c>
      <c r="G1246" t="s">
        <v>17</v>
      </c>
      <c r="H1246">
        <v>500</v>
      </c>
      <c r="I1246">
        <v>18</v>
      </c>
      <c r="J1246">
        <v>5</v>
      </c>
      <c r="L1246">
        <v>0.045</v>
      </c>
      <c r="M1246" t="s">
        <v>1320</v>
      </c>
    </row>
    <row r="1247" spans="1:13">
      <c r="A1247" t="s">
        <v>1327</v>
      </c>
      <c r="B1247" s="2" t="str">
        <f>Hyperlink("https://www.diodes.com/assets/Datasheets/MMSZ20VCWF_LS.pdf")</f>
        <v>https://www.diodes.com/assets/Datasheets/MMSZ20VCWF_LS.pdf</v>
      </c>
      <c r="C1247" t="str">
        <f>Hyperlink("https://www.diodes.com/part/view/MMSZ20VCWF%28LS%29","MMSZ20VCWF(LS)")</f>
        <v>MMSZ20VCWF(LS)</v>
      </c>
      <c r="D1247" t="s">
        <v>1077</v>
      </c>
      <c r="E1247" t="s">
        <v>15</v>
      </c>
      <c r="F1247" t="s">
        <v>16</v>
      </c>
      <c r="G1247" t="s">
        <v>17</v>
      </c>
      <c r="H1247">
        <v>500</v>
      </c>
      <c r="I1247">
        <v>20</v>
      </c>
      <c r="J1247">
        <v>5</v>
      </c>
      <c r="L1247">
        <v>0.045</v>
      </c>
      <c r="M1247" t="s">
        <v>1320</v>
      </c>
    </row>
    <row r="1248" spans="1:13">
      <c r="A1248" t="s">
        <v>1328</v>
      </c>
      <c r="B1248" s="2" t="str">
        <f>Hyperlink("https://www.diodes.com/assets/Datasheets/MMSZ22VCWF_LS.pdf")</f>
        <v>https://www.diodes.com/assets/Datasheets/MMSZ22VCWF_LS.pdf</v>
      </c>
      <c r="C1248" t="str">
        <f>Hyperlink("https://www.diodes.com/part/view/MMSZ22VCWF%28LS%29","MMSZ22VCWF(LS)")</f>
        <v>MMSZ22VCWF(LS)</v>
      </c>
      <c r="D1248" t="s">
        <v>1077</v>
      </c>
      <c r="E1248" t="s">
        <v>15</v>
      </c>
      <c r="F1248" t="s">
        <v>16</v>
      </c>
      <c r="G1248" t="s">
        <v>17</v>
      </c>
      <c r="H1248">
        <v>500</v>
      </c>
      <c r="I1248">
        <v>22</v>
      </c>
      <c r="J1248">
        <v>5</v>
      </c>
      <c r="L1248">
        <v>0.045</v>
      </c>
      <c r="M1248" t="s">
        <v>1320</v>
      </c>
    </row>
    <row r="1249" spans="1:13">
      <c r="A1249" t="s">
        <v>1329</v>
      </c>
      <c r="B1249" s="2" t="str">
        <f>Hyperlink("https://www.diodes.com/assets/Datasheets/MMSZ24VCWF_LS.pdf")</f>
        <v>https://www.diodes.com/assets/Datasheets/MMSZ24VCWF_LS.pdf</v>
      </c>
      <c r="C1249" t="str">
        <f>Hyperlink("https://www.diodes.com/part/view/MMSZ24VCWF%28LS%29","MMSZ24VCWF(LS)")</f>
        <v>MMSZ24VCWF(LS)</v>
      </c>
      <c r="D1249" t="s">
        <v>1077</v>
      </c>
      <c r="E1249" t="s">
        <v>15</v>
      </c>
      <c r="F1249" t="s">
        <v>16</v>
      </c>
      <c r="G1249" t="s">
        <v>17</v>
      </c>
      <c r="H1249">
        <v>500</v>
      </c>
      <c r="I1249">
        <v>24</v>
      </c>
      <c r="J1249">
        <v>5</v>
      </c>
      <c r="L1249">
        <v>0.045</v>
      </c>
      <c r="M1249" t="s">
        <v>1320</v>
      </c>
    </row>
    <row r="1250" spans="1:13">
      <c r="A1250" t="s">
        <v>1330</v>
      </c>
      <c r="B1250" s="2" t="str">
        <f>Hyperlink("https://www.diodes.com/assets/Datasheets/MMSZ27VCWF_LS.pdf")</f>
        <v>https://www.diodes.com/assets/Datasheets/MMSZ27VCWF_LS.pdf</v>
      </c>
      <c r="C1250" t="str">
        <f>Hyperlink("https://www.diodes.com/part/view/MMSZ27VCWF%28LS%29","MMSZ27VCWF(LS)")</f>
        <v>MMSZ27VCWF(LS)</v>
      </c>
      <c r="D1250" t="s">
        <v>1077</v>
      </c>
      <c r="E1250" t="s">
        <v>15</v>
      </c>
      <c r="F1250" t="s">
        <v>16</v>
      </c>
      <c r="G1250" t="s">
        <v>17</v>
      </c>
      <c r="H1250">
        <v>500</v>
      </c>
      <c r="I1250">
        <v>27</v>
      </c>
      <c r="J1250">
        <v>2</v>
      </c>
      <c r="L1250">
        <v>0.045</v>
      </c>
      <c r="M1250" t="s">
        <v>1320</v>
      </c>
    </row>
    <row r="1251" spans="1:13">
      <c r="A1251" t="s">
        <v>1331</v>
      </c>
      <c r="B1251" s="2" t="str">
        <f>Hyperlink("https://www.diodes.com/assets/Datasheets/MMSZ2V4CWF_LS.pdf")</f>
        <v>https://www.diodes.com/assets/Datasheets/MMSZ2V4CWF_LS.pdf</v>
      </c>
      <c r="C1251" t="str">
        <f>Hyperlink("https://www.diodes.com/part/view/MMSZ2V4CWF%28LS%29","MMSZ2V4CWF(LS)")</f>
        <v>MMSZ2V4CWF(LS)</v>
      </c>
      <c r="D1251" t="s">
        <v>1077</v>
      </c>
      <c r="E1251" t="s">
        <v>15</v>
      </c>
      <c r="F1251" t="s">
        <v>16</v>
      </c>
      <c r="G1251" t="s">
        <v>17</v>
      </c>
      <c r="H1251">
        <v>500</v>
      </c>
      <c r="I1251">
        <v>2.4</v>
      </c>
      <c r="J1251">
        <v>5</v>
      </c>
      <c r="L1251">
        <v>45</v>
      </c>
      <c r="M1251" t="s">
        <v>1320</v>
      </c>
    </row>
    <row r="1252" spans="1:13">
      <c r="A1252" t="s">
        <v>1332</v>
      </c>
      <c r="B1252" s="2" t="str">
        <f>Hyperlink("https://www.diodes.com/assets/Datasheets/MMSZ2V7CWF_LS.pdf")</f>
        <v>https://www.diodes.com/assets/Datasheets/MMSZ2V7CWF_LS.pdf</v>
      </c>
      <c r="C1252" t="str">
        <f>Hyperlink("https://www.diodes.com/part/view/MMSZ2V7CWF%28LS%29","MMSZ2V7CWF(LS)")</f>
        <v>MMSZ2V7CWF(LS)</v>
      </c>
      <c r="D1252" t="s">
        <v>1077</v>
      </c>
      <c r="E1252" t="s">
        <v>15</v>
      </c>
      <c r="F1252" t="s">
        <v>16</v>
      </c>
      <c r="G1252" t="s">
        <v>17</v>
      </c>
      <c r="H1252">
        <v>500</v>
      </c>
      <c r="I1252">
        <v>2.7</v>
      </c>
      <c r="J1252">
        <v>5</v>
      </c>
      <c r="L1252">
        <v>18</v>
      </c>
      <c r="M1252" t="s">
        <v>1320</v>
      </c>
    </row>
    <row r="1253" spans="1:13">
      <c r="A1253" t="s">
        <v>1333</v>
      </c>
      <c r="B1253" s="2" t="str">
        <f>Hyperlink("https://www.diodes.com/assets/Datasheets/MMSZ30VCWF_LS.pdf")</f>
        <v>https://www.diodes.com/assets/Datasheets/MMSZ30VCWF_LS.pdf</v>
      </c>
      <c r="C1253" t="str">
        <f>Hyperlink("https://www.diodes.com/part/view/MMSZ30VCWF%28LS%29","MMSZ30VCWF(LS)")</f>
        <v>MMSZ30VCWF(LS)</v>
      </c>
      <c r="D1253" t="s">
        <v>1077</v>
      </c>
      <c r="E1253" t="s">
        <v>15</v>
      </c>
      <c r="F1253" t="s">
        <v>16</v>
      </c>
      <c r="G1253" t="s">
        <v>17</v>
      </c>
      <c r="H1253">
        <v>500</v>
      </c>
      <c r="I1253">
        <v>30</v>
      </c>
      <c r="J1253">
        <v>2</v>
      </c>
      <c r="L1253">
        <v>0.045</v>
      </c>
      <c r="M1253" t="s">
        <v>1320</v>
      </c>
    </row>
    <row r="1254" spans="1:13">
      <c r="A1254" t="s">
        <v>1334</v>
      </c>
      <c r="B1254" s="2" t="str">
        <f>Hyperlink("https://www.diodes.com/assets/Datasheets/MMSZ33VCWF_LS.pdf")</f>
        <v>https://www.diodes.com/assets/Datasheets/MMSZ33VCWF_LS.pdf</v>
      </c>
      <c r="C1254" t="str">
        <f>Hyperlink("https://www.diodes.com/part/view/MMSZ33VCWF%28LS%29","MMSZ33VCWF(LS)")</f>
        <v>MMSZ33VCWF(LS)</v>
      </c>
      <c r="D1254" t="s">
        <v>1077</v>
      </c>
      <c r="E1254" t="s">
        <v>15</v>
      </c>
      <c r="F1254" t="s">
        <v>16</v>
      </c>
      <c r="G1254" t="s">
        <v>17</v>
      </c>
      <c r="H1254">
        <v>500</v>
      </c>
      <c r="I1254">
        <v>33</v>
      </c>
      <c r="J1254">
        <v>2</v>
      </c>
      <c r="L1254">
        <v>0.045</v>
      </c>
      <c r="M1254" t="s">
        <v>1320</v>
      </c>
    </row>
    <row r="1255" spans="1:13">
      <c r="A1255" t="s">
        <v>1335</v>
      </c>
      <c r="B1255" s="2" t="str">
        <f>Hyperlink("https://www.diodes.com/assets/Datasheets/MMSZ36VCWF_LS.pdf")</f>
        <v>https://www.diodes.com/assets/Datasheets/MMSZ36VCWF_LS.pdf</v>
      </c>
      <c r="C1255" t="str">
        <f>Hyperlink("https://www.diodes.com/part/view/MMSZ36VCWF%28LS%29","MMSZ36VCWF(LS)")</f>
        <v>MMSZ36VCWF(LS)</v>
      </c>
      <c r="D1255" t="s">
        <v>1077</v>
      </c>
      <c r="E1255" t="s">
        <v>15</v>
      </c>
      <c r="F1255" t="s">
        <v>16</v>
      </c>
      <c r="G1255" t="s">
        <v>17</v>
      </c>
      <c r="H1255">
        <v>500</v>
      </c>
      <c r="I1255">
        <v>36</v>
      </c>
      <c r="J1255">
        <v>2</v>
      </c>
      <c r="L1255">
        <v>0.045</v>
      </c>
      <c r="M1255" t="s">
        <v>1320</v>
      </c>
    </row>
    <row r="1256" spans="1:13">
      <c r="A1256" t="s">
        <v>1336</v>
      </c>
      <c r="B1256" s="2" t="str">
        <f>Hyperlink("https://www.diodes.com/assets/Datasheets/MMSZ39VCWF_LS.pdf")</f>
        <v>https://www.diodes.com/assets/Datasheets/MMSZ39VCWF_LS.pdf</v>
      </c>
      <c r="C1256" t="str">
        <f>Hyperlink("https://www.diodes.com/part/view/MMSZ39VCWF%28LS%29","MMSZ39VCWF(LS)")</f>
        <v>MMSZ39VCWF(LS)</v>
      </c>
      <c r="D1256" t="s">
        <v>1077</v>
      </c>
      <c r="E1256" t="s">
        <v>15</v>
      </c>
      <c r="F1256" t="s">
        <v>16</v>
      </c>
      <c r="G1256" t="s">
        <v>17</v>
      </c>
      <c r="H1256">
        <v>500</v>
      </c>
      <c r="I1256">
        <v>39</v>
      </c>
      <c r="J1256">
        <v>2</v>
      </c>
      <c r="L1256">
        <v>0.045</v>
      </c>
      <c r="M1256" t="s">
        <v>1320</v>
      </c>
    </row>
    <row r="1257" spans="1:13">
      <c r="A1257" t="s">
        <v>1337</v>
      </c>
      <c r="B1257" s="2" t="str">
        <f>Hyperlink("https://www.diodes.com/assets/Datasheets/MMSZ3V0CWF_LS.pdf")</f>
        <v>https://www.diodes.com/assets/Datasheets/MMSZ3V0CWF_LS.pdf</v>
      </c>
      <c r="C1257" t="str">
        <f>Hyperlink("https://www.diodes.com/part/view/MMSZ3V0CWF%28LS%29","MMSZ3V0CWF(LS)")</f>
        <v>MMSZ3V0CWF(LS)</v>
      </c>
      <c r="D1257" t="s">
        <v>1077</v>
      </c>
      <c r="E1257" t="s">
        <v>15</v>
      </c>
      <c r="F1257" t="s">
        <v>16</v>
      </c>
      <c r="G1257" t="s">
        <v>17</v>
      </c>
      <c r="H1257">
        <v>500</v>
      </c>
      <c r="I1257">
        <v>3</v>
      </c>
      <c r="J1257">
        <v>5</v>
      </c>
      <c r="L1257">
        <v>9</v>
      </c>
      <c r="M1257" t="s">
        <v>1320</v>
      </c>
    </row>
    <row r="1258" spans="1:13">
      <c r="A1258" t="s">
        <v>1338</v>
      </c>
      <c r="B1258" s="2" t="str">
        <f>Hyperlink("https://www.diodes.com/assets/Datasheets/MMSZ3V3CWF_LS.pdf")</f>
        <v>https://www.diodes.com/assets/Datasheets/MMSZ3V3CWF_LS.pdf</v>
      </c>
      <c r="C1258" t="str">
        <f>Hyperlink("https://www.diodes.com/part/view/MMSZ3V3CWF%28LS%29","MMSZ3V3CWF(LS)")</f>
        <v>MMSZ3V3CWF(LS)</v>
      </c>
      <c r="D1258" t="s">
        <v>1077</v>
      </c>
      <c r="E1258" t="s">
        <v>15</v>
      </c>
      <c r="F1258" t="s">
        <v>16</v>
      </c>
      <c r="G1258" t="s">
        <v>17</v>
      </c>
      <c r="H1258">
        <v>500</v>
      </c>
      <c r="I1258">
        <v>3.3</v>
      </c>
      <c r="J1258">
        <v>5</v>
      </c>
      <c r="L1258">
        <v>4.5</v>
      </c>
      <c r="M1258" t="s">
        <v>1320</v>
      </c>
    </row>
    <row r="1259" spans="1:13">
      <c r="A1259" t="s">
        <v>1339</v>
      </c>
      <c r="B1259" s="2" t="str">
        <f>Hyperlink("https://www.diodes.com/assets/Datasheets/MMSZ3V6CWF_LS.pdf")</f>
        <v>https://www.diodes.com/assets/Datasheets/MMSZ3V6CWF_LS.pdf</v>
      </c>
      <c r="C1259" t="str">
        <f>Hyperlink("https://www.diodes.com/part/view/MMSZ3V6CWF%28LS%29","MMSZ3V6CWF(LS)")</f>
        <v>MMSZ3V6CWF(LS)</v>
      </c>
      <c r="D1259" t="s">
        <v>1077</v>
      </c>
      <c r="E1259" t="s">
        <v>15</v>
      </c>
      <c r="F1259" t="s">
        <v>16</v>
      </c>
      <c r="G1259" t="s">
        <v>17</v>
      </c>
      <c r="H1259">
        <v>500</v>
      </c>
      <c r="I1259">
        <v>3.6</v>
      </c>
      <c r="J1259">
        <v>5</v>
      </c>
      <c r="L1259">
        <v>4.5</v>
      </c>
      <c r="M1259" t="s">
        <v>1320</v>
      </c>
    </row>
    <row r="1260" spans="1:13">
      <c r="A1260" t="s">
        <v>1340</v>
      </c>
      <c r="B1260" s="2" t="str">
        <f>Hyperlink("https://www.diodes.com/assets/Datasheets/MMSZ3V9CWF_LS.pdf")</f>
        <v>https://www.diodes.com/assets/Datasheets/MMSZ3V9CWF_LS.pdf</v>
      </c>
      <c r="C1260" t="str">
        <f>Hyperlink("https://www.diodes.com/part/view/MMSZ3V9CWF%28LS%29","MMSZ3V9CWF(LS)")</f>
        <v>MMSZ3V9CWF(LS)</v>
      </c>
      <c r="D1260" t="s">
        <v>1077</v>
      </c>
      <c r="E1260" t="s">
        <v>15</v>
      </c>
      <c r="F1260" t="s">
        <v>16</v>
      </c>
      <c r="G1260" t="s">
        <v>17</v>
      </c>
      <c r="H1260">
        <v>500</v>
      </c>
      <c r="I1260">
        <v>3.9</v>
      </c>
      <c r="J1260">
        <v>5</v>
      </c>
      <c r="L1260">
        <v>2.7</v>
      </c>
      <c r="M1260" t="s">
        <v>1320</v>
      </c>
    </row>
    <row r="1261" spans="1:13">
      <c r="A1261" t="s">
        <v>1341</v>
      </c>
      <c r="B1261" s="2" t="str">
        <f>Hyperlink("https://www.diodes.com/assets/Datasheets/MMSZ43VCWF_LS.pdf")</f>
        <v>https://www.diodes.com/assets/Datasheets/MMSZ43VCWF_LS.pdf</v>
      </c>
      <c r="C1261" t="str">
        <f>Hyperlink("https://www.diodes.com/part/view/MMSZ43VCWF%28LS%29","MMSZ43VCWF(LS)")</f>
        <v>MMSZ43VCWF(LS)</v>
      </c>
      <c r="D1261" t="s">
        <v>1077</v>
      </c>
      <c r="E1261" t="s">
        <v>15</v>
      </c>
      <c r="F1261" t="s">
        <v>16</v>
      </c>
      <c r="G1261" t="s">
        <v>17</v>
      </c>
      <c r="H1261">
        <v>500</v>
      </c>
      <c r="I1261">
        <v>43</v>
      </c>
      <c r="J1261">
        <v>2</v>
      </c>
      <c r="L1261">
        <v>0.045</v>
      </c>
      <c r="M1261" t="s">
        <v>1320</v>
      </c>
    </row>
    <row r="1262" spans="1:13">
      <c r="A1262" t="s">
        <v>1342</v>
      </c>
      <c r="B1262" s="2" t="str">
        <f>Hyperlink("https://www.diodes.com/assets/Datasheets/MMSZ47VCWF_LS.pdf")</f>
        <v>https://www.diodes.com/assets/Datasheets/MMSZ47VCWF_LS.pdf</v>
      </c>
      <c r="C1262" t="str">
        <f>Hyperlink("https://www.diodes.com/part/view/MMSZ47VCWF%28LS%29","MMSZ47VCWF(LS)")</f>
        <v>MMSZ47VCWF(LS)</v>
      </c>
      <c r="D1262" t="s">
        <v>1077</v>
      </c>
      <c r="E1262" t="s">
        <v>15</v>
      </c>
      <c r="F1262" t="s">
        <v>16</v>
      </c>
      <c r="G1262" t="s">
        <v>17</v>
      </c>
      <c r="H1262">
        <v>500</v>
      </c>
      <c r="I1262">
        <v>47</v>
      </c>
      <c r="J1262">
        <v>2</v>
      </c>
      <c r="L1262">
        <v>0.045</v>
      </c>
      <c r="M1262" t="s">
        <v>1320</v>
      </c>
    </row>
    <row r="1263" spans="1:13">
      <c r="A1263" t="s">
        <v>1343</v>
      </c>
      <c r="B1263" s="2" t="str">
        <f>Hyperlink("https://www.diodes.com/assets/Datasheets/MMSZ4V3CWF_LS.pdf")</f>
        <v>https://www.diodes.com/assets/Datasheets/MMSZ4V3CWF_LS.pdf</v>
      </c>
      <c r="C1263" t="str">
        <f>Hyperlink("https://www.diodes.com/part/view/MMSZ4V3CWF%28LS%29","MMSZ4V3CWF(LS)")</f>
        <v>MMSZ4V3CWF(LS)</v>
      </c>
      <c r="D1263" t="s">
        <v>1077</v>
      </c>
      <c r="E1263" t="s">
        <v>15</v>
      </c>
      <c r="F1263" t="s">
        <v>16</v>
      </c>
      <c r="G1263" t="s">
        <v>17</v>
      </c>
      <c r="H1263">
        <v>500</v>
      </c>
      <c r="I1263">
        <v>4.3</v>
      </c>
      <c r="J1263">
        <v>5</v>
      </c>
      <c r="L1263">
        <v>2.7</v>
      </c>
      <c r="M1263" t="s">
        <v>1320</v>
      </c>
    </row>
    <row r="1264" spans="1:13">
      <c r="A1264" t="s">
        <v>1344</v>
      </c>
      <c r="B1264" s="2" t="str">
        <f>Hyperlink("https://www.diodes.com/assets/Datasheets/MMSZ4V7CWF_LS.pdf")</f>
        <v>https://www.diodes.com/assets/Datasheets/MMSZ4V7CWF_LS.pdf</v>
      </c>
      <c r="C1264" t="str">
        <f>Hyperlink("https://www.diodes.com/part/view/MMSZ4V7CWF%28LS%29","MMSZ4V7CWF(LS)")</f>
        <v>MMSZ4V7CWF(LS)</v>
      </c>
      <c r="D1264" t="s">
        <v>1077</v>
      </c>
      <c r="E1264" t="s">
        <v>15</v>
      </c>
      <c r="F1264" t="s">
        <v>16</v>
      </c>
      <c r="G1264" t="s">
        <v>17</v>
      </c>
      <c r="H1264">
        <v>500</v>
      </c>
      <c r="I1264">
        <v>4.7</v>
      </c>
      <c r="J1264">
        <v>5</v>
      </c>
      <c r="L1264">
        <v>2.7</v>
      </c>
      <c r="M1264" t="s">
        <v>1320</v>
      </c>
    </row>
    <row r="1265" spans="1:13">
      <c r="A1265" t="s">
        <v>1345</v>
      </c>
      <c r="B1265" s="2" t="str">
        <f>Hyperlink("https://www.diodes.com/assets/Datasheets/MMSZ51VCWF_LS.pdf")</f>
        <v>https://www.diodes.com/assets/Datasheets/MMSZ51VCWF_LS.pdf</v>
      </c>
      <c r="C1265" t="str">
        <f>Hyperlink("https://www.diodes.com/part/view/MMSZ51VCWF%28LS%29","MMSZ51VCWF(LS)")</f>
        <v>MMSZ51VCWF(LS)</v>
      </c>
      <c r="D1265" t="s">
        <v>1077</v>
      </c>
      <c r="E1265" t="s">
        <v>15</v>
      </c>
      <c r="F1265" t="s">
        <v>16</v>
      </c>
      <c r="G1265" t="s">
        <v>17</v>
      </c>
      <c r="H1265">
        <v>500</v>
      </c>
      <c r="I1265">
        <v>51</v>
      </c>
      <c r="J1265">
        <v>2</v>
      </c>
      <c r="L1265">
        <v>0.045</v>
      </c>
      <c r="M1265" t="s">
        <v>1320</v>
      </c>
    </row>
    <row r="1266" spans="1:13">
      <c r="A1266" t="s">
        <v>1346</v>
      </c>
      <c r="B1266" s="2" t="str">
        <f>Hyperlink("https://www.diodes.com/assets/Datasheets/ds18010.pdf")</f>
        <v>https://www.diodes.com/assets/Datasheets/ds18010.pdf</v>
      </c>
      <c r="C1266" t="str">
        <f>Hyperlink("https://www.diodes.com/part/view/MMSZ5221B","MMSZ5221B")</f>
        <v>MMSZ5221B</v>
      </c>
      <c r="D1266" t="s">
        <v>1347</v>
      </c>
      <c r="E1266" t="s">
        <v>57</v>
      </c>
      <c r="F1266" t="s">
        <v>16</v>
      </c>
      <c r="G1266" t="s">
        <v>17</v>
      </c>
      <c r="H1266">
        <v>500</v>
      </c>
      <c r="I1266">
        <v>2.4</v>
      </c>
      <c r="J1266">
        <v>20</v>
      </c>
      <c r="K1266">
        <v>5</v>
      </c>
      <c r="L1266">
        <v>100</v>
      </c>
      <c r="M1266" t="s">
        <v>103</v>
      </c>
    </row>
    <row r="1267" spans="1:13">
      <c r="A1267" t="s">
        <v>1348</v>
      </c>
      <c r="B1267" s="2" t="str">
        <f>Hyperlink("https://www.diodes.com/assets/Datasheets/MMSZ5221BF_LS.pdf")</f>
        <v>https://www.diodes.com/assets/Datasheets/MMSZ5221BF_LS.pdf</v>
      </c>
      <c r="C1267" t="str">
        <f>Hyperlink("https://www.diodes.com/part/view/MMSZ5221BF%28LS%29","MMSZ5221BF(LS)")</f>
        <v>MMSZ5221BF(LS)</v>
      </c>
      <c r="D1267" t="s">
        <v>1077</v>
      </c>
      <c r="E1267" t="s">
        <v>15</v>
      </c>
      <c r="F1267" t="s">
        <v>16</v>
      </c>
      <c r="G1267" t="s">
        <v>17</v>
      </c>
      <c r="H1267">
        <v>500</v>
      </c>
      <c r="I1267">
        <v>2.4</v>
      </c>
      <c r="J1267">
        <v>20</v>
      </c>
      <c r="L1267">
        <v>100</v>
      </c>
      <c r="M1267" t="s">
        <v>1320</v>
      </c>
    </row>
    <row r="1268" spans="1:13">
      <c r="A1268" t="s">
        <v>1349</v>
      </c>
      <c r="B1268" s="2" t="str">
        <f>Hyperlink("https://www.diodes.com/assets/Datasheets/ds31038.pdf")</f>
        <v>https://www.diodes.com/assets/Datasheets/ds31038.pdf</v>
      </c>
      <c r="C1268" t="str">
        <f>Hyperlink("https://www.diodes.com/part/view/MMSZ5221BS","MMSZ5221BS")</f>
        <v>MMSZ5221BS</v>
      </c>
      <c r="D1268" t="s">
        <v>1350</v>
      </c>
      <c r="E1268" t="s">
        <v>15</v>
      </c>
      <c r="F1268" t="s">
        <v>16</v>
      </c>
      <c r="G1268" t="s">
        <v>17</v>
      </c>
      <c r="H1268">
        <v>200</v>
      </c>
      <c r="I1268">
        <v>2.4</v>
      </c>
      <c r="J1268">
        <v>20</v>
      </c>
      <c r="K1268">
        <v>5</v>
      </c>
      <c r="L1268">
        <v>100</v>
      </c>
      <c r="M1268" t="s">
        <v>108</v>
      </c>
    </row>
    <row r="1269" spans="1:13">
      <c r="A1269" t="s">
        <v>1351</v>
      </c>
      <c r="B1269" s="2" t="str">
        <f>Hyperlink("https://www.diodes.com/assets/Datasheets/MMSZ5222BF_LS.pdf")</f>
        <v>https://www.diodes.com/assets/Datasheets/MMSZ5222BF_LS.pdf</v>
      </c>
      <c r="C1269" t="str">
        <f>Hyperlink("https://www.diodes.com/part/view/MMSZ5222BF%28LS%29","MMSZ5222BF(LS)")</f>
        <v>MMSZ5222BF(LS)</v>
      </c>
      <c r="D1269" t="s">
        <v>1077</v>
      </c>
      <c r="E1269" t="s">
        <v>15</v>
      </c>
      <c r="F1269" t="s">
        <v>16</v>
      </c>
      <c r="G1269" t="s">
        <v>17</v>
      </c>
      <c r="H1269">
        <v>500</v>
      </c>
      <c r="I1269">
        <v>2.5</v>
      </c>
      <c r="J1269">
        <v>20</v>
      </c>
      <c r="L1269">
        <v>100</v>
      </c>
      <c r="M1269" t="s">
        <v>1320</v>
      </c>
    </row>
    <row r="1270" spans="1:13">
      <c r="A1270" t="s">
        <v>1352</v>
      </c>
      <c r="B1270" s="2" t="str">
        <f>Hyperlink("https://www.diodes.com/assets/Datasheets/ds18010.pdf")</f>
        <v>https://www.diodes.com/assets/Datasheets/ds18010.pdf</v>
      </c>
      <c r="C1270" t="str">
        <f>Hyperlink("https://www.diodes.com/part/view/MMSZ5223B","MMSZ5223B")</f>
        <v>MMSZ5223B</v>
      </c>
      <c r="D1270" t="s">
        <v>1347</v>
      </c>
      <c r="E1270" t="s">
        <v>57</v>
      </c>
      <c r="F1270" t="s">
        <v>16</v>
      </c>
      <c r="G1270" t="s">
        <v>17</v>
      </c>
      <c r="H1270">
        <v>500</v>
      </c>
      <c r="I1270">
        <v>2.7</v>
      </c>
      <c r="J1270">
        <v>20</v>
      </c>
      <c r="K1270">
        <v>5</v>
      </c>
      <c r="L1270">
        <v>75</v>
      </c>
      <c r="M1270" t="s">
        <v>103</v>
      </c>
    </row>
    <row r="1271" spans="1:13">
      <c r="A1271" t="s">
        <v>1353</v>
      </c>
      <c r="B1271" s="2" t="str">
        <f>Hyperlink("https://www.diodes.com/assets/Datasheets/MMSZ5223BF_LS.pdf")</f>
        <v>https://www.diodes.com/assets/Datasheets/MMSZ5223BF_LS.pdf</v>
      </c>
      <c r="C1271" t="str">
        <f>Hyperlink("https://www.diodes.com/part/view/MMSZ5223BF%28LS%29","MMSZ5223BF(LS)")</f>
        <v>MMSZ5223BF(LS)</v>
      </c>
      <c r="D1271" t="s">
        <v>1077</v>
      </c>
      <c r="E1271" t="s">
        <v>15</v>
      </c>
      <c r="F1271" t="s">
        <v>16</v>
      </c>
      <c r="G1271" t="s">
        <v>17</v>
      </c>
      <c r="H1271">
        <v>500</v>
      </c>
      <c r="I1271">
        <v>2.7</v>
      </c>
      <c r="J1271">
        <v>20</v>
      </c>
      <c r="L1271">
        <v>75</v>
      </c>
      <c r="M1271" t="s">
        <v>1320</v>
      </c>
    </row>
    <row r="1272" spans="1:13">
      <c r="A1272" t="s">
        <v>1354</v>
      </c>
      <c r="B1272" s="2" t="str">
        <f>Hyperlink("https://www.diodes.com/assets/Datasheets/ds31038.pdf")</f>
        <v>https://www.diodes.com/assets/Datasheets/ds31038.pdf</v>
      </c>
      <c r="C1272" t="str">
        <f>Hyperlink("https://www.diodes.com/part/view/MMSZ5223BS","MMSZ5223BS")</f>
        <v>MMSZ5223BS</v>
      </c>
      <c r="D1272" t="s">
        <v>1350</v>
      </c>
      <c r="E1272" t="s">
        <v>15</v>
      </c>
      <c r="F1272" t="s">
        <v>16</v>
      </c>
      <c r="G1272" t="s">
        <v>17</v>
      </c>
      <c r="H1272">
        <v>200</v>
      </c>
      <c r="I1272">
        <v>2.7</v>
      </c>
      <c r="J1272">
        <v>20</v>
      </c>
      <c r="K1272">
        <v>5</v>
      </c>
      <c r="L1272">
        <v>75</v>
      </c>
      <c r="M1272" t="s">
        <v>108</v>
      </c>
    </row>
    <row r="1273" spans="1:13">
      <c r="A1273" t="s">
        <v>1355</v>
      </c>
      <c r="B1273" s="2" t="str">
        <f>Hyperlink("https://www.diodes.com/assets/Datasheets/MMSZ5224BF_LS.pdf")</f>
        <v>https://www.diodes.com/assets/Datasheets/MMSZ5224BF_LS.pdf</v>
      </c>
      <c r="C1273" t="str">
        <f>Hyperlink("https://www.diodes.com/part/view/MMSZ5224BF%28LS%29","MMSZ5224BF(LS)")</f>
        <v>MMSZ5224BF(LS)</v>
      </c>
      <c r="D1273" t="s">
        <v>1077</v>
      </c>
      <c r="E1273" t="s">
        <v>15</v>
      </c>
      <c r="F1273" t="s">
        <v>16</v>
      </c>
      <c r="G1273" t="s">
        <v>17</v>
      </c>
      <c r="H1273">
        <v>500</v>
      </c>
      <c r="I1273">
        <v>2.8</v>
      </c>
      <c r="J1273">
        <v>20</v>
      </c>
      <c r="L1273">
        <v>75</v>
      </c>
      <c r="M1273" t="s">
        <v>1320</v>
      </c>
    </row>
    <row r="1274" spans="1:13">
      <c r="A1274" t="s">
        <v>1356</v>
      </c>
      <c r="B1274" s="2" t="str">
        <f>Hyperlink("https://www.diodes.com/assets/Datasheets/ds18010.pdf")</f>
        <v>https://www.diodes.com/assets/Datasheets/ds18010.pdf</v>
      </c>
      <c r="C1274" t="str">
        <f>Hyperlink("https://www.diodes.com/part/view/MMSZ5225B","MMSZ5225B")</f>
        <v>MMSZ5225B</v>
      </c>
      <c r="D1274" t="s">
        <v>1347</v>
      </c>
      <c r="E1274" t="s">
        <v>57</v>
      </c>
      <c r="F1274" t="s">
        <v>16</v>
      </c>
      <c r="G1274" t="s">
        <v>17</v>
      </c>
      <c r="H1274">
        <v>500</v>
      </c>
      <c r="I1274">
        <v>3</v>
      </c>
      <c r="J1274">
        <v>20</v>
      </c>
      <c r="K1274">
        <v>5</v>
      </c>
      <c r="L1274">
        <v>50</v>
      </c>
      <c r="M1274" t="s">
        <v>103</v>
      </c>
    </row>
    <row r="1275" spans="1:13">
      <c r="A1275" t="s">
        <v>1357</v>
      </c>
      <c r="B1275" s="2" t="str">
        <f>Hyperlink("https://www.diodes.com/assets/Datasheets/MMSZ5225BF_LS.pdf")</f>
        <v>https://www.diodes.com/assets/Datasheets/MMSZ5225BF_LS.pdf</v>
      </c>
      <c r="C1275" t="str">
        <f>Hyperlink("https://www.diodes.com/part/view/MMSZ5225BF%28LS%29","MMSZ5225BF(LS)")</f>
        <v>MMSZ5225BF(LS)</v>
      </c>
      <c r="D1275" t="s">
        <v>1077</v>
      </c>
      <c r="E1275" t="s">
        <v>15</v>
      </c>
      <c r="F1275" t="s">
        <v>16</v>
      </c>
      <c r="G1275" t="s">
        <v>17</v>
      </c>
      <c r="H1275">
        <v>500</v>
      </c>
      <c r="I1275">
        <v>3</v>
      </c>
      <c r="J1275">
        <v>20</v>
      </c>
      <c r="L1275">
        <v>50</v>
      </c>
      <c r="M1275" t="s">
        <v>1320</v>
      </c>
    </row>
    <row r="1276" spans="1:13">
      <c r="A1276" t="s">
        <v>1358</v>
      </c>
      <c r="B1276" s="2" t="str">
        <f>Hyperlink("https://www.diodes.com/assets/Datasheets/ds31038.pdf")</f>
        <v>https://www.diodes.com/assets/Datasheets/ds31038.pdf</v>
      </c>
      <c r="C1276" t="str">
        <f>Hyperlink("https://www.diodes.com/part/view/MMSZ5225BS","MMSZ5225BS")</f>
        <v>MMSZ5225BS</v>
      </c>
      <c r="D1276" t="s">
        <v>1350</v>
      </c>
      <c r="E1276" t="s">
        <v>15</v>
      </c>
      <c r="F1276" t="s">
        <v>16</v>
      </c>
      <c r="G1276" t="s">
        <v>17</v>
      </c>
      <c r="H1276">
        <v>200</v>
      </c>
      <c r="I1276">
        <v>3</v>
      </c>
      <c r="J1276">
        <v>20</v>
      </c>
      <c r="K1276">
        <v>5</v>
      </c>
      <c r="L1276">
        <v>50</v>
      </c>
      <c r="M1276" t="s">
        <v>108</v>
      </c>
    </row>
    <row r="1277" spans="1:13">
      <c r="A1277" t="s">
        <v>1359</v>
      </c>
      <c r="B1277" s="2" t="str">
        <f>Hyperlink("https://www.diodes.com/assets/Datasheets/ds18010.pdf")</f>
        <v>https://www.diodes.com/assets/Datasheets/ds18010.pdf</v>
      </c>
      <c r="C1277" t="str">
        <f>Hyperlink("https://www.diodes.com/part/view/MMSZ5226B","MMSZ5226B")</f>
        <v>MMSZ5226B</v>
      </c>
      <c r="D1277" t="s">
        <v>1347</v>
      </c>
      <c r="E1277" t="s">
        <v>57</v>
      </c>
      <c r="F1277" t="s">
        <v>16</v>
      </c>
      <c r="G1277" t="s">
        <v>17</v>
      </c>
      <c r="H1277">
        <v>500</v>
      </c>
      <c r="I1277">
        <v>3.3</v>
      </c>
      <c r="J1277">
        <v>20</v>
      </c>
      <c r="K1277">
        <v>5</v>
      </c>
      <c r="L1277">
        <v>25</v>
      </c>
      <c r="M1277" t="s">
        <v>103</v>
      </c>
    </row>
    <row r="1278" spans="1:13">
      <c r="A1278" t="s">
        <v>1360</v>
      </c>
      <c r="B1278" s="2" t="str">
        <f>Hyperlink("https://www.diodes.com/assets/Datasheets/MMSZ5226BF_LS.pdf")</f>
        <v>https://www.diodes.com/assets/Datasheets/MMSZ5226BF_LS.pdf</v>
      </c>
      <c r="C1278" t="str">
        <f>Hyperlink("https://www.diodes.com/part/view/MMSZ5226BF%28LS%29","MMSZ5226BF(LS)")</f>
        <v>MMSZ5226BF(LS)</v>
      </c>
      <c r="D1278" t="s">
        <v>1077</v>
      </c>
      <c r="E1278" t="s">
        <v>15</v>
      </c>
      <c r="F1278" t="s">
        <v>16</v>
      </c>
      <c r="G1278" t="s">
        <v>17</v>
      </c>
      <c r="H1278">
        <v>500</v>
      </c>
      <c r="I1278">
        <v>3.3</v>
      </c>
      <c r="J1278">
        <v>20</v>
      </c>
      <c r="L1278">
        <v>25</v>
      </c>
      <c r="M1278" t="s">
        <v>1320</v>
      </c>
    </row>
    <row r="1279" spans="1:13">
      <c r="A1279" t="s">
        <v>1361</v>
      </c>
      <c r="B1279" s="2" t="str">
        <f>Hyperlink("https://www.diodes.com/assets/Datasheets/ds31038.pdf")</f>
        <v>https://www.diodes.com/assets/Datasheets/ds31038.pdf</v>
      </c>
      <c r="C1279" t="str">
        <f>Hyperlink("https://www.diodes.com/part/view/MMSZ5226BS","MMSZ5226BS")</f>
        <v>MMSZ5226BS</v>
      </c>
      <c r="D1279" t="s">
        <v>1350</v>
      </c>
      <c r="E1279" t="s">
        <v>15</v>
      </c>
      <c r="F1279" t="s">
        <v>16</v>
      </c>
      <c r="G1279" t="s">
        <v>17</v>
      </c>
      <c r="H1279">
        <v>200</v>
      </c>
      <c r="I1279">
        <v>3.3</v>
      </c>
      <c r="J1279">
        <v>20</v>
      </c>
      <c r="K1279">
        <v>5</v>
      </c>
      <c r="L1279">
        <v>25</v>
      </c>
      <c r="M1279" t="s">
        <v>108</v>
      </c>
    </row>
    <row r="1280" spans="1:13">
      <c r="A1280" t="s">
        <v>1362</v>
      </c>
      <c r="B1280" s="2" t="str">
        <f>Hyperlink("https://www.diodes.com/assets/Datasheets/ds18010.pdf")</f>
        <v>https://www.diodes.com/assets/Datasheets/ds18010.pdf</v>
      </c>
      <c r="C1280" t="str">
        <f>Hyperlink("https://www.diodes.com/part/view/MMSZ5227B","MMSZ5227B")</f>
        <v>MMSZ5227B</v>
      </c>
      <c r="D1280" t="s">
        <v>1347</v>
      </c>
      <c r="E1280" t="s">
        <v>57</v>
      </c>
      <c r="F1280" t="s">
        <v>16</v>
      </c>
      <c r="G1280" t="s">
        <v>17</v>
      </c>
      <c r="H1280">
        <v>500</v>
      </c>
      <c r="I1280">
        <v>3.6</v>
      </c>
      <c r="J1280">
        <v>20</v>
      </c>
      <c r="K1280">
        <v>5</v>
      </c>
      <c r="L1280">
        <v>15</v>
      </c>
      <c r="M1280" t="s">
        <v>103</v>
      </c>
    </row>
    <row r="1281" spans="1:13">
      <c r="A1281" t="s">
        <v>1363</v>
      </c>
      <c r="B1281" s="2" t="str">
        <f>Hyperlink("https://www.diodes.com/assets/Datasheets/MMSZ5227BF_LS.pdf")</f>
        <v>https://www.diodes.com/assets/Datasheets/MMSZ5227BF_LS.pdf</v>
      </c>
      <c r="C1281" t="str">
        <f>Hyperlink("https://www.diodes.com/part/view/MMSZ5227BF%28LS%29","MMSZ5227BF(LS)")</f>
        <v>MMSZ5227BF(LS)</v>
      </c>
      <c r="D1281" t="s">
        <v>1077</v>
      </c>
      <c r="E1281" t="s">
        <v>15</v>
      </c>
      <c r="F1281" t="s">
        <v>16</v>
      </c>
      <c r="G1281" t="s">
        <v>17</v>
      </c>
      <c r="H1281">
        <v>500</v>
      </c>
      <c r="I1281">
        <v>3.6</v>
      </c>
      <c r="J1281">
        <v>20</v>
      </c>
      <c r="L1281">
        <v>15</v>
      </c>
      <c r="M1281" t="s">
        <v>1320</v>
      </c>
    </row>
    <row r="1282" spans="1:13">
      <c r="A1282" t="s">
        <v>1364</v>
      </c>
      <c r="B1282" s="2" t="str">
        <f>Hyperlink("https://www.diodes.com/assets/Datasheets/ds31038.pdf")</f>
        <v>https://www.diodes.com/assets/Datasheets/ds31038.pdf</v>
      </c>
      <c r="C1282" t="str">
        <f>Hyperlink("https://www.diodes.com/part/view/MMSZ5227BS","MMSZ5227BS")</f>
        <v>MMSZ5227BS</v>
      </c>
      <c r="D1282" t="s">
        <v>1350</v>
      </c>
      <c r="E1282" t="s">
        <v>15</v>
      </c>
      <c r="F1282" t="s">
        <v>16</v>
      </c>
      <c r="G1282" t="s">
        <v>17</v>
      </c>
      <c r="H1282">
        <v>200</v>
      </c>
      <c r="I1282">
        <v>3.6</v>
      </c>
      <c r="J1282">
        <v>20</v>
      </c>
      <c r="K1282">
        <v>5</v>
      </c>
      <c r="L1282">
        <v>15</v>
      </c>
      <c r="M1282" t="s">
        <v>108</v>
      </c>
    </row>
    <row r="1283" spans="1:13">
      <c r="A1283" t="s">
        <v>1365</v>
      </c>
      <c r="B1283" s="2" t="str">
        <f>Hyperlink("https://www.diodes.com/assets/Datasheets/ds18010.pdf")</f>
        <v>https://www.diodes.com/assets/Datasheets/ds18010.pdf</v>
      </c>
      <c r="C1283" t="str">
        <f>Hyperlink("https://www.diodes.com/part/view/MMSZ5228B","MMSZ5228B")</f>
        <v>MMSZ5228B</v>
      </c>
      <c r="D1283" t="s">
        <v>1347</v>
      </c>
      <c r="E1283" t="s">
        <v>57</v>
      </c>
      <c r="F1283" t="s">
        <v>16</v>
      </c>
      <c r="G1283" t="s">
        <v>17</v>
      </c>
      <c r="H1283">
        <v>500</v>
      </c>
      <c r="I1283">
        <v>3.9</v>
      </c>
      <c r="J1283">
        <v>20</v>
      </c>
      <c r="K1283">
        <v>5</v>
      </c>
      <c r="L1283">
        <v>10</v>
      </c>
      <c r="M1283" t="s">
        <v>103</v>
      </c>
    </row>
    <row r="1284" spans="1:13">
      <c r="A1284" t="s">
        <v>1366</v>
      </c>
      <c r="B1284" s="2" t="str">
        <f>Hyperlink("https://www.diodes.com/assets/Datasheets/MMSZ5228BF_LS.pdf")</f>
        <v>https://www.diodes.com/assets/Datasheets/MMSZ5228BF_LS.pdf</v>
      </c>
      <c r="C1284" t="str">
        <f>Hyperlink("https://www.diodes.com/part/view/MMSZ5228BF%28LS%29","MMSZ5228BF(LS)")</f>
        <v>MMSZ5228BF(LS)</v>
      </c>
      <c r="D1284" t="s">
        <v>1077</v>
      </c>
      <c r="E1284" t="s">
        <v>15</v>
      </c>
      <c r="F1284" t="s">
        <v>16</v>
      </c>
      <c r="G1284" t="s">
        <v>17</v>
      </c>
      <c r="H1284">
        <v>500</v>
      </c>
      <c r="I1284">
        <v>3.9</v>
      </c>
      <c r="J1284">
        <v>20</v>
      </c>
      <c r="L1284">
        <v>10</v>
      </c>
      <c r="M1284" t="s">
        <v>1320</v>
      </c>
    </row>
    <row r="1285" spans="1:13">
      <c r="A1285" t="s">
        <v>1367</v>
      </c>
      <c r="B1285" s="2" t="str">
        <f>Hyperlink("https://www.diodes.com/assets/Datasheets/ds31038.pdf")</f>
        <v>https://www.diodes.com/assets/Datasheets/ds31038.pdf</v>
      </c>
      <c r="C1285" t="str">
        <f>Hyperlink("https://www.diodes.com/part/view/MMSZ5228BS","MMSZ5228BS")</f>
        <v>MMSZ5228BS</v>
      </c>
      <c r="D1285" t="s">
        <v>1350</v>
      </c>
      <c r="E1285" t="s">
        <v>15</v>
      </c>
      <c r="F1285" t="s">
        <v>16</v>
      </c>
      <c r="G1285" t="s">
        <v>17</v>
      </c>
      <c r="H1285">
        <v>200</v>
      </c>
      <c r="I1285">
        <v>3.9</v>
      </c>
      <c r="J1285">
        <v>20</v>
      </c>
      <c r="K1285">
        <v>5</v>
      </c>
      <c r="L1285">
        <v>10</v>
      </c>
      <c r="M1285" t="s">
        <v>108</v>
      </c>
    </row>
    <row r="1286" spans="1:13">
      <c r="A1286" t="s">
        <v>1368</v>
      </c>
      <c r="B1286" s="2" t="str">
        <f>Hyperlink("https://www.diodes.com/assets/Datasheets/ds18010.pdf")</f>
        <v>https://www.diodes.com/assets/Datasheets/ds18010.pdf</v>
      </c>
      <c r="C1286" t="str">
        <f>Hyperlink("https://www.diodes.com/part/view/MMSZ5229B","MMSZ5229B")</f>
        <v>MMSZ5229B</v>
      </c>
      <c r="D1286" t="s">
        <v>1347</v>
      </c>
      <c r="E1286" t="s">
        <v>57</v>
      </c>
      <c r="F1286" t="s">
        <v>16</v>
      </c>
      <c r="G1286" t="s">
        <v>17</v>
      </c>
      <c r="H1286">
        <v>500</v>
      </c>
      <c r="I1286">
        <v>4.3</v>
      </c>
      <c r="J1286">
        <v>20</v>
      </c>
      <c r="K1286">
        <v>5</v>
      </c>
      <c r="L1286">
        <v>5</v>
      </c>
      <c r="M1286" t="s">
        <v>103</v>
      </c>
    </row>
    <row r="1287" spans="1:13">
      <c r="A1287" t="s">
        <v>1369</v>
      </c>
      <c r="B1287" s="2" t="str">
        <f>Hyperlink("https://www.diodes.com/assets/Datasheets/MMSZ5229BF_LS.pdf")</f>
        <v>https://www.diodes.com/assets/Datasheets/MMSZ5229BF_LS.pdf</v>
      </c>
      <c r="C1287" t="str">
        <f>Hyperlink("https://www.diodes.com/part/view/MMSZ5229BF%28LS%29","MMSZ5229BF(LS)")</f>
        <v>MMSZ5229BF(LS)</v>
      </c>
      <c r="D1287" t="s">
        <v>1077</v>
      </c>
      <c r="E1287" t="s">
        <v>15</v>
      </c>
      <c r="F1287" t="s">
        <v>16</v>
      </c>
      <c r="G1287" t="s">
        <v>17</v>
      </c>
      <c r="H1287">
        <v>500</v>
      </c>
      <c r="I1287">
        <v>4.3</v>
      </c>
      <c r="J1287">
        <v>20</v>
      </c>
      <c r="L1287">
        <v>5</v>
      </c>
      <c r="M1287" t="s">
        <v>1320</v>
      </c>
    </row>
    <row r="1288" spans="1:13">
      <c r="A1288" t="s">
        <v>1370</v>
      </c>
      <c r="B1288" s="2" t="str">
        <f>Hyperlink("https://www.diodes.com/assets/Datasheets/ds31038.pdf")</f>
        <v>https://www.diodes.com/assets/Datasheets/ds31038.pdf</v>
      </c>
      <c r="C1288" t="str">
        <f>Hyperlink("https://www.diodes.com/part/view/MMSZ5229BS","MMSZ5229BS")</f>
        <v>MMSZ5229BS</v>
      </c>
      <c r="D1288" t="s">
        <v>1350</v>
      </c>
      <c r="E1288" t="s">
        <v>15</v>
      </c>
      <c r="F1288" t="s">
        <v>16</v>
      </c>
      <c r="G1288" t="s">
        <v>17</v>
      </c>
      <c r="H1288">
        <v>200</v>
      </c>
      <c r="I1288">
        <v>4.3</v>
      </c>
      <c r="J1288">
        <v>20</v>
      </c>
      <c r="K1288">
        <v>5</v>
      </c>
      <c r="L1288">
        <v>5</v>
      </c>
      <c r="M1288" t="s">
        <v>108</v>
      </c>
    </row>
    <row r="1289" spans="1:13">
      <c r="A1289" t="s">
        <v>1371</v>
      </c>
      <c r="B1289" s="2" t="str">
        <f>Hyperlink("https://www.diodes.com/assets/Datasheets/ds18010.pdf")</f>
        <v>https://www.diodes.com/assets/Datasheets/ds18010.pdf</v>
      </c>
      <c r="C1289" t="str">
        <f>Hyperlink("https://www.diodes.com/part/view/MMSZ5230B","MMSZ5230B")</f>
        <v>MMSZ5230B</v>
      </c>
      <c r="D1289" t="s">
        <v>1347</v>
      </c>
      <c r="E1289" t="s">
        <v>57</v>
      </c>
      <c r="F1289" t="s">
        <v>16</v>
      </c>
      <c r="G1289" t="s">
        <v>17</v>
      </c>
      <c r="H1289">
        <v>500</v>
      </c>
      <c r="I1289">
        <v>4.7</v>
      </c>
      <c r="J1289">
        <v>20</v>
      </c>
      <c r="K1289">
        <v>5</v>
      </c>
      <c r="L1289">
        <v>5</v>
      </c>
      <c r="M1289" t="s">
        <v>103</v>
      </c>
    </row>
    <row r="1290" spans="1:13">
      <c r="A1290" t="s">
        <v>1372</v>
      </c>
      <c r="B1290" s="2" t="str">
        <f>Hyperlink("https://www.diodes.com/assets/Datasheets/MMSZ5230BF_LS.pdf")</f>
        <v>https://www.diodes.com/assets/Datasheets/MMSZ5230BF_LS.pdf</v>
      </c>
      <c r="C1290" t="str">
        <f>Hyperlink("https://www.diodes.com/part/view/MMSZ5230BF%28LS%29","MMSZ5230BF(LS)")</f>
        <v>MMSZ5230BF(LS)</v>
      </c>
      <c r="D1290" t="s">
        <v>1077</v>
      </c>
      <c r="E1290" t="s">
        <v>15</v>
      </c>
      <c r="F1290" t="s">
        <v>16</v>
      </c>
      <c r="G1290" t="s">
        <v>17</v>
      </c>
      <c r="H1290">
        <v>500</v>
      </c>
      <c r="I1290">
        <v>4.7</v>
      </c>
      <c r="J1290">
        <v>20</v>
      </c>
      <c r="L1290">
        <v>5</v>
      </c>
      <c r="M1290" t="s">
        <v>1320</v>
      </c>
    </row>
    <row r="1291" spans="1:13">
      <c r="A1291" t="s">
        <v>1373</v>
      </c>
      <c r="B1291" s="2" t="str">
        <f>Hyperlink("https://www.diodes.com/assets/Datasheets/ds31038.pdf")</f>
        <v>https://www.diodes.com/assets/Datasheets/ds31038.pdf</v>
      </c>
      <c r="C1291" t="str">
        <f>Hyperlink("https://www.diodes.com/part/view/MMSZ5230BS","MMSZ5230BS")</f>
        <v>MMSZ5230BS</v>
      </c>
      <c r="D1291" t="s">
        <v>1350</v>
      </c>
      <c r="E1291" t="s">
        <v>15</v>
      </c>
      <c r="F1291" t="s">
        <v>16</v>
      </c>
      <c r="G1291" t="s">
        <v>17</v>
      </c>
      <c r="H1291">
        <v>200</v>
      </c>
      <c r="I1291">
        <v>4.7</v>
      </c>
      <c r="J1291">
        <v>20</v>
      </c>
      <c r="K1291">
        <v>5</v>
      </c>
      <c r="L1291">
        <v>5</v>
      </c>
      <c r="M1291" t="s">
        <v>108</v>
      </c>
    </row>
    <row r="1292" spans="1:13">
      <c r="A1292" t="s">
        <v>1374</v>
      </c>
      <c r="B1292" s="2" t="str">
        <f>Hyperlink("https://www.diodes.com/assets/Datasheets/ds18010.pdf")</f>
        <v>https://www.diodes.com/assets/Datasheets/ds18010.pdf</v>
      </c>
      <c r="C1292" t="str">
        <f>Hyperlink("https://www.diodes.com/part/view/MMSZ5231B","MMSZ5231B")</f>
        <v>MMSZ5231B</v>
      </c>
      <c r="D1292" t="s">
        <v>1347</v>
      </c>
      <c r="E1292" t="s">
        <v>57</v>
      </c>
      <c r="F1292" t="s">
        <v>16</v>
      </c>
      <c r="G1292" t="s">
        <v>17</v>
      </c>
      <c r="H1292">
        <v>500</v>
      </c>
      <c r="I1292">
        <v>5.1</v>
      </c>
      <c r="J1292">
        <v>20</v>
      </c>
      <c r="K1292">
        <v>5</v>
      </c>
      <c r="L1292">
        <v>5</v>
      </c>
      <c r="M1292" t="s">
        <v>103</v>
      </c>
    </row>
    <row r="1293" spans="1:13">
      <c r="A1293" t="s">
        <v>1375</v>
      </c>
      <c r="B1293" s="2" t="str">
        <f>Hyperlink("https://www.diodes.com/assets/Datasheets/MMSZ5231BF_LS.pdf")</f>
        <v>https://www.diodes.com/assets/Datasheets/MMSZ5231BF_LS.pdf</v>
      </c>
      <c r="C1293" t="str">
        <f>Hyperlink("https://www.diodes.com/part/view/MMSZ5231BF%28LS%29","MMSZ5231BF(LS)")</f>
        <v>MMSZ5231BF(LS)</v>
      </c>
      <c r="D1293" t="s">
        <v>1077</v>
      </c>
      <c r="E1293" t="s">
        <v>15</v>
      </c>
      <c r="F1293" t="s">
        <v>16</v>
      </c>
      <c r="G1293" t="s">
        <v>17</v>
      </c>
      <c r="H1293">
        <v>500</v>
      </c>
      <c r="I1293">
        <v>5.1</v>
      </c>
      <c r="J1293">
        <v>20</v>
      </c>
      <c r="L1293">
        <v>5</v>
      </c>
      <c r="M1293" t="s">
        <v>1320</v>
      </c>
    </row>
    <row r="1294" spans="1:13">
      <c r="A1294" t="s">
        <v>1376</v>
      </c>
      <c r="B1294" s="2" t="str">
        <f>Hyperlink("https://www.diodes.com/assets/Datasheets/ds31038.pdf")</f>
        <v>https://www.diodes.com/assets/Datasheets/ds31038.pdf</v>
      </c>
      <c r="C1294" t="str">
        <f>Hyperlink("https://www.diodes.com/part/view/MMSZ5231BS","MMSZ5231BS")</f>
        <v>MMSZ5231BS</v>
      </c>
      <c r="D1294" t="s">
        <v>1350</v>
      </c>
      <c r="E1294" t="s">
        <v>15</v>
      </c>
      <c r="F1294" t="s">
        <v>16</v>
      </c>
      <c r="G1294" t="s">
        <v>17</v>
      </c>
      <c r="H1294">
        <v>200</v>
      </c>
      <c r="I1294">
        <v>5.1</v>
      </c>
      <c r="J1294">
        <v>20</v>
      </c>
      <c r="K1294">
        <v>5</v>
      </c>
      <c r="L1294">
        <v>5</v>
      </c>
      <c r="M1294" t="s">
        <v>108</v>
      </c>
    </row>
    <row r="1295" spans="1:13">
      <c r="A1295" t="s">
        <v>1377</v>
      </c>
      <c r="B1295" s="2" t="str">
        <f>Hyperlink("https://www.diodes.com/assets/Datasheets/ds18010.pdf")</f>
        <v>https://www.diodes.com/assets/Datasheets/ds18010.pdf</v>
      </c>
      <c r="C1295" t="str">
        <f>Hyperlink("https://www.diodes.com/part/view/MMSZ5232B","MMSZ5232B")</f>
        <v>MMSZ5232B</v>
      </c>
      <c r="D1295" t="s">
        <v>1347</v>
      </c>
      <c r="E1295" t="s">
        <v>57</v>
      </c>
      <c r="F1295" t="s">
        <v>16</v>
      </c>
      <c r="G1295" t="s">
        <v>17</v>
      </c>
      <c r="H1295">
        <v>500</v>
      </c>
      <c r="I1295">
        <v>5.6</v>
      </c>
      <c r="J1295">
        <v>20</v>
      </c>
      <c r="K1295">
        <v>5</v>
      </c>
      <c r="L1295">
        <v>5</v>
      </c>
      <c r="M1295" t="s">
        <v>103</v>
      </c>
    </row>
    <row r="1296" spans="1:13">
      <c r="A1296" t="s">
        <v>1378</v>
      </c>
      <c r="B1296" s="2" t="str">
        <f>Hyperlink("https://www.diodes.com/assets/Datasheets/MMSZ5232BF_LS.pdf")</f>
        <v>https://www.diodes.com/assets/Datasheets/MMSZ5232BF_LS.pdf</v>
      </c>
      <c r="C1296" t="str">
        <f>Hyperlink("https://www.diodes.com/part/view/MMSZ5232BF%28LS%29","MMSZ5232BF(LS)")</f>
        <v>MMSZ5232BF(LS)</v>
      </c>
      <c r="D1296" t="s">
        <v>1077</v>
      </c>
      <c r="E1296" t="s">
        <v>15</v>
      </c>
      <c r="F1296" t="s">
        <v>16</v>
      </c>
      <c r="G1296" t="s">
        <v>17</v>
      </c>
      <c r="H1296">
        <v>500</v>
      </c>
      <c r="I1296">
        <v>5.6</v>
      </c>
      <c r="J1296">
        <v>20</v>
      </c>
      <c r="L1296">
        <v>5</v>
      </c>
      <c r="M1296" t="s">
        <v>1320</v>
      </c>
    </row>
    <row r="1297" spans="1:13">
      <c r="A1297" t="s">
        <v>1379</v>
      </c>
      <c r="B1297" s="2" t="str">
        <f>Hyperlink("https://www.diodes.com/assets/Datasheets/ds31038.pdf")</f>
        <v>https://www.diodes.com/assets/Datasheets/ds31038.pdf</v>
      </c>
      <c r="C1297" t="str">
        <f>Hyperlink("https://www.diodes.com/part/view/MMSZ5232BS","MMSZ5232BS")</f>
        <v>MMSZ5232BS</v>
      </c>
      <c r="D1297" t="s">
        <v>1350</v>
      </c>
      <c r="E1297" t="s">
        <v>15</v>
      </c>
      <c r="F1297" t="s">
        <v>16</v>
      </c>
      <c r="G1297" t="s">
        <v>17</v>
      </c>
      <c r="H1297">
        <v>200</v>
      </c>
      <c r="I1297">
        <v>5.6</v>
      </c>
      <c r="J1297">
        <v>20</v>
      </c>
      <c r="K1297">
        <v>5</v>
      </c>
      <c r="L1297">
        <v>5</v>
      </c>
      <c r="M1297" t="s">
        <v>108</v>
      </c>
    </row>
    <row r="1298" spans="1:13">
      <c r="A1298" t="s">
        <v>1380</v>
      </c>
      <c r="B1298" s="2" t="str">
        <f>Hyperlink("https://www.diodes.com/assets/Datasheets/MMSZ5232BSQ.pdf")</f>
        <v>https://www.diodes.com/assets/Datasheets/MMSZ5232BSQ.pdf</v>
      </c>
      <c r="C1298" t="str">
        <f>Hyperlink("https://www.diodes.com/part/view/MMSZ5232BSQ","MMSZ5232BSQ")</f>
        <v>MMSZ5232BSQ</v>
      </c>
      <c r="D1298" t="s">
        <v>102</v>
      </c>
      <c r="E1298" t="s">
        <v>57</v>
      </c>
      <c r="F1298" t="s">
        <v>106</v>
      </c>
      <c r="G1298" t="s">
        <v>17</v>
      </c>
      <c r="H1298">
        <v>200</v>
      </c>
      <c r="I1298">
        <v>5.6</v>
      </c>
      <c r="J1298">
        <v>20</v>
      </c>
      <c r="K1298">
        <v>0.05</v>
      </c>
      <c r="L1298">
        <v>5</v>
      </c>
      <c r="M1298" t="s">
        <v>108</v>
      </c>
    </row>
    <row r="1299" spans="1:13">
      <c r="A1299" t="s">
        <v>1381</v>
      </c>
      <c r="B1299" s="2" t="str">
        <f>Hyperlink("https://www.diodes.com/assets/Datasheets/ds18010.pdf")</f>
        <v>https://www.diodes.com/assets/Datasheets/ds18010.pdf</v>
      </c>
      <c r="C1299" t="str">
        <f>Hyperlink("https://www.diodes.com/part/view/MMSZ5233B","MMSZ5233B")</f>
        <v>MMSZ5233B</v>
      </c>
      <c r="D1299" t="s">
        <v>1347</v>
      </c>
      <c r="E1299" t="s">
        <v>57</v>
      </c>
      <c r="F1299" t="s">
        <v>16</v>
      </c>
      <c r="G1299" t="s">
        <v>17</v>
      </c>
      <c r="H1299">
        <v>500</v>
      </c>
      <c r="I1299">
        <v>6</v>
      </c>
      <c r="J1299">
        <v>20</v>
      </c>
      <c r="K1299">
        <v>5</v>
      </c>
      <c r="L1299">
        <v>5</v>
      </c>
      <c r="M1299" t="s">
        <v>103</v>
      </c>
    </row>
    <row r="1300" spans="1:13">
      <c r="A1300" t="s">
        <v>1382</v>
      </c>
      <c r="B1300" s="2" t="str">
        <f>Hyperlink("https://www.diodes.com/assets/Datasheets/MMSZ5233BF_LS.pdf")</f>
        <v>https://www.diodes.com/assets/Datasheets/MMSZ5233BF_LS.pdf</v>
      </c>
      <c r="C1300" t="str">
        <f>Hyperlink("https://www.diodes.com/part/view/MMSZ5233BF%28LS%29","MMSZ5233BF(LS)")</f>
        <v>MMSZ5233BF(LS)</v>
      </c>
      <c r="D1300" t="s">
        <v>1077</v>
      </c>
      <c r="E1300" t="s">
        <v>15</v>
      </c>
      <c r="F1300" t="s">
        <v>16</v>
      </c>
      <c r="G1300" t="s">
        <v>17</v>
      </c>
      <c r="H1300">
        <v>500</v>
      </c>
      <c r="I1300">
        <v>6</v>
      </c>
      <c r="J1300">
        <v>20</v>
      </c>
      <c r="L1300">
        <v>5</v>
      </c>
      <c r="M1300" t="s">
        <v>1320</v>
      </c>
    </row>
    <row r="1301" spans="1:13">
      <c r="A1301" t="s">
        <v>1383</v>
      </c>
      <c r="B1301" s="2" t="str">
        <f>Hyperlink("https://www.diodes.com/assets/Datasheets/ds31038.pdf")</f>
        <v>https://www.diodes.com/assets/Datasheets/ds31038.pdf</v>
      </c>
      <c r="C1301" t="str">
        <f>Hyperlink("https://www.diodes.com/part/view/MMSZ5233BS","MMSZ5233BS")</f>
        <v>MMSZ5233BS</v>
      </c>
      <c r="D1301" t="s">
        <v>1350</v>
      </c>
      <c r="E1301" t="s">
        <v>15</v>
      </c>
      <c r="F1301" t="s">
        <v>16</v>
      </c>
      <c r="G1301" t="s">
        <v>17</v>
      </c>
      <c r="H1301">
        <v>200</v>
      </c>
      <c r="I1301">
        <v>6</v>
      </c>
      <c r="J1301">
        <v>20</v>
      </c>
      <c r="K1301">
        <v>5</v>
      </c>
      <c r="L1301">
        <v>5</v>
      </c>
      <c r="M1301" t="s">
        <v>108</v>
      </c>
    </row>
    <row r="1302" spans="1:13">
      <c r="A1302" t="s">
        <v>1384</v>
      </c>
      <c r="B1302" s="2" t="str">
        <f>Hyperlink("https://www.diodes.com/assets/Datasheets/ds18010.pdf")</f>
        <v>https://www.diodes.com/assets/Datasheets/ds18010.pdf</v>
      </c>
      <c r="C1302" t="str">
        <f>Hyperlink("https://www.diodes.com/part/view/MMSZ5234B","MMSZ5234B")</f>
        <v>MMSZ5234B</v>
      </c>
      <c r="D1302" t="s">
        <v>1347</v>
      </c>
      <c r="E1302" t="s">
        <v>57</v>
      </c>
      <c r="F1302" t="s">
        <v>16</v>
      </c>
      <c r="G1302" t="s">
        <v>17</v>
      </c>
      <c r="H1302">
        <v>500</v>
      </c>
      <c r="I1302">
        <v>6.2</v>
      </c>
      <c r="J1302">
        <v>20</v>
      </c>
      <c r="K1302">
        <v>5</v>
      </c>
      <c r="L1302">
        <v>5</v>
      </c>
      <c r="M1302" t="s">
        <v>103</v>
      </c>
    </row>
    <row r="1303" spans="1:13">
      <c r="A1303" t="s">
        <v>1385</v>
      </c>
      <c r="B1303" s="2" t="str">
        <f>Hyperlink("https://www.diodes.com/assets/Datasheets/MMSZ5234BF_LS.pdf")</f>
        <v>https://www.diodes.com/assets/Datasheets/MMSZ5234BF_LS.pdf</v>
      </c>
      <c r="C1303" t="str">
        <f>Hyperlink("https://www.diodes.com/part/view/MMSZ5234BF%28LS%29","MMSZ5234BF(LS)")</f>
        <v>MMSZ5234BF(LS)</v>
      </c>
      <c r="D1303" t="s">
        <v>1077</v>
      </c>
      <c r="E1303" t="s">
        <v>15</v>
      </c>
      <c r="F1303" t="s">
        <v>16</v>
      </c>
      <c r="G1303" t="s">
        <v>17</v>
      </c>
      <c r="H1303">
        <v>500</v>
      </c>
      <c r="I1303">
        <v>6.2</v>
      </c>
      <c r="J1303">
        <v>20</v>
      </c>
      <c r="L1303">
        <v>5</v>
      </c>
      <c r="M1303" t="s">
        <v>1320</v>
      </c>
    </row>
    <row r="1304" spans="1:13">
      <c r="A1304" t="s">
        <v>1386</v>
      </c>
      <c r="B1304" s="2" t="str">
        <f>Hyperlink("https://www.diodes.com/assets/Datasheets/ds31038.pdf")</f>
        <v>https://www.diodes.com/assets/Datasheets/ds31038.pdf</v>
      </c>
      <c r="C1304" t="str">
        <f>Hyperlink("https://www.diodes.com/part/view/MMSZ5234BS","MMSZ5234BS")</f>
        <v>MMSZ5234BS</v>
      </c>
      <c r="D1304" t="s">
        <v>1350</v>
      </c>
      <c r="E1304" t="s">
        <v>15</v>
      </c>
      <c r="F1304" t="s">
        <v>16</v>
      </c>
      <c r="G1304" t="s">
        <v>17</v>
      </c>
      <c r="H1304">
        <v>200</v>
      </c>
      <c r="I1304">
        <v>6.2</v>
      </c>
      <c r="J1304">
        <v>20</v>
      </c>
      <c r="K1304">
        <v>5</v>
      </c>
      <c r="L1304">
        <v>5</v>
      </c>
      <c r="M1304" t="s">
        <v>108</v>
      </c>
    </row>
    <row r="1305" spans="1:13">
      <c r="A1305" t="s">
        <v>1387</v>
      </c>
      <c r="B1305" s="2" t="str">
        <f>Hyperlink("https://www.diodes.com/assets/Datasheets/ds18010.pdf")</f>
        <v>https://www.diodes.com/assets/Datasheets/ds18010.pdf</v>
      </c>
      <c r="C1305" t="str">
        <f>Hyperlink("https://www.diodes.com/part/view/MMSZ5235B","MMSZ5235B")</f>
        <v>MMSZ5235B</v>
      </c>
      <c r="D1305" t="s">
        <v>1347</v>
      </c>
      <c r="E1305" t="s">
        <v>57</v>
      </c>
      <c r="F1305" t="s">
        <v>16</v>
      </c>
      <c r="G1305" t="s">
        <v>17</v>
      </c>
      <c r="H1305">
        <v>500</v>
      </c>
      <c r="I1305">
        <v>6.8</v>
      </c>
      <c r="J1305">
        <v>20</v>
      </c>
      <c r="K1305">
        <v>5</v>
      </c>
      <c r="L1305">
        <v>3</v>
      </c>
      <c r="M1305" t="s">
        <v>103</v>
      </c>
    </row>
    <row r="1306" spans="1:13">
      <c r="A1306" t="s">
        <v>1388</v>
      </c>
      <c r="B1306" s="2" t="str">
        <f>Hyperlink("https://www.diodes.com/assets/Datasheets/MMSZ5235BF_LS.pdf")</f>
        <v>https://www.diodes.com/assets/Datasheets/MMSZ5235BF_LS.pdf</v>
      </c>
      <c r="C1306" t="str">
        <f>Hyperlink("https://www.diodes.com/part/view/MMSZ5235BF%28LS%29","MMSZ5235BF(LS)")</f>
        <v>MMSZ5235BF(LS)</v>
      </c>
      <c r="D1306" t="s">
        <v>1077</v>
      </c>
      <c r="E1306" t="s">
        <v>15</v>
      </c>
      <c r="F1306" t="s">
        <v>16</v>
      </c>
      <c r="G1306" t="s">
        <v>17</v>
      </c>
      <c r="H1306">
        <v>500</v>
      </c>
      <c r="I1306">
        <v>6.8</v>
      </c>
      <c r="J1306">
        <v>20</v>
      </c>
      <c r="L1306">
        <v>3</v>
      </c>
      <c r="M1306" t="s">
        <v>1320</v>
      </c>
    </row>
    <row r="1307" spans="1:13">
      <c r="A1307" t="s">
        <v>1389</v>
      </c>
      <c r="B1307" s="2" t="str">
        <f>Hyperlink("https://www.diodes.com/assets/Datasheets/ds31038.pdf")</f>
        <v>https://www.diodes.com/assets/Datasheets/ds31038.pdf</v>
      </c>
      <c r="C1307" t="str">
        <f>Hyperlink("https://www.diodes.com/part/view/MMSZ5235BS","MMSZ5235BS")</f>
        <v>MMSZ5235BS</v>
      </c>
      <c r="D1307" t="s">
        <v>1350</v>
      </c>
      <c r="E1307" t="s">
        <v>15</v>
      </c>
      <c r="F1307" t="s">
        <v>16</v>
      </c>
      <c r="G1307" t="s">
        <v>17</v>
      </c>
      <c r="H1307">
        <v>200</v>
      </c>
      <c r="I1307">
        <v>6.8</v>
      </c>
      <c r="J1307">
        <v>20</v>
      </c>
      <c r="K1307">
        <v>5</v>
      </c>
      <c r="L1307">
        <v>3</v>
      </c>
      <c r="M1307" t="s">
        <v>108</v>
      </c>
    </row>
    <row r="1308" spans="1:13">
      <c r="A1308" t="s">
        <v>1390</v>
      </c>
      <c r="B1308" s="2" t="str">
        <f>Hyperlink("https://www.diodes.com/assets/Datasheets/ds18010.pdf")</f>
        <v>https://www.diodes.com/assets/Datasheets/ds18010.pdf</v>
      </c>
      <c r="C1308" t="str">
        <f>Hyperlink("https://www.diodes.com/part/view/MMSZ5236B","MMSZ5236B")</f>
        <v>MMSZ5236B</v>
      </c>
      <c r="D1308" t="s">
        <v>1347</v>
      </c>
      <c r="E1308" t="s">
        <v>57</v>
      </c>
      <c r="F1308" t="s">
        <v>16</v>
      </c>
      <c r="G1308" t="s">
        <v>17</v>
      </c>
      <c r="H1308">
        <v>500</v>
      </c>
      <c r="I1308">
        <v>7.5</v>
      </c>
      <c r="J1308">
        <v>20</v>
      </c>
      <c r="K1308">
        <v>5</v>
      </c>
      <c r="L1308">
        <v>3</v>
      </c>
      <c r="M1308" t="s">
        <v>103</v>
      </c>
    </row>
    <row r="1309" spans="1:13">
      <c r="A1309" t="s">
        <v>1391</v>
      </c>
      <c r="B1309" s="2" t="str">
        <f>Hyperlink("https://www.diodes.com/assets/Datasheets/MMSZ5236BF_LS.pdf")</f>
        <v>https://www.diodes.com/assets/Datasheets/MMSZ5236BF_LS.pdf</v>
      </c>
      <c r="C1309" t="str">
        <f>Hyperlink("https://www.diodes.com/part/view/MMSZ5236BF%28LS%29","MMSZ5236BF(LS)")</f>
        <v>MMSZ5236BF(LS)</v>
      </c>
      <c r="D1309" t="s">
        <v>1077</v>
      </c>
      <c r="E1309" t="s">
        <v>15</v>
      </c>
      <c r="F1309" t="s">
        <v>16</v>
      </c>
      <c r="G1309" t="s">
        <v>17</v>
      </c>
      <c r="H1309">
        <v>500</v>
      </c>
      <c r="I1309">
        <v>7.5</v>
      </c>
      <c r="J1309">
        <v>20</v>
      </c>
      <c r="L1309">
        <v>3</v>
      </c>
      <c r="M1309" t="s">
        <v>1320</v>
      </c>
    </row>
    <row r="1310" spans="1:13">
      <c r="A1310" t="s">
        <v>1392</v>
      </c>
      <c r="B1310" s="2" t="str">
        <f>Hyperlink("https://www.diodes.com/assets/Datasheets/ds31038.pdf")</f>
        <v>https://www.diodes.com/assets/Datasheets/ds31038.pdf</v>
      </c>
      <c r="C1310" t="str">
        <f>Hyperlink("https://www.diodes.com/part/view/MMSZ5236BS","MMSZ5236BS")</f>
        <v>MMSZ5236BS</v>
      </c>
      <c r="D1310" t="s">
        <v>1350</v>
      </c>
      <c r="E1310" t="s">
        <v>15</v>
      </c>
      <c r="F1310" t="s">
        <v>16</v>
      </c>
      <c r="G1310" t="s">
        <v>17</v>
      </c>
      <c r="H1310">
        <v>200</v>
      </c>
      <c r="I1310">
        <v>7.5</v>
      </c>
      <c r="J1310">
        <v>20</v>
      </c>
      <c r="K1310">
        <v>5</v>
      </c>
      <c r="L1310">
        <v>3</v>
      </c>
      <c r="M1310" t="s">
        <v>108</v>
      </c>
    </row>
    <row r="1311" spans="1:13">
      <c r="A1311" t="s">
        <v>1393</v>
      </c>
      <c r="B1311" s="2" t="str">
        <f>Hyperlink("https://www.diodes.com/assets/Datasheets/ds18010.pdf")</f>
        <v>https://www.diodes.com/assets/Datasheets/ds18010.pdf</v>
      </c>
      <c r="C1311" t="str">
        <f>Hyperlink("https://www.diodes.com/part/view/MMSZ5237B","MMSZ5237B")</f>
        <v>MMSZ5237B</v>
      </c>
      <c r="D1311" t="s">
        <v>1347</v>
      </c>
      <c r="E1311" t="s">
        <v>57</v>
      </c>
      <c r="F1311" t="s">
        <v>16</v>
      </c>
      <c r="G1311" t="s">
        <v>17</v>
      </c>
      <c r="H1311">
        <v>500</v>
      </c>
      <c r="I1311">
        <v>8.2</v>
      </c>
      <c r="J1311">
        <v>20</v>
      </c>
      <c r="K1311">
        <v>5</v>
      </c>
      <c r="L1311">
        <v>3</v>
      </c>
      <c r="M1311" t="s">
        <v>103</v>
      </c>
    </row>
    <row r="1312" spans="1:13">
      <c r="A1312" t="s">
        <v>1394</v>
      </c>
      <c r="B1312" s="2" t="str">
        <f>Hyperlink("https://www.diodes.com/assets/Datasheets/MMSZ5237BF_LS.pdf")</f>
        <v>https://www.diodes.com/assets/Datasheets/MMSZ5237BF_LS.pdf</v>
      </c>
      <c r="C1312" t="str">
        <f>Hyperlink("https://www.diodes.com/part/view/MMSZ5237BF%28LS%29","MMSZ5237BF(LS)")</f>
        <v>MMSZ5237BF(LS)</v>
      </c>
      <c r="D1312" t="s">
        <v>1077</v>
      </c>
      <c r="E1312" t="s">
        <v>15</v>
      </c>
      <c r="F1312" t="s">
        <v>16</v>
      </c>
      <c r="G1312" t="s">
        <v>17</v>
      </c>
      <c r="H1312">
        <v>500</v>
      </c>
      <c r="I1312">
        <v>8.2</v>
      </c>
      <c r="J1312">
        <v>20</v>
      </c>
      <c r="L1312">
        <v>3</v>
      </c>
      <c r="M1312" t="s">
        <v>1320</v>
      </c>
    </row>
    <row r="1313" spans="1:13">
      <c r="A1313" t="s">
        <v>1395</v>
      </c>
      <c r="B1313" s="2" t="str">
        <f>Hyperlink("https://www.diodes.com/assets/Datasheets/ds31038.pdf")</f>
        <v>https://www.diodes.com/assets/Datasheets/ds31038.pdf</v>
      </c>
      <c r="C1313" t="str">
        <f>Hyperlink("https://www.diodes.com/part/view/MMSZ5237BS","MMSZ5237BS")</f>
        <v>MMSZ5237BS</v>
      </c>
      <c r="D1313" t="s">
        <v>1350</v>
      </c>
      <c r="E1313" t="s">
        <v>15</v>
      </c>
      <c r="F1313" t="s">
        <v>16</v>
      </c>
      <c r="G1313" t="s">
        <v>17</v>
      </c>
      <c r="H1313">
        <v>200</v>
      </c>
      <c r="I1313">
        <v>8.2</v>
      </c>
      <c r="J1313">
        <v>20</v>
      </c>
      <c r="K1313">
        <v>5</v>
      </c>
      <c r="L1313">
        <v>3</v>
      </c>
      <c r="M1313" t="s">
        <v>108</v>
      </c>
    </row>
    <row r="1314" spans="1:13">
      <c r="A1314" t="s">
        <v>1396</v>
      </c>
      <c r="B1314" s="2" t="str">
        <f>Hyperlink("https://www.diodes.com/assets/Datasheets/ds18010.pdf")</f>
        <v>https://www.diodes.com/assets/Datasheets/ds18010.pdf</v>
      </c>
      <c r="C1314" t="str">
        <f>Hyperlink("https://www.diodes.com/part/view/MMSZ5238B","MMSZ5238B")</f>
        <v>MMSZ5238B</v>
      </c>
      <c r="D1314" t="s">
        <v>1347</v>
      </c>
      <c r="E1314" t="s">
        <v>57</v>
      </c>
      <c r="F1314" t="s">
        <v>16</v>
      </c>
      <c r="G1314" t="s">
        <v>17</v>
      </c>
      <c r="H1314">
        <v>500</v>
      </c>
      <c r="I1314">
        <v>8.7</v>
      </c>
      <c r="J1314">
        <v>20</v>
      </c>
      <c r="K1314">
        <v>5</v>
      </c>
      <c r="L1314">
        <v>3</v>
      </c>
      <c r="M1314" t="s">
        <v>103</v>
      </c>
    </row>
    <row r="1315" spans="1:13">
      <c r="A1315" t="s">
        <v>1397</v>
      </c>
      <c r="B1315" s="2" t="str">
        <f>Hyperlink("https://www.diodes.com/assets/Datasheets/MMSZ5238BF_LS.pdf")</f>
        <v>https://www.diodes.com/assets/Datasheets/MMSZ5238BF_LS.pdf</v>
      </c>
      <c r="C1315" t="str">
        <f>Hyperlink("https://www.diodes.com/part/view/MMSZ5238BF%28LS%29","MMSZ5238BF(LS)")</f>
        <v>MMSZ5238BF(LS)</v>
      </c>
      <c r="D1315" t="s">
        <v>1077</v>
      </c>
      <c r="E1315" t="s">
        <v>15</v>
      </c>
      <c r="F1315" t="s">
        <v>16</v>
      </c>
      <c r="G1315" t="s">
        <v>17</v>
      </c>
      <c r="H1315">
        <v>500</v>
      </c>
      <c r="I1315">
        <v>8.7</v>
      </c>
      <c r="J1315">
        <v>20</v>
      </c>
      <c r="L1315">
        <v>3</v>
      </c>
      <c r="M1315" t="s">
        <v>1320</v>
      </c>
    </row>
    <row r="1316" spans="1:13">
      <c r="A1316" t="s">
        <v>1398</v>
      </c>
      <c r="B1316" s="2" t="str">
        <f>Hyperlink("https://www.diodes.com/assets/Datasheets/ds31038.pdf")</f>
        <v>https://www.diodes.com/assets/Datasheets/ds31038.pdf</v>
      </c>
      <c r="C1316" t="str">
        <f>Hyperlink("https://www.diodes.com/part/view/MMSZ5238BS","MMSZ5238BS")</f>
        <v>MMSZ5238BS</v>
      </c>
      <c r="D1316" t="s">
        <v>1350</v>
      </c>
      <c r="E1316" t="s">
        <v>15</v>
      </c>
      <c r="F1316" t="s">
        <v>16</v>
      </c>
      <c r="G1316" t="s">
        <v>17</v>
      </c>
      <c r="H1316">
        <v>200</v>
      </c>
      <c r="I1316">
        <v>8.7</v>
      </c>
      <c r="J1316">
        <v>20</v>
      </c>
      <c r="K1316">
        <v>5</v>
      </c>
      <c r="L1316">
        <v>3</v>
      </c>
      <c r="M1316" t="s">
        <v>108</v>
      </c>
    </row>
    <row r="1317" spans="1:13">
      <c r="A1317" t="s">
        <v>1399</v>
      </c>
      <c r="B1317" s="2" t="str">
        <f>Hyperlink("https://www.diodes.com/assets/Datasheets/ds18010.pdf")</f>
        <v>https://www.diodes.com/assets/Datasheets/ds18010.pdf</v>
      </c>
      <c r="C1317" t="str">
        <f>Hyperlink("https://www.diodes.com/part/view/MMSZ5239B","MMSZ5239B")</f>
        <v>MMSZ5239B</v>
      </c>
      <c r="D1317" t="s">
        <v>1347</v>
      </c>
      <c r="E1317" t="s">
        <v>57</v>
      </c>
      <c r="F1317" t="s">
        <v>16</v>
      </c>
      <c r="G1317" t="s">
        <v>17</v>
      </c>
      <c r="H1317">
        <v>500</v>
      </c>
      <c r="I1317">
        <v>9.1</v>
      </c>
      <c r="J1317">
        <v>20</v>
      </c>
      <c r="K1317">
        <v>5</v>
      </c>
      <c r="L1317">
        <v>3</v>
      </c>
      <c r="M1317" t="s">
        <v>103</v>
      </c>
    </row>
    <row r="1318" spans="1:13">
      <c r="A1318" t="s">
        <v>1400</v>
      </c>
      <c r="B1318" s="2" t="str">
        <f>Hyperlink("https://www.diodes.com/assets/Datasheets/MMSZ5239BF_LS.pdf")</f>
        <v>https://www.diodes.com/assets/Datasheets/MMSZ5239BF_LS.pdf</v>
      </c>
      <c r="C1318" t="str">
        <f>Hyperlink("https://www.diodes.com/part/view/MMSZ5239BF%28LS%29","MMSZ5239BF(LS)")</f>
        <v>MMSZ5239BF(LS)</v>
      </c>
      <c r="D1318" t="s">
        <v>1077</v>
      </c>
      <c r="E1318" t="s">
        <v>15</v>
      </c>
      <c r="F1318" t="s">
        <v>16</v>
      </c>
      <c r="G1318" t="s">
        <v>17</v>
      </c>
      <c r="H1318">
        <v>500</v>
      </c>
      <c r="I1318">
        <v>9.1</v>
      </c>
      <c r="J1318">
        <v>20</v>
      </c>
      <c r="L1318">
        <v>3</v>
      </c>
      <c r="M1318" t="s">
        <v>1320</v>
      </c>
    </row>
    <row r="1319" spans="1:13">
      <c r="A1319" t="s">
        <v>1401</v>
      </c>
      <c r="B1319" s="2" t="str">
        <f>Hyperlink("https://www.diodes.com/assets/Datasheets/ds31038.pdf")</f>
        <v>https://www.diodes.com/assets/Datasheets/ds31038.pdf</v>
      </c>
      <c r="C1319" t="str">
        <f>Hyperlink("https://www.diodes.com/part/view/MMSZ5239BS","MMSZ5239BS")</f>
        <v>MMSZ5239BS</v>
      </c>
      <c r="D1319" t="s">
        <v>1350</v>
      </c>
      <c r="E1319" t="s">
        <v>15</v>
      </c>
      <c r="F1319" t="s">
        <v>16</v>
      </c>
      <c r="G1319" t="s">
        <v>17</v>
      </c>
      <c r="H1319">
        <v>200</v>
      </c>
      <c r="I1319">
        <v>9.1</v>
      </c>
      <c r="J1319">
        <v>20</v>
      </c>
      <c r="K1319">
        <v>5</v>
      </c>
      <c r="L1319">
        <v>3</v>
      </c>
      <c r="M1319" t="s">
        <v>108</v>
      </c>
    </row>
    <row r="1320" spans="1:13">
      <c r="A1320" t="s">
        <v>1402</v>
      </c>
      <c r="B1320" s="2" t="str">
        <f>Hyperlink("https://www.diodes.com/assets/Datasheets/ds18010.pdf")</f>
        <v>https://www.diodes.com/assets/Datasheets/ds18010.pdf</v>
      </c>
      <c r="C1320" t="str">
        <f>Hyperlink("https://www.diodes.com/part/view/MMSZ5240B","MMSZ5240B")</f>
        <v>MMSZ5240B</v>
      </c>
      <c r="D1320" t="s">
        <v>1347</v>
      </c>
      <c r="E1320" t="s">
        <v>57</v>
      </c>
      <c r="F1320" t="s">
        <v>16</v>
      </c>
      <c r="G1320" t="s">
        <v>17</v>
      </c>
      <c r="H1320">
        <v>500</v>
      </c>
      <c r="I1320">
        <v>10</v>
      </c>
      <c r="J1320">
        <v>20</v>
      </c>
      <c r="K1320">
        <v>5</v>
      </c>
      <c r="L1320">
        <v>3</v>
      </c>
      <c r="M1320" t="s">
        <v>103</v>
      </c>
    </row>
    <row r="1321" spans="1:13">
      <c r="A1321" t="s">
        <v>1403</v>
      </c>
      <c r="B1321" s="2" t="str">
        <f>Hyperlink("https://www.diodes.com/assets/Datasheets/MMSZ5240BF_LS.pdf")</f>
        <v>https://www.diodes.com/assets/Datasheets/MMSZ5240BF_LS.pdf</v>
      </c>
      <c r="C1321" t="str">
        <f>Hyperlink("https://www.diodes.com/part/view/MMSZ5240BF%28LS%29","MMSZ5240BF(LS)")</f>
        <v>MMSZ5240BF(LS)</v>
      </c>
      <c r="D1321" t="s">
        <v>1077</v>
      </c>
      <c r="E1321" t="s">
        <v>15</v>
      </c>
      <c r="F1321" t="s">
        <v>16</v>
      </c>
      <c r="G1321" t="s">
        <v>17</v>
      </c>
      <c r="H1321">
        <v>500</v>
      </c>
      <c r="I1321">
        <v>10</v>
      </c>
      <c r="J1321">
        <v>20</v>
      </c>
      <c r="L1321">
        <v>3</v>
      </c>
      <c r="M1321" t="s">
        <v>1320</v>
      </c>
    </row>
    <row r="1322" spans="1:13">
      <c r="A1322" t="s">
        <v>1404</v>
      </c>
      <c r="B1322" s="2" t="str">
        <f>Hyperlink("https://www.diodes.com/assets/Datasheets/ds31038.pdf")</f>
        <v>https://www.diodes.com/assets/Datasheets/ds31038.pdf</v>
      </c>
      <c r="C1322" t="str">
        <f>Hyperlink("https://www.diodes.com/part/view/MMSZ5240BS","MMSZ5240BS")</f>
        <v>MMSZ5240BS</v>
      </c>
      <c r="D1322" t="s">
        <v>1350</v>
      </c>
      <c r="E1322" t="s">
        <v>15</v>
      </c>
      <c r="F1322" t="s">
        <v>16</v>
      </c>
      <c r="G1322" t="s">
        <v>17</v>
      </c>
      <c r="H1322">
        <v>200</v>
      </c>
      <c r="I1322">
        <v>10</v>
      </c>
      <c r="J1322">
        <v>20</v>
      </c>
      <c r="K1322">
        <v>5</v>
      </c>
      <c r="L1322">
        <v>3</v>
      </c>
      <c r="M1322" t="s">
        <v>108</v>
      </c>
    </row>
    <row r="1323" spans="1:13">
      <c r="A1323" t="s">
        <v>1405</v>
      </c>
      <c r="B1323" s="2" t="str">
        <f>Hyperlink("https://www.diodes.com/assets/Datasheets/ds18010.pdf")</f>
        <v>https://www.diodes.com/assets/Datasheets/ds18010.pdf</v>
      </c>
      <c r="C1323" t="str">
        <f>Hyperlink("https://www.diodes.com/part/view/MMSZ5241B","MMSZ5241B")</f>
        <v>MMSZ5241B</v>
      </c>
      <c r="D1323" t="s">
        <v>1347</v>
      </c>
      <c r="E1323" t="s">
        <v>57</v>
      </c>
      <c r="F1323" t="s">
        <v>16</v>
      </c>
      <c r="G1323" t="s">
        <v>17</v>
      </c>
      <c r="H1323">
        <v>500</v>
      </c>
      <c r="I1323">
        <v>11</v>
      </c>
      <c r="J1323">
        <v>20</v>
      </c>
      <c r="K1323">
        <v>5</v>
      </c>
      <c r="L1323">
        <v>2</v>
      </c>
      <c r="M1323" t="s">
        <v>103</v>
      </c>
    </row>
    <row r="1324" spans="1:13">
      <c r="A1324" t="s">
        <v>1406</v>
      </c>
      <c r="B1324" s="2" t="str">
        <f>Hyperlink("https://www.diodes.com/assets/Datasheets/MMSZ5241BF_LS.pdf")</f>
        <v>https://www.diodes.com/assets/Datasheets/MMSZ5241BF_LS.pdf</v>
      </c>
      <c r="C1324" t="str">
        <f>Hyperlink("https://www.diodes.com/part/view/MMSZ5241BF%28LS%29","MMSZ5241BF(LS)")</f>
        <v>MMSZ5241BF(LS)</v>
      </c>
      <c r="D1324" t="s">
        <v>1077</v>
      </c>
      <c r="E1324" t="s">
        <v>15</v>
      </c>
      <c r="F1324" t="s">
        <v>16</v>
      </c>
      <c r="G1324" t="s">
        <v>17</v>
      </c>
      <c r="H1324">
        <v>500</v>
      </c>
      <c r="I1324">
        <v>11</v>
      </c>
      <c r="J1324">
        <v>20</v>
      </c>
      <c r="L1324">
        <v>2</v>
      </c>
      <c r="M1324" t="s">
        <v>1320</v>
      </c>
    </row>
    <row r="1325" spans="1:13">
      <c r="A1325" t="s">
        <v>1407</v>
      </c>
      <c r="B1325" s="2" t="str">
        <f>Hyperlink("https://www.diodes.com/assets/Datasheets/ds31038.pdf")</f>
        <v>https://www.diodes.com/assets/Datasheets/ds31038.pdf</v>
      </c>
      <c r="C1325" t="str">
        <f>Hyperlink("https://www.diodes.com/part/view/MMSZ5241BS","MMSZ5241BS")</f>
        <v>MMSZ5241BS</v>
      </c>
      <c r="D1325" t="s">
        <v>1350</v>
      </c>
      <c r="E1325" t="s">
        <v>15</v>
      </c>
      <c r="F1325" t="s">
        <v>16</v>
      </c>
      <c r="G1325" t="s">
        <v>17</v>
      </c>
      <c r="H1325">
        <v>200</v>
      </c>
      <c r="I1325">
        <v>11</v>
      </c>
      <c r="J1325">
        <v>20</v>
      </c>
      <c r="K1325">
        <v>5</v>
      </c>
      <c r="L1325">
        <v>2</v>
      </c>
      <c r="M1325" t="s">
        <v>108</v>
      </c>
    </row>
    <row r="1326" spans="1:13">
      <c r="A1326" t="s">
        <v>1408</v>
      </c>
      <c r="B1326" s="2" t="str">
        <f>Hyperlink("https://www.diodes.com/assets/Datasheets/ds18010.pdf")</f>
        <v>https://www.diodes.com/assets/Datasheets/ds18010.pdf</v>
      </c>
      <c r="C1326" t="str">
        <f>Hyperlink("https://www.diodes.com/part/view/MMSZ5242B","MMSZ5242B")</f>
        <v>MMSZ5242B</v>
      </c>
      <c r="D1326" t="s">
        <v>1347</v>
      </c>
      <c r="E1326" t="s">
        <v>57</v>
      </c>
      <c r="F1326" t="s">
        <v>16</v>
      </c>
      <c r="G1326" t="s">
        <v>17</v>
      </c>
      <c r="H1326">
        <v>500</v>
      </c>
      <c r="I1326">
        <v>12</v>
      </c>
      <c r="J1326">
        <v>20</v>
      </c>
      <c r="K1326">
        <v>5</v>
      </c>
      <c r="L1326">
        <v>1</v>
      </c>
      <c r="M1326" t="s">
        <v>103</v>
      </c>
    </row>
    <row r="1327" spans="1:13">
      <c r="A1327" t="s">
        <v>1409</v>
      </c>
      <c r="B1327" s="2" t="str">
        <f>Hyperlink("https://www.diodes.com/assets/Datasheets/MMSZ5242BF_LS.pdf")</f>
        <v>https://www.diodes.com/assets/Datasheets/MMSZ5242BF_LS.pdf</v>
      </c>
      <c r="C1327" t="str">
        <f>Hyperlink("https://www.diodes.com/part/view/MMSZ5242BF%28LS%29","MMSZ5242BF(LS)")</f>
        <v>MMSZ5242BF(LS)</v>
      </c>
      <c r="D1327" t="s">
        <v>1077</v>
      </c>
      <c r="E1327" t="s">
        <v>15</v>
      </c>
      <c r="F1327" t="s">
        <v>16</v>
      </c>
      <c r="G1327" t="s">
        <v>17</v>
      </c>
      <c r="H1327">
        <v>500</v>
      </c>
      <c r="I1327">
        <v>12</v>
      </c>
      <c r="J1327">
        <v>20</v>
      </c>
      <c r="L1327">
        <v>1</v>
      </c>
      <c r="M1327" t="s">
        <v>1320</v>
      </c>
    </row>
    <row r="1328" spans="1:13">
      <c r="A1328" t="s">
        <v>1410</v>
      </c>
      <c r="B1328" s="2" t="str">
        <f>Hyperlink("https://www.diodes.com/assets/Datasheets/ds31038.pdf")</f>
        <v>https://www.diodes.com/assets/Datasheets/ds31038.pdf</v>
      </c>
      <c r="C1328" t="str">
        <f>Hyperlink("https://www.diodes.com/part/view/MMSZ5242BS","MMSZ5242BS")</f>
        <v>MMSZ5242BS</v>
      </c>
      <c r="D1328" t="s">
        <v>1350</v>
      </c>
      <c r="E1328" t="s">
        <v>15</v>
      </c>
      <c r="F1328" t="s">
        <v>16</v>
      </c>
      <c r="G1328" t="s">
        <v>17</v>
      </c>
      <c r="H1328">
        <v>200</v>
      </c>
      <c r="I1328">
        <v>12</v>
      </c>
      <c r="J1328">
        <v>20</v>
      </c>
      <c r="K1328">
        <v>5</v>
      </c>
      <c r="L1328">
        <v>1</v>
      </c>
      <c r="M1328" t="s">
        <v>108</v>
      </c>
    </row>
    <row r="1329" spans="1:13">
      <c r="A1329" t="s">
        <v>1411</v>
      </c>
      <c r="B1329" s="2" t="str">
        <f>Hyperlink("https://www.diodes.com/assets/Datasheets/ds18010.pdf")</f>
        <v>https://www.diodes.com/assets/Datasheets/ds18010.pdf</v>
      </c>
      <c r="C1329" t="str">
        <f>Hyperlink("https://www.diodes.com/part/view/MMSZ5243B","MMSZ5243B")</f>
        <v>MMSZ5243B</v>
      </c>
      <c r="D1329" t="s">
        <v>1347</v>
      </c>
      <c r="E1329" t="s">
        <v>57</v>
      </c>
      <c r="F1329" t="s">
        <v>16</v>
      </c>
      <c r="G1329" t="s">
        <v>17</v>
      </c>
      <c r="H1329">
        <v>500</v>
      </c>
      <c r="I1329">
        <v>13</v>
      </c>
      <c r="J1329">
        <v>9.5</v>
      </c>
      <c r="K1329">
        <v>5</v>
      </c>
      <c r="L1329">
        <v>0.5</v>
      </c>
      <c r="M1329" t="s">
        <v>103</v>
      </c>
    </row>
    <row r="1330" spans="1:13">
      <c r="A1330" t="s">
        <v>1412</v>
      </c>
      <c r="B1330" s="2" t="str">
        <f>Hyperlink("https://www.diodes.com/assets/Datasheets/MMSZ5243BF_LS.pdf")</f>
        <v>https://www.diodes.com/assets/Datasheets/MMSZ5243BF_LS.pdf</v>
      </c>
      <c r="C1330" t="str">
        <f>Hyperlink("https://www.diodes.com/part/view/MMSZ5243BF%28LS%29","MMSZ5243BF(LS)")</f>
        <v>MMSZ5243BF(LS)</v>
      </c>
      <c r="D1330" t="s">
        <v>1077</v>
      </c>
      <c r="E1330" t="s">
        <v>15</v>
      </c>
      <c r="F1330" t="s">
        <v>16</v>
      </c>
      <c r="G1330" t="s">
        <v>17</v>
      </c>
      <c r="H1330">
        <v>500</v>
      </c>
      <c r="I1330">
        <v>13</v>
      </c>
      <c r="J1330">
        <v>9.5</v>
      </c>
      <c r="L1330">
        <v>0.5</v>
      </c>
      <c r="M1330" t="s">
        <v>1320</v>
      </c>
    </row>
    <row r="1331" spans="1:13">
      <c r="A1331" t="s">
        <v>1413</v>
      </c>
      <c r="B1331" s="2" t="str">
        <f>Hyperlink("https://www.diodes.com/assets/Datasheets/ds31038.pdf")</f>
        <v>https://www.diodes.com/assets/Datasheets/ds31038.pdf</v>
      </c>
      <c r="C1331" t="str">
        <f>Hyperlink("https://www.diodes.com/part/view/MMSZ5243BS","MMSZ5243BS")</f>
        <v>MMSZ5243BS</v>
      </c>
      <c r="D1331" t="s">
        <v>1350</v>
      </c>
      <c r="E1331" t="s">
        <v>15</v>
      </c>
      <c r="F1331" t="s">
        <v>16</v>
      </c>
      <c r="G1331" t="s">
        <v>17</v>
      </c>
      <c r="H1331">
        <v>200</v>
      </c>
      <c r="I1331">
        <v>13</v>
      </c>
      <c r="J1331">
        <v>9.5</v>
      </c>
      <c r="K1331">
        <v>5</v>
      </c>
      <c r="L1331">
        <v>0.5</v>
      </c>
      <c r="M1331" t="s">
        <v>108</v>
      </c>
    </row>
    <row r="1332" spans="1:13">
      <c r="A1332" t="s">
        <v>1414</v>
      </c>
      <c r="B1332" s="2" t="str">
        <f>Hyperlink("https://www.diodes.com/assets/Datasheets/MMSZ5244BF_LS.pdf")</f>
        <v>https://www.diodes.com/assets/Datasheets/MMSZ5244BF_LS.pdf</v>
      </c>
      <c r="C1332" t="str">
        <f>Hyperlink("https://www.diodes.com/part/view/MMSZ5244BF%28LS%29","MMSZ5244BF(LS)")</f>
        <v>MMSZ5244BF(LS)</v>
      </c>
      <c r="D1332" t="s">
        <v>1077</v>
      </c>
      <c r="E1332" t="s">
        <v>15</v>
      </c>
      <c r="F1332" t="s">
        <v>16</v>
      </c>
      <c r="G1332" t="s">
        <v>17</v>
      </c>
      <c r="H1332">
        <v>500</v>
      </c>
      <c r="I1332">
        <v>14</v>
      </c>
      <c r="J1332">
        <v>9</v>
      </c>
      <c r="L1332">
        <v>0.1</v>
      </c>
      <c r="M1332" t="s">
        <v>1320</v>
      </c>
    </row>
    <row r="1333" spans="1:13">
      <c r="A1333" t="s">
        <v>1415</v>
      </c>
      <c r="B1333" s="2" t="str">
        <f>Hyperlink("https://www.diodes.com/assets/Datasheets/ds18010.pdf")</f>
        <v>https://www.diodes.com/assets/Datasheets/ds18010.pdf</v>
      </c>
      <c r="C1333" t="str">
        <f>Hyperlink("https://www.diodes.com/part/view/MMSZ5245B","MMSZ5245B")</f>
        <v>MMSZ5245B</v>
      </c>
      <c r="D1333" t="s">
        <v>1347</v>
      </c>
      <c r="E1333" t="s">
        <v>57</v>
      </c>
      <c r="F1333" t="s">
        <v>16</v>
      </c>
      <c r="G1333" t="s">
        <v>17</v>
      </c>
      <c r="H1333">
        <v>500</v>
      </c>
      <c r="I1333">
        <v>15</v>
      </c>
      <c r="J1333">
        <v>8.5</v>
      </c>
      <c r="K1333">
        <v>5</v>
      </c>
      <c r="L1333">
        <v>0.1</v>
      </c>
      <c r="M1333" t="s">
        <v>103</v>
      </c>
    </row>
    <row r="1334" spans="1:13">
      <c r="A1334" t="s">
        <v>1416</v>
      </c>
      <c r="B1334" s="2" t="str">
        <f>Hyperlink("https://www.diodes.com/assets/Datasheets/MMSZ5245BF_LS.pdf")</f>
        <v>https://www.diodes.com/assets/Datasheets/MMSZ5245BF_LS.pdf</v>
      </c>
      <c r="C1334" t="str">
        <f>Hyperlink("https://www.diodes.com/part/view/MMSZ5245BF%28LS%29","MMSZ5245BF(LS)")</f>
        <v>MMSZ5245BF(LS)</v>
      </c>
      <c r="D1334" t="s">
        <v>1077</v>
      </c>
      <c r="E1334" t="s">
        <v>15</v>
      </c>
      <c r="F1334" t="s">
        <v>16</v>
      </c>
      <c r="G1334" t="s">
        <v>17</v>
      </c>
      <c r="H1334">
        <v>500</v>
      </c>
      <c r="I1334">
        <v>15</v>
      </c>
      <c r="J1334">
        <v>8.5</v>
      </c>
      <c r="L1334">
        <v>0.1</v>
      </c>
      <c r="M1334" t="s">
        <v>1320</v>
      </c>
    </row>
    <row r="1335" spans="1:13">
      <c r="A1335" t="s">
        <v>1417</v>
      </c>
      <c r="B1335" s="2" t="str">
        <f>Hyperlink("https://www.diodes.com/assets/Datasheets/ds31038.pdf")</f>
        <v>https://www.diodes.com/assets/Datasheets/ds31038.pdf</v>
      </c>
      <c r="C1335" t="str">
        <f>Hyperlink("https://www.diodes.com/part/view/MMSZ5245BS","MMSZ5245BS")</f>
        <v>MMSZ5245BS</v>
      </c>
      <c r="D1335" t="s">
        <v>1350</v>
      </c>
      <c r="E1335" t="s">
        <v>15</v>
      </c>
      <c r="F1335" t="s">
        <v>16</v>
      </c>
      <c r="G1335" t="s">
        <v>17</v>
      </c>
      <c r="H1335">
        <v>200</v>
      </c>
      <c r="I1335">
        <v>15</v>
      </c>
      <c r="J1335">
        <v>8.5</v>
      </c>
      <c r="K1335">
        <v>5</v>
      </c>
      <c r="L1335">
        <v>0.1</v>
      </c>
      <c r="M1335" t="s">
        <v>108</v>
      </c>
    </row>
    <row r="1336" spans="1:13">
      <c r="A1336" t="s">
        <v>1418</v>
      </c>
      <c r="B1336" s="2" t="str">
        <f>Hyperlink("https://www.diodes.com/assets/Datasheets/ds18010.pdf")</f>
        <v>https://www.diodes.com/assets/Datasheets/ds18010.pdf</v>
      </c>
      <c r="C1336" t="str">
        <f>Hyperlink("https://www.diodes.com/part/view/MMSZ5246B","MMSZ5246B")</f>
        <v>MMSZ5246B</v>
      </c>
      <c r="D1336" t="s">
        <v>1347</v>
      </c>
      <c r="E1336" t="s">
        <v>57</v>
      </c>
      <c r="F1336" t="s">
        <v>16</v>
      </c>
      <c r="G1336" t="s">
        <v>17</v>
      </c>
      <c r="H1336">
        <v>500</v>
      </c>
      <c r="I1336">
        <v>16</v>
      </c>
      <c r="J1336">
        <v>7.8</v>
      </c>
      <c r="K1336">
        <v>5</v>
      </c>
      <c r="L1336">
        <v>0.1</v>
      </c>
      <c r="M1336" t="s">
        <v>103</v>
      </c>
    </row>
    <row r="1337" spans="1:13">
      <c r="A1337" t="s">
        <v>1419</v>
      </c>
      <c r="B1337" s="2" t="str">
        <f>Hyperlink("https://www.diodes.com/assets/Datasheets/MMSZ5246BF_LS.pdf")</f>
        <v>https://www.diodes.com/assets/Datasheets/MMSZ5246BF_LS.pdf</v>
      </c>
      <c r="C1337" t="str">
        <f>Hyperlink("https://www.diodes.com/part/view/MMSZ5246BF%28LS%29","MMSZ5246BF(LS)")</f>
        <v>MMSZ5246BF(LS)</v>
      </c>
      <c r="D1337" t="s">
        <v>1077</v>
      </c>
      <c r="E1337" t="s">
        <v>15</v>
      </c>
      <c r="F1337" t="s">
        <v>16</v>
      </c>
      <c r="G1337" t="s">
        <v>17</v>
      </c>
      <c r="H1337">
        <v>500</v>
      </c>
      <c r="I1337">
        <v>16</v>
      </c>
      <c r="J1337">
        <v>7.8</v>
      </c>
      <c r="L1337">
        <v>0.1</v>
      </c>
      <c r="M1337" t="s">
        <v>1320</v>
      </c>
    </row>
    <row r="1338" spans="1:13">
      <c r="A1338" t="s">
        <v>1420</v>
      </c>
      <c r="B1338" s="2" t="str">
        <f>Hyperlink("https://www.diodes.com/assets/Datasheets/ds31038.pdf")</f>
        <v>https://www.diodes.com/assets/Datasheets/ds31038.pdf</v>
      </c>
      <c r="C1338" t="str">
        <f>Hyperlink("https://www.diodes.com/part/view/MMSZ5246BS","MMSZ5246BS")</f>
        <v>MMSZ5246BS</v>
      </c>
      <c r="D1338" t="s">
        <v>1350</v>
      </c>
      <c r="E1338" t="s">
        <v>15</v>
      </c>
      <c r="F1338" t="s">
        <v>16</v>
      </c>
      <c r="G1338" t="s">
        <v>17</v>
      </c>
      <c r="H1338">
        <v>200</v>
      </c>
      <c r="I1338">
        <v>16</v>
      </c>
      <c r="J1338">
        <v>7.8</v>
      </c>
      <c r="K1338">
        <v>5</v>
      </c>
      <c r="L1338">
        <v>0.1</v>
      </c>
      <c r="M1338" t="s">
        <v>108</v>
      </c>
    </row>
    <row r="1339" spans="1:13">
      <c r="A1339" t="s">
        <v>1421</v>
      </c>
      <c r="B1339" s="2" t="str">
        <f>Hyperlink("https://www.diodes.com/assets/Datasheets/MMSZ5247BF_LS.pdf")</f>
        <v>https://www.diodes.com/assets/Datasheets/MMSZ5247BF_LS.pdf</v>
      </c>
      <c r="C1339" t="str">
        <f>Hyperlink("https://www.diodes.com/part/view/MMSZ5247BF%28LS%29","MMSZ5247BF(LS)")</f>
        <v>MMSZ5247BF(LS)</v>
      </c>
      <c r="D1339" t="s">
        <v>1077</v>
      </c>
      <c r="E1339" t="s">
        <v>15</v>
      </c>
      <c r="F1339" t="s">
        <v>16</v>
      </c>
      <c r="G1339" t="s">
        <v>17</v>
      </c>
      <c r="H1339">
        <v>500</v>
      </c>
      <c r="I1339">
        <v>17</v>
      </c>
      <c r="J1339">
        <v>7.4</v>
      </c>
      <c r="L1339">
        <v>0.1</v>
      </c>
      <c r="M1339" t="s">
        <v>1320</v>
      </c>
    </row>
    <row r="1340" spans="1:13">
      <c r="A1340" t="s">
        <v>1422</v>
      </c>
      <c r="B1340" s="2" t="str">
        <f>Hyperlink("https://www.diodes.com/assets/Datasheets/ds18010.pdf")</f>
        <v>https://www.diodes.com/assets/Datasheets/ds18010.pdf</v>
      </c>
      <c r="C1340" t="str">
        <f>Hyperlink("https://www.diodes.com/part/view/MMSZ5248B","MMSZ5248B")</f>
        <v>MMSZ5248B</v>
      </c>
      <c r="D1340" t="s">
        <v>1347</v>
      </c>
      <c r="E1340" t="s">
        <v>57</v>
      </c>
      <c r="F1340" t="s">
        <v>16</v>
      </c>
      <c r="G1340" t="s">
        <v>17</v>
      </c>
      <c r="H1340">
        <v>500</v>
      </c>
      <c r="I1340">
        <v>18</v>
      </c>
      <c r="J1340">
        <v>7</v>
      </c>
      <c r="K1340">
        <v>5</v>
      </c>
      <c r="L1340">
        <v>0.1</v>
      </c>
      <c r="M1340" t="s">
        <v>103</v>
      </c>
    </row>
    <row r="1341" spans="1:13">
      <c r="A1341" t="s">
        <v>1423</v>
      </c>
      <c r="B1341" s="2" t="str">
        <f>Hyperlink("https://www.diodes.com/assets/Datasheets/MMSZ5248BF_LS.pdf")</f>
        <v>https://www.diodes.com/assets/Datasheets/MMSZ5248BF_LS.pdf</v>
      </c>
      <c r="C1341" t="str">
        <f>Hyperlink("https://www.diodes.com/part/view/MMSZ5248BF%28LS%29","MMSZ5248BF(LS)")</f>
        <v>MMSZ5248BF(LS)</v>
      </c>
      <c r="D1341" t="s">
        <v>1077</v>
      </c>
      <c r="E1341" t="s">
        <v>15</v>
      </c>
      <c r="F1341" t="s">
        <v>16</v>
      </c>
      <c r="G1341" t="s">
        <v>17</v>
      </c>
      <c r="H1341">
        <v>500</v>
      </c>
      <c r="I1341">
        <v>18</v>
      </c>
      <c r="J1341">
        <v>7</v>
      </c>
      <c r="L1341">
        <v>0.1</v>
      </c>
      <c r="M1341" t="s">
        <v>1320</v>
      </c>
    </row>
    <row r="1342" spans="1:13">
      <c r="A1342" t="s">
        <v>1424</v>
      </c>
      <c r="B1342" s="2" t="str">
        <f>Hyperlink("https://www.diodes.com/assets/Datasheets/ds31038.pdf")</f>
        <v>https://www.diodes.com/assets/Datasheets/ds31038.pdf</v>
      </c>
      <c r="C1342" t="str">
        <f>Hyperlink("https://www.diodes.com/part/view/MMSZ5248BS","MMSZ5248BS")</f>
        <v>MMSZ5248BS</v>
      </c>
      <c r="D1342" t="s">
        <v>1350</v>
      </c>
      <c r="E1342" t="s">
        <v>15</v>
      </c>
      <c r="F1342" t="s">
        <v>16</v>
      </c>
      <c r="G1342" t="s">
        <v>17</v>
      </c>
      <c r="H1342">
        <v>200</v>
      </c>
      <c r="I1342">
        <v>18</v>
      </c>
      <c r="J1342">
        <v>7</v>
      </c>
      <c r="K1342">
        <v>5</v>
      </c>
      <c r="L1342">
        <v>0.1</v>
      </c>
      <c r="M1342" t="s">
        <v>108</v>
      </c>
    </row>
    <row r="1343" spans="1:13">
      <c r="A1343" t="s">
        <v>1425</v>
      </c>
      <c r="B1343" s="2" t="str">
        <f>Hyperlink("https://www.diodes.com/assets/Datasheets/MMSZ5249BF_LS.pdf")</f>
        <v>https://www.diodes.com/assets/Datasheets/MMSZ5249BF_LS.pdf</v>
      </c>
      <c r="C1343" t="str">
        <f>Hyperlink("https://www.diodes.com/part/view/MMSZ5249BF%28LS%29","MMSZ5249BF(LS)")</f>
        <v>MMSZ5249BF(LS)</v>
      </c>
      <c r="D1343" t="s">
        <v>1077</v>
      </c>
      <c r="E1343" t="s">
        <v>15</v>
      </c>
      <c r="F1343" t="s">
        <v>16</v>
      </c>
      <c r="G1343" t="s">
        <v>17</v>
      </c>
      <c r="H1343">
        <v>500</v>
      </c>
      <c r="I1343">
        <v>19</v>
      </c>
      <c r="J1343">
        <v>6.6</v>
      </c>
      <c r="L1343">
        <v>0.1</v>
      </c>
      <c r="M1343" t="s">
        <v>1320</v>
      </c>
    </row>
    <row r="1344" spans="1:13">
      <c r="A1344" t="s">
        <v>1426</v>
      </c>
      <c r="B1344" s="2" t="str">
        <f>Hyperlink("https://www.diodes.com/assets/Datasheets/ds18010.pdf")</f>
        <v>https://www.diodes.com/assets/Datasheets/ds18010.pdf</v>
      </c>
      <c r="C1344" t="str">
        <f>Hyperlink("https://www.diodes.com/part/view/MMSZ5250B","MMSZ5250B")</f>
        <v>MMSZ5250B</v>
      </c>
      <c r="D1344" t="s">
        <v>1347</v>
      </c>
      <c r="E1344" t="s">
        <v>57</v>
      </c>
      <c r="F1344" t="s">
        <v>16</v>
      </c>
      <c r="G1344" t="s">
        <v>17</v>
      </c>
      <c r="H1344">
        <v>500</v>
      </c>
      <c r="I1344">
        <v>20</v>
      </c>
      <c r="J1344">
        <v>6.2</v>
      </c>
      <c r="K1344">
        <v>5</v>
      </c>
      <c r="L1344">
        <v>0.1</v>
      </c>
      <c r="M1344" t="s">
        <v>103</v>
      </c>
    </row>
    <row r="1345" spans="1:13">
      <c r="A1345" t="s">
        <v>1427</v>
      </c>
      <c r="B1345" s="2" t="str">
        <f>Hyperlink("https://www.diodes.com/assets/Datasheets/MMSZ5250BF_LS.pdf")</f>
        <v>https://www.diodes.com/assets/Datasheets/MMSZ5250BF_LS.pdf</v>
      </c>
      <c r="C1345" t="str">
        <f>Hyperlink("https://www.diodes.com/part/view/MMSZ5250BF%28LS%29","MMSZ5250BF(LS)")</f>
        <v>MMSZ5250BF(LS)</v>
      </c>
      <c r="D1345" t="s">
        <v>1077</v>
      </c>
      <c r="E1345" t="s">
        <v>15</v>
      </c>
      <c r="F1345" t="s">
        <v>16</v>
      </c>
      <c r="G1345" t="s">
        <v>17</v>
      </c>
      <c r="H1345">
        <v>500</v>
      </c>
      <c r="I1345">
        <v>20</v>
      </c>
      <c r="J1345">
        <v>6.2</v>
      </c>
      <c r="L1345">
        <v>0.1</v>
      </c>
      <c r="M1345" t="s">
        <v>1320</v>
      </c>
    </row>
    <row r="1346" spans="1:13">
      <c r="A1346" t="s">
        <v>1428</v>
      </c>
      <c r="B1346" s="2" t="str">
        <f>Hyperlink("https://www.diodes.com/assets/Datasheets/ds31038.pdf")</f>
        <v>https://www.diodes.com/assets/Datasheets/ds31038.pdf</v>
      </c>
      <c r="C1346" t="str">
        <f>Hyperlink("https://www.diodes.com/part/view/MMSZ5250BS","MMSZ5250BS")</f>
        <v>MMSZ5250BS</v>
      </c>
      <c r="D1346" t="s">
        <v>1350</v>
      </c>
      <c r="E1346" t="s">
        <v>15</v>
      </c>
      <c r="F1346" t="s">
        <v>16</v>
      </c>
      <c r="G1346" t="s">
        <v>17</v>
      </c>
      <c r="H1346">
        <v>200</v>
      </c>
      <c r="I1346">
        <v>20</v>
      </c>
      <c r="J1346">
        <v>6.2</v>
      </c>
      <c r="K1346">
        <v>5</v>
      </c>
      <c r="L1346">
        <v>0.1</v>
      </c>
      <c r="M1346" t="s">
        <v>108</v>
      </c>
    </row>
    <row r="1347" spans="1:13">
      <c r="A1347" t="s">
        <v>1429</v>
      </c>
      <c r="B1347" s="2" t="str">
        <f>Hyperlink("https://www.diodes.com/assets/Datasheets/ds18010.pdf")</f>
        <v>https://www.diodes.com/assets/Datasheets/ds18010.pdf</v>
      </c>
      <c r="C1347" t="str">
        <f>Hyperlink("https://www.diodes.com/part/view/MMSZ5251B","MMSZ5251B")</f>
        <v>MMSZ5251B</v>
      </c>
      <c r="D1347" t="s">
        <v>1347</v>
      </c>
      <c r="E1347" t="s">
        <v>57</v>
      </c>
      <c r="F1347" t="s">
        <v>16</v>
      </c>
      <c r="G1347" t="s">
        <v>17</v>
      </c>
      <c r="H1347">
        <v>500</v>
      </c>
      <c r="I1347">
        <v>22</v>
      </c>
      <c r="J1347">
        <v>5.6</v>
      </c>
      <c r="K1347">
        <v>5</v>
      </c>
      <c r="L1347">
        <v>0.1</v>
      </c>
      <c r="M1347" t="s">
        <v>103</v>
      </c>
    </row>
    <row r="1348" spans="1:13">
      <c r="A1348" t="s">
        <v>1430</v>
      </c>
      <c r="B1348" s="2" t="str">
        <f>Hyperlink("https://www.diodes.com/assets/Datasheets/MMSZ5251BF_LS.pdf")</f>
        <v>https://www.diodes.com/assets/Datasheets/MMSZ5251BF_LS.pdf</v>
      </c>
      <c r="C1348" t="str">
        <f>Hyperlink("https://www.diodes.com/part/view/MMSZ5251BF%28LS%29","MMSZ5251BF(LS)")</f>
        <v>MMSZ5251BF(LS)</v>
      </c>
      <c r="D1348" t="s">
        <v>1077</v>
      </c>
      <c r="E1348" t="s">
        <v>15</v>
      </c>
      <c r="F1348" t="s">
        <v>16</v>
      </c>
      <c r="G1348" t="s">
        <v>17</v>
      </c>
      <c r="H1348">
        <v>500</v>
      </c>
      <c r="I1348">
        <v>22</v>
      </c>
      <c r="J1348">
        <v>5.6</v>
      </c>
      <c r="L1348">
        <v>0.1</v>
      </c>
      <c r="M1348" t="s">
        <v>1320</v>
      </c>
    </row>
    <row r="1349" spans="1:13">
      <c r="A1349" t="s">
        <v>1431</v>
      </c>
      <c r="B1349" s="2" t="str">
        <f>Hyperlink("https://www.diodes.com/assets/Datasheets/ds31038.pdf")</f>
        <v>https://www.diodes.com/assets/Datasheets/ds31038.pdf</v>
      </c>
      <c r="C1349" t="str">
        <f>Hyperlink("https://www.diodes.com/part/view/MMSZ5251BS","MMSZ5251BS")</f>
        <v>MMSZ5251BS</v>
      </c>
      <c r="D1349" t="s">
        <v>1350</v>
      </c>
      <c r="E1349" t="s">
        <v>15</v>
      </c>
      <c r="F1349" t="s">
        <v>16</v>
      </c>
      <c r="G1349" t="s">
        <v>17</v>
      </c>
      <c r="H1349">
        <v>200</v>
      </c>
      <c r="I1349">
        <v>22</v>
      </c>
      <c r="J1349">
        <v>5.6</v>
      </c>
      <c r="K1349">
        <v>5</v>
      </c>
      <c r="L1349">
        <v>0.1</v>
      </c>
      <c r="M1349" t="s">
        <v>108</v>
      </c>
    </row>
    <row r="1350" spans="1:13">
      <c r="A1350" t="s">
        <v>1432</v>
      </c>
      <c r="B1350" s="2" t="str">
        <f>Hyperlink("https://www.diodes.com/assets/Datasheets/ds18010.pdf")</f>
        <v>https://www.diodes.com/assets/Datasheets/ds18010.pdf</v>
      </c>
      <c r="C1350" t="str">
        <f>Hyperlink("https://www.diodes.com/part/view/MMSZ5252B","MMSZ5252B")</f>
        <v>MMSZ5252B</v>
      </c>
      <c r="D1350" t="s">
        <v>1347</v>
      </c>
      <c r="E1350" t="s">
        <v>57</v>
      </c>
      <c r="F1350" t="s">
        <v>16</v>
      </c>
      <c r="G1350" t="s">
        <v>17</v>
      </c>
      <c r="H1350">
        <v>500</v>
      </c>
      <c r="I1350">
        <v>24</v>
      </c>
      <c r="J1350">
        <v>5.2</v>
      </c>
      <c r="K1350">
        <v>5</v>
      </c>
      <c r="L1350">
        <v>0.1</v>
      </c>
      <c r="M1350" t="s">
        <v>103</v>
      </c>
    </row>
    <row r="1351" spans="1:13">
      <c r="A1351" t="s">
        <v>1433</v>
      </c>
      <c r="B1351" s="2" t="str">
        <f>Hyperlink("https://www.diodes.com/assets/Datasheets/MMSZ5252BF_LS.pdf")</f>
        <v>https://www.diodes.com/assets/Datasheets/MMSZ5252BF_LS.pdf</v>
      </c>
      <c r="C1351" t="str">
        <f>Hyperlink("https://www.diodes.com/part/view/MMSZ5252BF%28LS%29","MMSZ5252BF(LS)")</f>
        <v>MMSZ5252BF(LS)</v>
      </c>
      <c r="D1351" t="s">
        <v>1077</v>
      </c>
      <c r="E1351" t="s">
        <v>15</v>
      </c>
      <c r="F1351" t="s">
        <v>16</v>
      </c>
      <c r="G1351" t="s">
        <v>17</v>
      </c>
      <c r="H1351">
        <v>500</v>
      </c>
      <c r="I1351">
        <v>24</v>
      </c>
      <c r="J1351">
        <v>5.2</v>
      </c>
      <c r="L1351">
        <v>0.1</v>
      </c>
      <c r="M1351" t="s">
        <v>1320</v>
      </c>
    </row>
    <row r="1352" spans="1:13">
      <c r="A1352" t="s">
        <v>1434</v>
      </c>
      <c r="B1352" s="2" t="str">
        <f>Hyperlink("https://www.diodes.com/assets/Datasheets/ds31038.pdf")</f>
        <v>https://www.diodes.com/assets/Datasheets/ds31038.pdf</v>
      </c>
      <c r="C1352" t="str">
        <f>Hyperlink("https://www.diodes.com/part/view/MMSZ5252BS","MMSZ5252BS")</f>
        <v>MMSZ5252BS</v>
      </c>
      <c r="D1352" t="s">
        <v>1350</v>
      </c>
      <c r="E1352" t="s">
        <v>15</v>
      </c>
      <c r="F1352" t="s">
        <v>16</v>
      </c>
      <c r="G1352" t="s">
        <v>17</v>
      </c>
      <c r="H1352">
        <v>200</v>
      </c>
      <c r="I1352">
        <v>24</v>
      </c>
      <c r="J1352">
        <v>5.2</v>
      </c>
      <c r="K1352">
        <v>5</v>
      </c>
      <c r="L1352">
        <v>0.1</v>
      </c>
      <c r="M1352" t="s">
        <v>108</v>
      </c>
    </row>
    <row r="1353" spans="1:13">
      <c r="A1353" t="s">
        <v>1435</v>
      </c>
      <c r="B1353" s="2" t="str">
        <f>Hyperlink("https://www.diodes.com/assets/Datasheets/MMSZ5253BF_LS.pdf")</f>
        <v>https://www.diodes.com/assets/Datasheets/MMSZ5253BF_LS.pdf</v>
      </c>
      <c r="C1353" t="str">
        <f>Hyperlink("https://www.diodes.com/part/view/MMSZ5253BF%28LS%29","MMSZ5253BF(LS)")</f>
        <v>MMSZ5253BF(LS)</v>
      </c>
      <c r="D1353" t="s">
        <v>1077</v>
      </c>
      <c r="E1353" t="s">
        <v>15</v>
      </c>
      <c r="F1353" t="s">
        <v>16</v>
      </c>
      <c r="G1353" t="s">
        <v>17</v>
      </c>
      <c r="H1353">
        <v>500</v>
      </c>
      <c r="I1353">
        <v>25</v>
      </c>
      <c r="J1353">
        <v>5</v>
      </c>
      <c r="L1353">
        <v>0.1</v>
      </c>
      <c r="M1353" t="s">
        <v>1320</v>
      </c>
    </row>
    <row r="1354" spans="1:13">
      <c r="A1354" t="s">
        <v>1436</v>
      </c>
      <c r="B1354" s="2" t="str">
        <f>Hyperlink("https://www.diodes.com/assets/Datasheets/ds18010.pdf")</f>
        <v>https://www.diodes.com/assets/Datasheets/ds18010.pdf</v>
      </c>
      <c r="C1354" t="str">
        <f>Hyperlink("https://www.diodes.com/part/view/MMSZ5254B","MMSZ5254B")</f>
        <v>MMSZ5254B</v>
      </c>
      <c r="D1354" t="s">
        <v>1347</v>
      </c>
      <c r="E1354" t="s">
        <v>57</v>
      </c>
      <c r="F1354" t="s">
        <v>16</v>
      </c>
      <c r="G1354" t="s">
        <v>17</v>
      </c>
      <c r="H1354">
        <v>500</v>
      </c>
      <c r="I1354">
        <v>27</v>
      </c>
      <c r="J1354">
        <v>5</v>
      </c>
      <c r="K1354">
        <v>5</v>
      </c>
      <c r="L1354">
        <v>0.1</v>
      </c>
      <c r="M1354" t="s">
        <v>103</v>
      </c>
    </row>
    <row r="1355" spans="1:13">
      <c r="A1355" t="s">
        <v>1437</v>
      </c>
      <c r="B1355" s="2" t="str">
        <f>Hyperlink("https://www.diodes.com/assets/Datasheets/MMSZ5254BF_LS.pdf")</f>
        <v>https://www.diodes.com/assets/Datasheets/MMSZ5254BF_LS.pdf</v>
      </c>
      <c r="C1355" t="str">
        <f>Hyperlink("https://www.diodes.com/part/view/MMSZ5254BF%28LS%29","MMSZ5254BF(LS)")</f>
        <v>MMSZ5254BF(LS)</v>
      </c>
      <c r="D1355" t="s">
        <v>1077</v>
      </c>
      <c r="E1355" t="s">
        <v>15</v>
      </c>
      <c r="F1355" t="s">
        <v>16</v>
      </c>
      <c r="G1355" t="s">
        <v>17</v>
      </c>
      <c r="H1355">
        <v>500</v>
      </c>
      <c r="I1355">
        <v>27</v>
      </c>
      <c r="J1355">
        <v>4.6</v>
      </c>
      <c r="L1355">
        <v>0.1</v>
      </c>
      <c r="M1355" t="s">
        <v>1320</v>
      </c>
    </row>
    <row r="1356" spans="1:13">
      <c r="A1356" t="s">
        <v>1438</v>
      </c>
      <c r="B1356" s="2" t="str">
        <f>Hyperlink("https://www.diodes.com/assets/Datasheets/ds31038.pdf")</f>
        <v>https://www.diodes.com/assets/Datasheets/ds31038.pdf</v>
      </c>
      <c r="C1356" t="str">
        <f>Hyperlink("https://www.diodes.com/part/view/MMSZ5254BS","MMSZ5254BS")</f>
        <v>MMSZ5254BS</v>
      </c>
      <c r="D1356" t="s">
        <v>1350</v>
      </c>
      <c r="E1356" t="s">
        <v>15</v>
      </c>
      <c r="F1356" t="s">
        <v>16</v>
      </c>
      <c r="G1356" t="s">
        <v>17</v>
      </c>
      <c r="H1356">
        <v>200</v>
      </c>
      <c r="I1356">
        <v>27</v>
      </c>
      <c r="J1356">
        <v>5</v>
      </c>
      <c r="K1356">
        <v>5</v>
      </c>
      <c r="L1356">
        <v>0.1</v>
      </c>
      <c r="M1356" t="s">
        <v>108</v>
      </c>
    </row>
    <row r="1357" spans="1:13">
      <c r="A1357" t="s">
        <v>1439</v>
      </c>
      <c r="B1357" s="2" t="str">
        <f>Hyperlink("https://www.diodes.com/assets/Datasheets/ds18010.pdf")</f>
        <v>https://www.diodes.com/assets/Datasheets/ds18010.pdf</v>
      </c>
      <c r="C1357" t="str">
        <f>Hyperlink("https://www.diodes.com/part/view/MMSZ5255B","MMSZ5255B")</f>
        <v>MMSZ5255B</v>
      </c>
      <c r="D1357" t="s">
        <v>1347</v>
      </c>
      <c r="E1357" t="s">
        <v>57</v>
      </c>
      <c r="F1357" t="s">
        <v>16</v>
      </c>
      <c r="G1357" t="s">
        <v>17</v>
      </c>
      <c r="H1357">
        <v>500</v>
      </c>
      <c r="I1357">
        <v>28</v>
      </c>
      <c r="J1357">
        <v>4.5</v>
      </c>
      <c r="K1357">
        <v>5</v>
      </c>
      <c r="L1357">
        <v>0.1</v>
      </c>
      <c r="M1357" t="s">
        <v>103</v>
      </c>
    </row>
    <row r="1358" spans="1:13">
      <c r="A1358" t="s">
        <v>1440</v>
      </c>
      <c r="B1358" s="2" t="str">
        <f>Hyperlink("https://www.diodes.com/assets/Datasheets/MMSZ5255BF_LS.pdf")</f>
        <v>https://www.diodes.com/assets/Datasheets/MMSZ5255BF_LS.pdf</v>
      </c>
      <c r="C1358" t="str">
        <f>Hyperlink("https://www.diodes.com/part/view/MMSZ5255BF%28LS%29","MMSZ5255BF(LS)")</f>
        <v>MMSZ5255BF(LS)</v>
      </c>
      <c r="D1358" t="s">
        <v>1077</v>
      </c>
      <c r="E1358" t="s">
        <v>15</v>
      </c>
      <c r="F1358" t="s">
        <v>16</v>
      </c>
      <c r="G1358" t="s">
        <v>17</v>
      </c>
      <c r="H1358">
        <v>500</v>
      </c>
      <c r="I1358">
        <v>28</v>
      </c>
      <c r="J1358">
        <v>4.5</v>
      </c>
      <c r="L1358">
        <v>0.1</v>
      </c>
      <c r="M1358" t="s">
        <v>1320</v>
      </c>
    </row>
    <row r="1359" spans="1:13">
      <c r="A1359" t="s">
        <v>1441</v>
      </c>
      <c r="B1359" s="2" t="str">
        <f>Hyperlink("https://www.diodes.com/assets/Datasheets/ds31038.pdf")</f>
        <v>https://www.diodes.com/assets/Datasheets/ds31038.pdf</v>
      </c>
      <c r="C1359" t="str">
        <f>Hyperlink("https://www.diodes.com/part/view/MMSZ5255BS","MMSZ5255BS")</f>
        <v>MMSZ5255BS</v>
      </c>
      <c r="D1359" t="s">
        <v>1350</v>
      </c>
      <c r="E1359" t="s">
        <v>15</v>
      </c>
      <c r="F1359" t="s">
        <v>16</v>
      </c>
      <c r="G1359" t="s">
        <v>17</v>
      </c>
      <c r="H1359">
        <v>200</v>
      </c>
      <c r="I1359">
        <v>28</v>
      </c>
      <c r="J1359">
        <v>4.5</v>
      </c>
      <c r="K1359">
        <v>5</v>
      </c>
      <c r="L1359">
        <v>0.1</v>
      </c>
      <c r="M1359" t="s">
        <v>108</v>
      </c>
    </row>
    <row r="1360" spans="1:13">
      <c r="A1360" t="s">
        <v>1442</v>
      </c>
      <c r="B1360" s="2" t="str">
        <f>Hyperlink("https://www.diodes.com/assets/Datasheets/ds18010.pdf")</f>
        <v>https://www.diodes.com/assets/Datasheets/ds18010.pdf</v>
      </c>
      <c r="C1360" t="str">
        <f>Hyperlink("https://www.diodes.com/part/view/MMSZ5256B","MMSZ5256B")</f>
        <v>MMSZ5256B</v>
      </c>
      <c r="D1360" t="s">
        <v>1347</v>
      </c>
      <c r="E1360" t="s">
        <v>57</v>
      </c>
      <c r="F1360" t="s">
        <v>16</v>
      </c>
      <c r="G1360" t="s">
        <v>17</v>
      </c>
      <c r="H1360">
        <v>500</v>
      </c>
      <c r="I1360">
        <v>30</v>
      </c>
      <c r="J1360">
        <v>4.2</v>
      </c>
      <c r="K1360">
        <v>5</v>
      </c>
      <c r="L1360">
        <v>0.1</v>
      </c>
      <c r="M1360" t="s">
        <v>103</v>
      </c>
    </row>
    <row r="1361" spans="1:13">
      <c r="A1361" t="s">
        <v>1443</v>
      </c>
      <c r="B1361" s="2" t="str">
        <f>Hyperlink("https://www.diodes.com/assets/Datasheets/MMSZ5256BF_LS.pdf")</f>
        <v>https://www.diodes.com/assets/Datasheets/MMSZ5256BF_LS.pdf</v>
      </c>
      <c r="C1361" t="str">
        <f>Hyperlink("https://www.diodes.com/part/view/MMSZ5256BF%28LS%29","MMSZ5256BF(LS)")</f>
        <v>MMSZ5256BF(LS)</v>
      </c>
      <c r="D1361" t="s">
        <v>1077</v>
      </c>
      <c r="E1361" t="s">
        <v>15</v>
      </c>
      <c r="F1361" t="s">
        <v>16</v>
      </c>
      <c r="G1361" t="s">
        <v>17</v>
      </c>
      <c r="H1361">
        <v>500</v>
      </c>
      <c r="I1361">
        <v>30</v>
      </c>
      <c r="J1361">
        <v>4.2</v>
      </c>
      <c r="L1361">
        <v>0.1</v>
      </c>
      <c r="M1361" t="s">
        <v>1320</v>
      </c>
    </row>
    <row r="1362" spans="1:13">
      <c r="A1362" t="s">
        <v>1444</v>
      </c>
      <c r="B1362" s="2" t="str">
        <f>Hyperlink("https://www.diodes.com/assets/Datasheets/ds31038.pdf")</f>
        <v>https://www.diodes.com/assets/Datasheets/ds31038.pdf</v>
      </c>
      <c r="C1362" t="str">
        <f>Hyperlink("https://www.diodes.com/part/view/MMSZ5256BS","MMSZ5256BS")</f>
        <v>MMSZ5256BS</v>
      </c>
      <c r="D1362" t="s">
        <v>1350</v>
      </c>
      <c r="E1362" t="s">
        <v>15</v>
      </c>
      <c r="F1362" t="s">
        <v>16</v>
      </c>
      <c r="G1362" t="s">
        <v>17</v>
      </c>
      <c r="H1362">
        <v>200</v>
      </c>
      <c r="I1362">
        <v>30</v>
      </c>
      <c r="J1362">
        <v>4.2</v>
      </c>
      <c r="K1362">
        <v>5</v>
      </c>
      <c r="L1362">
        <v>0.1</v>
      </c>
      <c r="M1362" t="s">
        <v>108</v>
      </c>
    </row>
    <row r="1363" spans="1:13">
      <c r="A1363" t="s">
        <v>1445</v>
      </c>
      <c r="B1363" s="2" t="str">
        <f>Hyperlink("https://www.diodes.com/assets/Datasheets/ds18010.pdf")</f>
        <v>https://www.diodes.com/assets/Datasheets/ds18010.pdf</v>
      </c>
      <c r="C1363" t="str">
        <f>Hyperlink("https://www.diodes.com/part/view/MMSZ5257B","MMSZ5257B")</f>
        <v>MMSZ5257B</v>
      </c>
      <c r="D1363" t="s">
        <v>1347</v>
      </c>
      <c r="E1363" t="s">
        <v>57</v>
      </c>
      <c r="F1363" t="s">
        <v>16</v>
      </c>
      <c r="G1363" t="s">
        <v>17</v>
      </c>
      <c r="H1363">
        <v>500</v>
      </c>
      <c r="I1363">
        <v>33</v>
      </c>
      <c r="J1363">
        <v>3.8</v>
      </c>
      <c r="K1363">
        <v>5</v>
      </c>
      <c r="L1363">
        <v>0.1</v>
      </c>
      <c r="M1363" t="s">
        <v>103</v>
      </c>
    </row>
    <row r="1364" spans="1:13">
      <c r="A1364" t="s">
        <v>1446</v>
      </c>
      <c r="B1364" s="2" t="str">
        <f>Hyperlink("https://www.diodes.com/assets/Datasheets/MMSZ5257BF_LS.pdf")</f>
        <v>https://www.diodes.com/assets/Datasheets/MMSZ5257BF_LS.pdf</v>
      </c>
      <c r="C1364" t="str">
        <f>Hyperlink("https://www.diodes.com/part/view/MMSZ5257BF%28LS%29","MMSZ5257BF(LS)")</f>
        <v>MMSZ5257BF(LS)</v>
      </c>
      <c r="D1364" t="s">
        <v>1077</v>
      </c>
      <c r="E1364" t="s">
        <v>15</v>
      </c>
      <c r="F1364" t="s">
        <v>16</v>
      </c>
      <c r="G1364" t="s">
        <v>17</v>
      </c>
      <c r="H1364">
        <v>500</v>
      </c>
      <c r="I1364">
        <v>33</v>
      </c>
      <c r="J1364">
        <v>3.8</v>
      </c>
      <c r="L1364">
        <v>0.1</v>
      </c>
      <c r="M1364" t="s">
        <v>1320</v>
      </c>
    </row>
    <row r="1365" spans="1:13">
      <c r="A1365" t="s">
        <v>1447</v>
      </c>
      <c r="B1365" s="2" t="str">
        <f>Hyperlink("https://www.diodes.com/assets/Datasheets/ds31038.pdf")</f>
        <v>https://www.diodes.com/assets/Datasheets/ds31038.pdf</v>
      </c>
      <c r="C1365" t="str">
        <f>Hyperlink("https://www.diodes.com/part/view/MMSZ5257BS","MMSZ5257BS")</f>
        <v>MMSZ5257BS</v>
      </c>
      <c r="D1365" t="s">
        <v>1350</v>
      </c>
      <c r="E1365" t="s">
        <v>15</v>
      </c>
      <c r="F1365" t="s">
        <v>16</v>
      </c>
      <c r="G1365" t="s">
        <v>17</v>
      </c>
      <c r="H1365">
        <v>200</v>
      </c>
      <c r="I1365">
        <v>33</v>
      </c>
      <c r="J1365">
        <v>3.8</v>
      </c>
      <c r="K1365">
        <v>5</v>
      </c>
      <c r="L1365">
        <v>0.1</v>
      </c>
      <c r="M1365" t="s">
        <v>108</v>
      </c>
    </row>
    <row r="1366" spans="1:13">
      <c r="A1366" t="s">
        <v>1448</v>
      </c>
      <c r="B1366" s="2" t="str">
        <f>Hyperlink("https://www.diodes.com/assets/Datasheets/ds18010.pdf")</f>
        <v>https://www.diodes.com/assets/Datasheets/ds18010.pdf</v>
      </c>
      <c r="C1366" t="str">
        <f>Hyperlink("https://www.diodes.com/part/view/MMSZ5258B","MMSZ5258B")</f>
        <v>MMSZ5258B</v>
      </c>
      <c r="D1366" t="s">
        <v>1347</v>
      </c>
      <c r="E1366" t="s">
        <v>57</v>
      </c>
      <c r="F1366" t="s">
        <v>16</v>
      </c>
      <c r="G1366" t="s">
        <v>17</v>
      </c>
      <c r="H1366">
        <v>500</v>
      </c>
      <c r="I1366">
        <v>36</v>
      </c>
      <c r="J1366">
        <v>3.4</v>
      </c>
      <c r="K1366">
        <v>5</v>
      </c>
      <c r="L1366">
        <v>0.1</v>
      </c>
      <c r="M1366" t="s">
        <v>103</v>
      </c>
    </row>
    <row r="1367" spans="1:13">
      <c r="A1367" t="s">
        <v>1449</v>
      </c>
      <c r="B1367" s="2" t="str">
        <f>Hyperlink("https://www.diodes.com/assets/Datasheets/MMSZ5258BF_LS.pdf")</f>
        <v>https://www.diodes.com/assets/Datasheets/MMSZ5258BF_LS.pdf</v>
      </c>
      <c r="C1367" t="str">
        <f>Hyperlink("https://www.diodes.com/part/view/MMSZ5258BF%28LS%29","MMSZ5258BF(LS)")</f>
        <v>MMSZ5258BF(LS)</v>
      </c>
      <c r="D1367" t="s">
        <v>1077</v>
      </c>
      <c r="E1367" t="s">
        <v>15</v>
      </c>
      <c r="F1367" t="s">
        <v>16</v>
      </c>
      <c r="G1367" t="s">
        <v>17</v>
      </c>
      <c r="H1367">
        <v>500</v>
      </c>
      <c r="I1367">
        <v>36</v>
      </c>
      <c r="J1367">
        <v>3.4</v>
      </c>
      <c r="L1367">
        <v>0.1</v>
      </c>
      <c r="M1367" t="s">
        <v>1320</v>
      </c>
    </row>
    <row r="1368" spans="1:13">
      <c r="A1368" t="s">
        <v>1450</v>
      </c>
      <c r="B1368" s="2" t="str">
        <f>Hyperlink("https://www.diodes.com/assets/Datasheets/ds31038.pdf")</f>
        <v>https://www.diodes.com/assets/Datasheets/ds31038.pdf</v>
      </c>
      <c r="C1368" t="str">
        <f>Hyperlink("https://www.diodes.com/part/view/MMSZ5258BS","MMSZ5258BS")</f>
        <v>MMSZ5258BS</v>
      </c>
      <c r="D1368" t="s">
        <v>1350</v>
      </c>
      <c r="E1368" t="s">
        <v>15</v>
      </c>
      <c r="F1368" t="s">
        <v>16</v>
      </c>
      <c r="G1368" t="s">
        <v>17</v>
      </c>
      <c r="H1368">
        <v>200</v>
      </c>
      <c r="I1368">
        <v>36</v>
      </c>
      <c r="J1368">
        <v>3.4</v>
      </c>
      <c r="K1368">
        <v>5</v>
      </c>
      <c r="L1368">
        <v>0.1</v>
      </c>
      <c r="M1368" t="s">
        <v>108</v>
      </c>
    </row>
    <row r="1369" spans="1:13">
      <c r="A1369" t="s">
        <v>1451</v>
      </c>
      <c r="B1369" s="2" t="str">
        <f>Hyperlink("https://www.diodes.com/assets/Datasheets/ds18010.pdf")</f>
        <v>https://www.diodes.com/assets/Datasheets/ds18010.pdf</v>
      </c>
      <c r="C1369" t="str">
        <f>Hyperlink("https://www.diodes.com/part/view/MMSZ5259B","MMSZ5259B")</f>
        <v>MMSZ5259B</v>
      </c>
      <c r="D1369" t="s">
        <v>1347</v>
      </c>
      <c r="E1369" t="s">
        <v>57</v>
      </c>
      <c r="F1369" t="s">
        <v>16</v>
      </c>
      <c r="G1369" t="s">
        <v>17</v>
      </c>
      <c r="H1369">
        <v>500</v>
      </c>
      <c r="I1369">
        <v>39</v>
      </c>
      <c r="J1369">
        <v>3.2</v>
      </c>
      <c r="K1369">
        <v>5</v>
      </c>
      <c r="L1369">
        <v>0.1</v>
      </c>
      <c r="M1369" t="s">
        <v>103</v>
      </c>
    </row>
    <row r="1370" spans="1:13">
      <c r="A1370" t="s">
        <v>1452</v>
      </c>
      <c r="B1370" s="2" t="str">
        <f>Hyperlink("https://www.diodes.com/assets/Datasheets/MMSZ5259BF_LS.pdf")</f>
        <v>https://www.diodes.com/assets/Datasheets/MMSZ5259BF_LS.pdf</v>
      </c>
      <c r="C1370" t="str">
        <f>Hyperlink("https://www.diodes.com/part/view/MMSZ5259BF%28LS%29","MMSZ5259BF(LS)")</f>
        <v>MMSZ5259BF(LS)</v>
      </c>
      <c r="D1370" t="s">
        <v>1077</v>
      </c>
      <c r="E1370" t="s">
        <v>15</v>
      </c>
      <c r="F1370" t="s">
        <v>16</v>
      </c>
      <c r="G1370" t="s">
        <v>17</v>
      </c>
      <c r="H1370">
        <v>500</v>
      </c>
      <c r="I1370">
        <v>39</v>
      </c>
      <c r="J1370">
        <v>3.2</v>
      </c>
      <c r="L1370">
        <v>0.1</v>
      </c>
      <c r="M1370" t="s">
        <v>1320</v>
      </c>
    </row>
    <row r="1371" spans="1:13">
      <c r="A1371" t="s">
        <v>1453</v>
      </c>
      <c r="B1371" s="2" t="str">
        <f>Hyperlink("https://www.diodes.com/assets/Datasheets/ds31038.pdf")</f>
        <v>https://www.diodes.com/assets/Datasheets/ds31038.pdf</v>
      </c>
      <c r="C1371" t="str">
        <f>Hyperlink("https://www.diodes.com/part/view/MMSZ5259BS","MMSZ5259BS")</f>
        <v>MMSZ5259BS</v>
      </c>
      <c r="D1371" t="s">
        <v>1350</v>
      </c>
      <c r="E1371" t="s">
        <v>15</v>
      </c>
      <c r="F1371" t="s">
        <v>16</v>
      </c>
      <c r="G1371" t="s">
        <v>17</v>
      </c>
      <c r="H1371">
        <v>200</v>
      </c>
      <c r="I1371">
        <v>39</v>
      </c>
      <c r="J1371">
        <v>3.2</v>
      </c>
      <c r="K1371">
        <v>5</v>
      </c>
      <c r="L1371">
        <v>0.1</v>
      </c>
      <c r="M1371" t="s">
        <v>108</v>
      </c>
    </row>
    <row r="1372" spans="1:13">
      <c r="A1372" t="s">
        <v>1454</v>
      </c>
      <c r="B1372" s="2" t="str">
        <f>Hyperlink("https://www.diodes.com/assets/Datasheets/MMSZ5260BF_LS.pdf")</f>
        <v>https://www.diodes.com/assets/Datasheets/MMSZ5260BF_LS.pdf</v>
      </c>
      <c r="C1372" t="str">
        <f>Hyperlink("https://www.diodes.com/part/view/MMSZ5260BF%28LS%29","MMSZ5260BF(LS)")</f>
        <v>MMSZ5260BF(LS)</v>
      </c>
      <c r="D1372" t="s">
        <v>1077</v>
      </c>
      <c r="E1372" t="s">
        <v>15</v>
      </c>
      <c r="F1372" t="s">
        <v>16</v>
      </c>
      <c r="G1372" t="s">
        <v>17</v>
      </c>
      <c r="H1372">
        <v>500</v>
      </c>
      <c r="I1372">
        <v>43</v>
      </c>
      <c r="J1372">
        <v>3</v>
      </c>
      <c r="L1372">
        <v>0.1</v>
      </c>
      <c r="M1372" t="s">
        <v>1320</v>
      </c>
    </row>
    <row r="1373" spans="1:13">
      <c r="A1373" t="s">
        <v>1455</v>
      </c>
      <c r="B1373" s="2" t="str">
        <f>Hyperlink("https://www.diodes.com/assets/Datasheets/MMSZ5261BF_LS.pdf")</f>
        <v>https://www.diodes.com/assets/Datasheets/MMSZ5261BF_LS.pdf</v>
      </c>
      <c r="C1373" t="str">
        <f>Hyperlink("https://www.diodes.com/part/view/MMSZ5261BF%28LS%29","MMSZ5261BF(LS)")</f>
        <v>MMSZ5261BF(LS)</v>
      </c>
      <c r="D1373" t="s">
        <v>1077</v>
      </c>
      <c r="E1373" t="s">
        <v>15</v>
      </c>
      <c r="F1373" t="s">
        <v>16</v>
      </c>
      <c r="G1373" t="s">
        <v>17</v>
      </c>
      <c r="H1373">
        <v>500</v>
      </c>
      <c r="I1373">
        <v>47</v>
      </c>
      <c r="J1373">
        <v>2.7</v>
      </c>
      <c r="L1373">
        <v>0.1</v>
      </c>
      <c r="M1373" t="s">
        <v>1320</v>
      </c>
    </row>
    <row r="1374" spans="1:13">
      <c r="A1374" t="s">
        <v>1456</v>
      </c>
      <c r="B1374" s="2" t="str">
        <f>Hyperlink("https://www.diodes.com/assets/Datasheets/MMSZ5262BF_LS.pdf")</f>
        <v>https://www.diodes.com/assets/Datasheets/MMSZ5262BF_LS.pdf</v>
      </c>
      <c r="C1374" t="str">
        <f>Hyperlink("https://www.diodes.com/part/view/MMSZ5262BF%28LS%29","MMSZ5262BF(LS)")</f>
        <v>MMSZ5262BF(LS)</v>
      </c>
      <c r="D1374" t="s">
        <v>1077</v>
      </c>
      <c r="E1374" t="s">
        <v>15</v>
      </c>
      <c r="F1374" t="s">
        <v>16</v>
      </c>
      <c r="G1374" t="s">
        <v>17</v>
      </c>
      <c r="H1374">
        <v>500</v>
      </c>
      <c r="I1374">
        <v>51</v>
      </c>
      <c r="J1374">
        <v>2.5</v>
      </c>
      <c r="L1374">
        <v>0.1</v>
      </c>
      <c r="M1374" t="s">
        <v>1320</v>
      </c>
    </row>
    <row r="1375" spans="1:13">
      <c r="A1375" t="s">
        <v>1457</v>
      </c>
      <c r="B1375" s="2" t="str">
        <f>Hyperlink("https://www.diodes.com/assets/Datasheets/ds31652.pdf")</f>
        <v>https://www.diodes.com/assets/Datasheets/ds31652.pdf</v>
      </c>
      <c r="C1375" t="str">
        <f>Hyperlink("https://www.diodes.com/part/view/MMSZ5263B","MMSZ5263B")</f>
        <v>MMSZ5263B</v>
      </c>
      <c r="D1375" t="s">
        <v>1347</v>
      </c>
      <c r="E1375" t="s">
        <v>57</v>
      </c>
      <c r="F1375" t="s">
        <v>16</v>
      </c>
      <c r="G1375" t="s">
        <v>17</v>
      </c>
      <c r="H1375">
        <v>500</v>
      </c>
      <c r="I1375">
        <v>56</v>
      </c>
      <c r="J1375">
        <v>2.2</v>
      </c>
      <c r="K1375">
        <v>5</v>
      </c>
      <c r="L1375">
        <v>0.1</v>
      </c>
      <c r="M1375" t="s">
        <v>103</v>
      </c>
    </row>
    <row r="1376" spans="1:13">
      <c r="A1376" t="s">
        <v>1458</v>
      </c>
      <c r="B1376" s="2" t="str">
        <f>Hyperlink("https://www.diodes.com/assets/Datasheets/MMSZ5263BF_LS.pdf")</f>
        <v>https://www.diodes.com/assets/Datasheets/MMSZ5263BF_LS.pdf</v>
      </c>
      <c r="C1376" t="str">
        <f>Hyperlink("https://www.diodes.com/part/view/MMSZ5263BF%28LS%29","MMSZ5263BF(LS)")</f>
        <v>MMSZ5263BF(LS)</v>
      </c>
      <c r="D1376" t="s">
        <v>1077</v>
      </c>
      <c r="E1376" t="s">
        <v>15</v>
      </c>
      <c r="F1376" t="s">
        <v>16</v>
      </c>
      <c r="G1376" t="s">
        <v>17</v>
      </c>
      <c r="H1376">
        <v>500</v>
      </c>
      <c r="I1376">
        <v>56</v>
      </c>
      <c r="J1376">
        <v>2.2</v>
      </c>
      <c r="L1376">
        <v>0.1</v>
      </c>
      <c r="M1376" t="s">
        <v>1320</v>
      </c>
    </row>
    <row r="1377" spans="1:13">
      <c r="A1377" t="s">
        <v>1459</v>
      </c>
      <c r="B1377" s="2" t="str">
        <f>Hyperlink("https://www.diodes.com/assets/Datasheets/MMSZ5264BF_LS.pdf")</f>
        <v>https://www.diodes.com/assets/Datasheets/MMSZ5264BF_LS.pdf</v>
      </c>
      <c r="C1377" t="str">
        <f>Hyperlink("https://www.diodes.com/part/view/MMSZ5264BF%28LS%29","MMSZ5264BF(LS)")</f>
        <v>MMSZ5264BF(LS)</v>
      </c>
      <c r="D1377" t="s">
        <v>1077</v>
      </c>
      <c r="E1377" t="s">
        <v>15</v>
      </c>
      <c r="F1377" t="s">
        <v>16</v>
      </c>
      <c r="G1377" t="s">
        <v>17</v>
      </c>
      <c r="H1377">
        <v>500</v>
      </c>
      <c r="I1377">
        <v>60</v>
      </c>
      <c r="J1377">
        <v>2.1</v>
      </c>
      <c r="L1377">
        <v>0.1</v>
      </c>
      <c r="M1377" t="s">
        <v>1320</v>
      </c>
    </row>
    <row r="1378" spans="1:13">
      <c r="A1378" t="s">
        <v>1460</v>
      </c>
      <c r="B1378" s="2" t="str">
        <f>Hyperlink("https://www.diodes.com/assets/Datasheets/MMSZ5265BF_LS.pdf")</f>
        <v>https://www.diodes.com/assets/Datasheets/MMSZ5265BF_LS.pdf</v>
      </c>
      <c r="C1378" t="str">
        <f>Hyperlink("https://www.diodes.com/part/view/MMSZ5265BF%28LS%29","MMSZ5265BF(LS)")</f>
        <v>MMSZ5265BF(LS)</v>
      </c>
      <c r="D1378" t="s">
        <v>1077</v>
      </c>
      <c r="E1378" t="s">
        <v>15</v>
      </c>
      <c r="F1378" t="s">
        <v>16</v>
      </c>
      <c r="G1378" t="s">
        <v>17</v>
      </c>
      <c r="H1378">
        <v>500</v>
      </c>
      <c r="I1378">
        <v>62</v>
      </c>
      <c r="J1378">
        <v>2</v>
      </c>
      <c r="L1378">
        <v>0.1</v>
      </c>
      <c r="M1378" t="s">
        <v>1320</v>
      </c>
    </row>
    <row r="1379" spans="1:13">
      <c r="A1379" t="s">
        <v>1461</v>
      </c>
      <c r="B1379" s="2" t="str">
        <f>Hyperlink("https://www.diodes.com/assets/Datasheets/MMSZ5266BF_LS.pdf")</f>
        <v>https://www.diodes.com/assets/Datasheets/MMSZ5266BF_LS.pdf</v>
      </c>
      <c r="C1379" t="str">
        <f>Hyperlink("https://www.diodes.com/part/view/MMSZ5266BF%28LS%29","MMSZ5266BF(LS)")</f>
        <v>MMSZ5266BF(LS)</v>
      </c>
      <c r="D1379" t="s">
        <v>1077</v>
      </c>
      <c r="E1379" t="s">
        <v>15</v>
      </c>
      <c r="F1379" t="s">
        <v>16</v>
      </c>
      <c r="G1379" t="s">
        <v>17</v>
      </c>
      <c r="H1379">
        <v>500</v>
      </c>
      <c r="I1379">
        <v>68</v>
      </c>
      <c r="J1379">
        <v>1.8</v>
      </c>
      <c r="L1379">
        <v>0.1</v>
      </c>
      <c r="M1379" t="s">
        <v>1320</v>
      </c>
    </row>
    <row r="1380" spans="1:13">
      <c r="A1380" t="s">
        <v>1462</v>
      </c>
      <c r="B1380" s="2" t="str">
        <f>Hyperlink("https://www.diodes.com/assets/Datasheets/MMSZ5267BF_LS.pdf")</f>
        <v>https://www.diodes.com/assets/Datasheets/MMSZ5267BF_LS.pdf</v>
      </c>
      <c r="C1380" t="str">
        <f>Hyperlink("https://www.diodes.com/part/view/MMSZ5267BF%28LS%29","MMSZ5267BF(LS)")</f>
        <v>MMSZ5267BF(LS)</v>
      </c>
      <c r="D1380" t="s">
        <v>1077</v>
      </c>
      <c r="E1380" t="s">
        <v>15</v>
      </c>
      <c r="F1380" t="s">
        <v>16</v>
      </c>
      <c r="G1380" t="s">
        <v>17</v>
      </c>
      <c r="H1380">
        <v>500</v>
      </c>
      <c r="I1380">
        <v>75</v>
      </c>
      <c r="J1380">
        <v>1.7</v>
      </c>
      <c r="L1380">
        <v>0.1</v>
      </c>
      <c r="M1380" t="s">
        <v>1320</v>
      </c>
    </row>
    <row r="1381" spans="1:13">
      <c r="A1381" t="s">
        <v>1463</v>
      </c>
      <c r="B1381" s="2" t="str">
        <f>Hyperlink("https://www.diodes.com/assets/Datasheets/MMSZ56VCWF_LS.pdf")</f>
        <v>https://www.diodes.com/assets/Datasheets/MMSZ56VCWF_LS.pdf</v>
      </c>
      <c r="C1381" t="str">
        <f>Hyperlink("https://www.diodes.com/part/view/MMSZ56VCWF%28LS%29","MMSZ56VCWF(LS)")</f>
        <v>MMSZ56VCWF(LS)</v>
      </c>
      <c r="D1381" t="s">
        <v>1077</v>
      </c>
      <c r="E1381" t="s">
        <v>15</v>
      </c>
      <c r="F1381" t="s">
        <v>16</v>
      </c>
      <c r="G1381" t="s">
        <v>17</v>
      </c>
      <c r="H1381">
        <v>500</v>
      </c>
      <c r="I1381">
        <v>56</v>
      </c>
      <c r="J1381">
        <v>2</v>
      </c>
      <c r="L1381">
        <v>0.045</v>
      </c>
      <c r="M1381" t="s">
        <v>1320</v>
      </c>
    </row>
    <row r="1382" spans="1:13">
      <c r="A1382" t="s">
        <v>1464</v>
      </c>
      <c r="B1382" s="2" t="str">
        <f>Hyperlink("https://www.diodes.com/assets/Datasheets/MMSZ5V1CWF_LS.pdf")</f>
        <v>https://www.diodes.com/assets/Datasheets/MMSZ5V1CWF_LS.pdf</v>
      </c>
      <c r="C1382" t="str">
        <f>Hyperlink("https://www.diodes.com/part/view/MMSZ5V1CWF%28LS%29","MMSZ5V1CWF(LS)")</f>
        <v>MMSZ5V1CWF(LS)</v>
      </c>
      <c r="D1382" t="s">
        <v>1077</v>
      </c>
      <c r="E1382" t="s">
        <v>15</v>
      </c>
      <c r="F1382" t="s">
        <v>16</v>
      </c>
      <c r="G1382" t="s">
        <v>17</v>
      </c>
      <c r="H1382">
        <v>500</v>
      </c>
      <c r="I1382">
        <v>5.1</v>
      </c>
      <c r="J1382">
        <v>5</v>
      </c>
      <c r="L1382">
        <v>1.8</v>
      </c>
      <c r="M1382" t="s">
        <v>1320</v>
      </c>
    </row>
    <row r="1383" spans="1:13">
      <c r="A1383" t="s">
        <v>1465</v>
      </c>
      <c r="B1383" s="2" t="str">
        <f>Hyperlink("https://www.diodes.com/assets/Datasheets/MMSZ5V6CWF_LS.pdf")</f>
        <v>https://www.diodes.com/assets/Datasheets/MMSZ5V6CWF_LS.pdf</v>
      </c>
      <c r="C1383" t="str">
        <f>Hyperlink("https://www.diodes.com/part/view/MMSZ5V6CWF%28LS%29","MMSZ5V6CWF(LS)")</f>
        <v>MMSZ5V6CWF(LS)</v>
      </c>
      <c r="D1383" t="s">
        <v>1077</v>
      </c>
      <c r="E1383" t="s">
        <v>15</v>
      </c>
      <c r="F1383" t="s">
        <v>16</v>
      </c>
      <c r="G1383" t="s">
        <v>17</v>
      </c>
      <c r="H1383">
        <v>500</v>
      </c>
      <c r="I1383">
        <v>5.6</v>
      </c>
      <c r="J1383">
        <v>5</v>
      </c>
      <c r="L1383">
        <v>0.9</v>
      </c>
      <c r="M1383" t="s">
        <v>1320</v>
      </c>
    </row>
    <row r="1384" spans="1:13">
      <c r="A1384" t="s">
        <v>1466</v>
      </c>
      <c r="B1384" s="2" t="str">
        <f>Hyperlink("https://www.diodes.com/assets/Datasheets/MMSZ62VCWF_LS.pdf")</f>
        <v>https://www.diodes.com/assets/Datasheets/MMSZ62VCWF_LS.pdf</v>
      </c>
      <c r="C1384" t="str">
        <f>Hyperlink("https://www.diodes.com/part/view/MMSZ62VCWF%28LS%29","MMSZ62VCWF(LS)")</f>
        <v>MMSZ62VCWF(LS)</v>
      </c>
      <c r="D1384" t="s">
        <v>1077</v>
      </c>
      <c r="E1384" t="s">
        <v>15</v>
      </c>
      <c r="F1384" t="s">
        <v>16</v>
      </c>
      <c r="G1384" t="s">
        <v>17</v>
      </c>
      <c r="H1384">
        <v>500</v>
      </c>
      <c r="I1384">
        <v>62</v>
      </c>
      <c r="J1384">
        <v>2</v>
      </c>
      <c r="L1384">
        <v>0.045</v>
      </c>
      <c r="M1384" t="s">
        <v>1320</v>
      </c>
    </row>
    <row r="1385" spans="1:13">
      <c r="A1385" t="s">
        <v>1467</v>
      </c>
      <c r="B1385" s="2" t="str">
        <f>Hyperlink("https://www.diodes.com/assets/Datasheets/MMSZ68VCWF_LS.pdf")</f>
        <v>https://www.diodes.com/assets/Datasheets/MMSZ68VCWF_LS.pdf</v>
      </c>
      <c r="C1385" t="str">
        <f>Hyperlink("https://www.diodes.com/part/view/MMSZ68VCWF%28LS%29","MMSZ68VCWF(LS)")</f>
        <v>MMSZ68VCWF(LS)</v>
      </c>
      <c r="D1385" t="s">
        <v>1077</v>
      </c>
      <c r="E1385" t="s">
        <v>15</v>
      </c>
      <c r="F1385" t="s">
        <v>16</v>
      </c>
      <c r="G1385" t="s">
        <v>17</v>
      </c>
      <c r="H1385">
        <v>500</v>
      </c>
      <c r="I1385">
        <v>68</v>
      </c>
      <c r="J1385">
        <v>2</v>
      </c>
      <c r="L1385">
        <v>0.045</v>
      </c>
      <c r="M1385" t="s">
        <v>1320</v>
      </c>
    </row>
    <row r="1386" spans="1:13">
      <c r="A1386" t="s">
        <v>1468</v>
      </c>
      <c r="B1386" s="2" t="str">
        <f>Hyperlink("https://www.diodes.com/assets/Datasheets/MMSZ6V2CWF_LS.pdf")</f>
        <v>https://www.diodes.com/assets/Datasheets/MMSZ6V2CWF_LS.pdf</v>
      </c>
      <c r="C1386" t="str">
        <f>Hyperlink("https://www.diodes.com/part/view/MMSZ6V2CWF%28LS%29","MMSZ6V2CWF(LS)")</f>
        <v>MMSZ6V2CWF(LS)</v>
      </c>
      <c r="D1386" t="s">
        <v>1077</v>
      </c>
      <c r="E1386" t="s">
        <v>15</v>
      </c>
      <c r="F1386" t="s">
        <v>16</v>
      </c>
      <c r="G1386" t="s">
        <v>17</v>
      </c>
      <c r="H1386">
        <v>500</v>
      </c>
      <c r="I1386">
        <v>6.2</v>
      </c>
      <c r="J1386">
        <v>5</v>
      </c>
      <c r="L1386">
        <v>2.7</v>
      </c>
      <c r="M1386" t="s">
        <v>1320</v>
      </c>
    </row>
    <row r="1387" spans="1:13">
      <c r="A1387" t="s">
        <v>1469</v>
      </c>
      <c r="B1387" s="2" t="str">
        <f>Hyperlink("https://www.diodes.com/assets/Datasheets/MMSZ6V8CWF_LS.pdf")</f>
        <v>https://www.diodes.com/assets/Datasheets/MMSZ6V8CWF_LS.pdf</v>
      </c>
      <c r="C1387" t="str">
        <f>Hyperlink("https://www.diodes.com/part/view/MMSZ6V8CWF%28LS%29","MMSZ6V8CWF(LS)")</f>
        <v>MMSZ6V8CWF(LS)</v>
      </c>
      <c r="D1387" t="s">
        <v>1077</v>
      </c>
      <c r="E1387" t="s">
        <v>15</v>
      </c>
      <c r="F1387" t="s">
        <v>16</v>
      </c>
      <c r="G1387" t="s">
        <v>17</v>
      </c>
      <c r="H1387">
        <v>500</v>
      </c>
      <c r="I1387">
        <v>6.8</v>
      </c>
      <c r="J1387">
        <v>5</v>
      </c>
      <c r="L1387">
        <v>1.8</v>
      </c>
      <c r="M1387" t="s">
        <v>1320</v>
      </c>
    </row>
    <row r="1388" spans="1:13">
      <c r="A1388" t="s">
        <v>1470</v>
      </c>
      <c r="B1388" s="2" t="str">
        <f>Hyperlink("https://www.diodes.com/assets/Datasheets/MMSZ75VCWF_LS.pdf")</f>
        <v>https://www.diodes.com/assets/Datasheets/MMSZ75VCWF_LS.pdf</v>
      </c>
      <c r="C1388" t="str">
        <f>Hyperlink("https://www.diodes.com/part/view/MMSZ75VCWF%28LS%29","MMSZ75VCWF(LS)")</f>
        <v>MMSZ75VCWF(LS)</v>
      </c>
      <c r="D1388" t="s">
        <v>1077</v>
      </c>
      <c r="E1388" t="s">
        <v>15</v>
      </c>
      <c r="F1388" t="s">
        <v>16</v>
      </c>
      <c r="G1388" t="s">
        <v>17</v>
      </c>
      <c r="H1388">
        <v>500</v>
      </c>
      <c r="I1388">
        <v>75</v>
      </c>
      <c r="J1388">
        <v>2</v>
      </c>
      <c r="L1388">
        <v>0.045</v>
      </c>
      <c r="M1388" t="s">
        <v>1320</v>
      </c>
    </row>
    <row r="1389" spans="1:13">
      <c r="A1389" t="s">
        <v>1471</v>
      </c>
      <c r="B1389" s="2" t="str">
        <f>Hyperlink("https://www.diodes.com/assets/Datasheets/MMSZ7V5CWF_LS.pdf")</f>
        <v>https://www.diodes.com/assets/Datasheets/MMSZ7V5CWF_LS.pdf</v>
      </c>
      <c r="C1389" t="str">
        <f>Hyperlink("https://www.diodes.com/part/view/MMSZ7V5CWF%28LS%29","MMSZ7V5CWF(LS)")</f>
        <v>MMSZ7V5CWF(LS)</v>
      </c>
      <c r="D1389" t="s">
        <v>1077</v>
      </c>
      <c r="E1389" t="s">
        <v>15</v>
      </c>
      <c r="F1389" t="s">
        <v>16</v>
      </c>
      <c r="G1389" t="s">
        <v>17</v>
      </c>
      <c r="H1389">
        <v>500</v>
      </c>
      <c r="I1389">
        <v>7.5</v>
      </c>
      <c r="J1389">
        <v>5</v>
      </c>
      <c r="L1389">
        <v>0.9</v>
      </c>
      <c r="M1389" t="s">
        <v>1320</v>
      </c>
    </row>
    <row r="1390" spans="1:13">
      <c r="A1390" t="s">
        <v>1472</v>
      </c>
      <c r="B1390" s="2" t="str">
        <f>Hyperlink("https://www.diodes.com/assets/Datasheets/MMSZ8V2CWF_LS.pdf")</f>
        <v>https://www.diodes.com/assets/Datasheets/MMSZ8V2CWF_LS.pdf</v>
      </c>
      <c r="C1390" t="str">
        <f>Hyperlink("https://www.diodes.com/part/view/MMSZ8V2CWF%28LS%29","MMSZ8V2CWF(LS)")</f>
        <v>MMSZ8V2CWF(LS)</v>
      </c>
      <c r="D1390" t="s">
        <v>1077</v>
      </c>
      <c r="E1390" t="s">
        <v>15</v>
      </c>
      <c r="F1390" t="s">
        <v>16</v>
      </c>
      <c r="G1390" t="s">
        <v>17</v>
      </c>
      <c r="H1390">
        <v>500</v>
      </c>
      <c r="I1390">
        <v>8.2</v>
      </c>
      <c r="J1390">
        <v>5</v>
      </c>
      <c r="L1390">
        <v>0.63</v>
      </c>
      <c r="M1390" t="s">
        <v>1320</v>
      </c>
    </row>
    <row r="1391" spans="1:13">
      <c r="A1391" t="s">
        <v>1473</v>
      </c>
      <c r="B1391" s="2" t="str">
        <f>Hyperlink("https://www.diodes.com/assets/Datasheets/MMSZ9V1CWF_LS.pdf")</f>
        <v>https://www.diodes.com/assets/Datasheets/MMSZ9V1CWF_LS.pdf</v>
      </c>
      <c r="C1391" t="str">
        <f>Hyperlink("https://www.diodes.com/part/view/MMSZ9V1CWF%28LS%29","MMSZ9V1CWF(LS)")</f>
        <v>MMSZ9V1CWF(LS)</v>
      </c>
      <c r="D1391" t="s">
        <v>1077</v>
      </c>
      <c r="E1391" t="s">
        <v>15</v>
      </c>
      <c r="F1391" t="s">
        <v>16</v>
      </c>
      <c r="G1391" t="s">
        <v>17</v>
      </c>
      <c r="H1391">
        <v>500</v>
      </c>
      <c r="I1391">
        <v>9.1</v>
      </c>
      <c r="J1391">
        <v>5</v>
      </c>
      <c r="L1391">
        <v>0.45</v>
      </c>
      <c r="M1391" t="s">
        <v>1320</v>
      </c>
    </row>
    <row r="1392" spans="1:13">
      <c r="A1392" t="s">
        <v>1474</v>
      </c>
      <c r="B1392" s="2" t="str">
        <f>Hyperlink("https://www.diodes.com/assets/Datasheets/PD3Z284C2V4_PD3Z284C39.pdf")</f>
        <v>https://www.diodes.com/assets/Datasheets/PD3Z284C2V4_PD3Z284C39.pdf</v>
      </c>
      <c r="C1392" t="str">
        <f>Hyperlink("https://www.diodes.com/part/view/PD3Z284C10","PD3Z284C10")</f>
        <v>PD3Z284C10</v>
      </c>
      <c r="D1392" t="s">
        <v>1475</v>
      </c>
      <c r="E1392" t="s">
        <v>57</v>
      </c>
      <c r="F1392" t="s">
        <v>16</v>
      </c>
      <c r="G1392" t="s">
        <v>17</v>
      </c>
      <c r="H1392">
        <v>500</v>
      </c>
      <c r="I1392">
        <v>10</v>
      </c>
      <c r="J1392">
        <v>5</v>
      </c>
      <c r="K1392" t="s">
        <v>74</v>
      </c>
      <c r="L1392">
        <v>0.2</v>
      </c>
      <c r="M1392" t="s">
        <v>1476</v>
      </c>
    </row>
    <row r="1393" spans="1:13">
      <c r="A1393" t="s">
        <v>1477</v>
      </c>
      <c r="B1393" s="2" t="str">
        <f>Hyperlink("https://www.diodes.com/assets/Datasheets/PD3Z284C2V4_PD3Z284C39.pdf")</f>
        <v>https://www.diodes.com/assets/Datasheets/PD3Z284C2V4_PD3Z284C39.pdf</v>
      </c>
      <c r="C1393" t="str">
        <f>Hyperlink("https://www.diodes.com/part/view/PD3Z284C11","PD3Z284C11")</f>
        <v>PD3Z284C11</v>
      </c>
      <c r="D1393" t="s">
        <v>1475</v>
      </c>
      <c r="E1393" t="s">
        <v>57</v>
      </c>
      <c r="F1393" t="s">
        <v>16</v>
      </c>
      <c r="G1393" t="s">
        <v>17</v>
      </c>
      <c r="H1393">
        <v>500</v>
      </c>
      <c r="I1393">
        <v>11</v>
      </c>
      <c r="J1393">
        <v>5</v>
      </c>
      <c r="K1393" t="s">
        <v>74</v>
      </c>
      <c r="L1393">
        <v>0.1</v>
      </c>
      <c r="M1393" t="s">
        <v>1476</v>
      </c>
    </row>
    <row r="1394" spans="1:13">
      <c r="A1394" t="s">
        <v>1478</v>
      </c>
      <c r="B1394" s="2" t="str">
        <f>Hyperlink("https://www.diodes.com/assets/Datasheets/PD3Z284C2V4_PD3Z284C39.pdf")</f>
        <v>https://www.diodes.com/assets/Datasheets/PD3Z284C2V4_PD3Z284C39.pdf</v>
      </c>
      <c r="C1394" t="str">
        <f>Hyperlink("https://www.diodes.com/part/view/PD3Z284C12","PD3Z284C12")</f>
        <v>PD3Z284C12</v>
      </c>
      <c r="D1394" t="s">
        <v>1475</v>
      </c>
      <c r="E1394" t="s">
        <v>57</v>
      </c>
      <c r="F1394" t="s">
        <v>16</v>
      </c>
      <c r="G1394" t="s">
        <v>17</v>
      </c>
      <c r="H1394">
        <v>500</v>
      </c>
      <c r="I1394">
        <v>12</v>
      </c>
      <c r="J1394">
        <v>5</v>
      </c>
      <c r="K1394" t="s">
        <v>74</v>
      </c>
      <c r="L1394">
        <v>0.1</v>
      </c>
      <c r="M1394" t="s">
        <v>1476</v>
      </c>
    </row>
    <row r="1395" spans="1:13">
      <c r="A1395" t="s">
        <v>1479</v>
      </c>
      <c r="B1395" s="2" t="str">
        <f>Hyperlink("https://www.diodes.com/assets/Datasheets/PD3Z284C2V4_PD3Z284C39.pdf")</f>
        <v>https://www.diodes.com/assets/Datasheets/PD3Z284C2V4_PD3Z284C39.pdf</v>
      </c>
      <c r="C1395" t="str">
        <f>Hyperlink("https://www.diodes.com/part/view/PD3Z284C13","PD3Z284C13")</f>
        <v>PD3Z284C13</v>
      </c>
      <c r="D1395" t="s">
        <v>1475</v>
      </c>
      <c r="E1395" t="s">
        <v>57</v>
      </c>
      <c r="F1395" t="s">
        <v>16</v>
      </c>
      <c r="G1395" t="s">
        <v>17</v>
      </c>
      <c r="H1395">
        <v>500</v>
      </c>
      <c r="I1395">
        <v>13</v>
      </c>
      <c r="J1395">
        <v>5</v>
      </c>
      <c r="K1395" t="s">
        <v>74</v>
      </c>
      <c r="L1395">
        <v>0.1</v>
      </c>
      <c r="M1395" t="s">
        <v>1476</v>
      </c>
    </row>
    <row r="1396" spans="1:13">
      <c r="A1396" t="s">
        <v>1480</v>
      </c>
      <c r="B1396" s="2" t="str">
        <f>Hyperlink("https://www.diodes.com/assets/Datasheets/PD3Z284C2V4_PD3Z284C39.pdf")</f>
        <v>https://www.diodes.com/assets/Datasheets/PD3Z284C2V4_PD3Z284C39.pdf</v>
      </c>
      <c r="C1396" t="str">
        <f>Hyperlink("https://www.diodes.com/part/view/PD3Z284C15","PD3Z284C15")</f>
        <v>PD3Z284C15</v>
      </c>
      <c r="D1396" t="s">
        <v>1475</v>
      </c>
      <c r="E1396" t="s">
        <v>57</v>
      </c>
      <c r="F1396" t="s">
        <v>16</v>
      </c>
      <c r="G1396" t="s">
        <v>17</v>
      </c>
      <c r="H1396">
        <v>500</v>
      </c>
      <c r="I1396">
        <v>15</v>
      </c>
      <c r="J1396">
        <v>5</v>
      </c>
      <c r="K1396" t="s">
        <v>74</v>
      </c>
      <c r="L1396">
        <v>0.1</v>
      </c>
      <c r="M1396" t="s">
        <v>1476</v>
      </c>
    </row>
    <row r="1397" spans="1:13">
      <c r="A1397" t="s">
        <v>1481</v>
      </c>
      <c r="B1397" s="2" t="str">
        <f>Hyperlink("https://www.diodes.com/assets/Datasheets/PD3Z284C2V4_PD3Z284C39.pdf")</f>
        <v>https://www.diodes.com/assets/Datasheets/PD3Z284C2V4_PD3Z284C39.pdf</v>
      </c>
      <c r="C1397" t="str">
        <f>Hyperlink("https://www.diodes.com/part/view/PD3Z284C16","PD3Z284C16")</f>
        <v>PD3Z284C16</v>
      </c>
      <c r="D1397" t="s">
        <v>1475</v>
      </c>
      <c r="E1397" t="s">
        <v>57</v>
      </c>
      <c r="F1397" t="s">
        <v>16</v>
      </c>
      <c r="G1397" t="s">
        <v>17</v>
      </c>
      <c r="H1397">
        <v>500</v>
      </c>
      <c r="I1397">
        <v>16</v>
      </c>
      <c r="J1397">
        <v>5</v>
      </c>
      <c r="K1397" t="s">
        <v>74</v>
      </c>
      <c r="L1397">
        <v>0.1</v>
      </c>
      <c r="M1397" t="s">
        <v>1476</v>
      </c>
    </row>
    <row r="1398" spans="1:13">
      <c r="A1398" t="s">
        <v>1482</v>
      </c>
      <c r="B1398" s="2" t="str">
        <f>Hyperlink("https://www.diodes.com/assets/Datasheets/PD3Z284C5V1Q-PD3Z284C36Q.pdf")</f>
        <v>https://www.diodes.com/assets/Datasheets/PD3Z284C5V1Q-PD3Z284C36Q.pdf</v>
      </c>
      <c r="C1398" t="str">
        <f>Hyperlink("https://www.diodes.com/part/view/PD3Z284C16Q","PD3Z284C16Q")</f>
        <v>PD3Z284C16Q</v>
      </c>
      <c r="D1398" t="s">
        <v>1483</v>
      </c>
      <c r="E1398" t="s">
        <v>57</v>
      </c>
      <c r="F1398" t="s">
        <v>106</v>
      </c>
      <c r="G1398" t="s">
        <v>17</v>
      </c>
      <c r="H1398">
        <v>500</v>
      </c>
      <c r="I1398">
        <v>16</v>
      </c>
      <c r="J1398">
        <v>5</v>
      </c>
      <c r="K1398">
        <v>5.56</v>
      </c>
      <c r="L1398">
        <v>0.1</v>
      </c>
      <c r="M1398" t="s">
        <v>1476</v>
      </c>
    </row>
    <row r="1399" spans="1:13">
      <c r="A1399" t="s">
        <v>1484</v>
      </c>
      <c r="B1399" s="2" t="str">
        <f>Hyperlink("https://www.diodes.com/assets/Datasheets/PD3Z284C2V4_PD3Z284C39.pdf")</f>
        <v>https://www.diodes.com/assets/Datasheets/PD3Z284C2V4_PD3Z284C39.pdf</v>
      </c>
      <c r="C1399" t="str">
        <f>Hyperlink("https://www.diodes.com/part/view/PD3Z284C18","PD3Z284C18")</f>
        <v>PD3Z284C18</v>
      </c>
      <c r="D1399" t="s">
        <v>1475</v>
      </c>
      <c r="E1399" t="s">
        <v>57</v>
      </c>
      <c r="F1399" t="s">
        <v>16</v>
      </c>
      <c r="G1399" t="s">
        <v>17</v>
      </c>
      <c r="H1399">
        <v>500</v>
      </c>
      <c r="I1399">
        <v>18</v>
      </c>
      <c r="J1399">
        <v>5</v>
      </c>
      <c r="K1399" t="s">
        <v>74</v>
      </c>
      <c r="L1399">
        <v>0.1</v>
      </c>
      <c r="M1399" t="s">
        <v>1476</v>
      </c>
    </row>
    <row r="1400" spans="1:13">
      <c r="A1400" t="s">
        <v>1485</v>
      </c>
      <c r="B1400" s="2" t="str">
        <f>Hyperlink("https://www.diodes.com/assets/Datasheets/PD3Z284C2V4_PD3Z284C39.pdf")</f>
        <v>https://www.diodes.com/assets/Datasheets/PD3Z284C2V4_PD3Z284C39.pdf</v>
      </c>
      <c r="C1400" t="str">
        <f>Hyperlink("https://www.diodes.com/part/view/PD3Z284C20","PD3Z284C20")</f>
        <v>PD3Z284C20</v>
      </c>
      <c r="D1400" t="s">
        <v>1475</v>
      </c>
      <c r="E1400" t="s">
        <v>57</v>
      </c>
      <c r="F1400" t="s">
        <v>16</v>
      </c>
      <c r="G1400" t="s">
        <v>17</v>
      </c>
      <c r="H1400">
        <v>500</v>
      </c>
      <c r="I1400">
        <v>20</v>
      </c>
      <c r="J1400">
        <v>5</v>
      </c>
      <c r="K1400" t="s">
        <v>74</v>
      </c>
      <c r="L1400">
        <v>0.1</v>
      </c>
      <c r="M1400" t="s">
        <v>1476</v>
      </c>
    </row>
    <row r="1401" spans="1:13">
      <c r="A1401" t="s">
        <v>1486</v>
      </c>
      <c r="B1401" s="2" t="str">
        <f>Hyperlink("https://www.diodes.com/assets/Datasheets/PD3Z284C2V4_PD3Z284C39.pdf")</f>
        <v>https://www.diodes.com/assets/Datasheets/PD3Z284C2V4_PD3Z284C39.pdf</v>
      </c>
      <c r="C1401" t="str">
        <f>Hyperlink("https://www.diodes.com/part/view/PD3Z284C22","PD3Z284C22")</f>
        <v>PD3Z284C22</v>
      </c>
      <c r="D1401" t="s">
        <v>1475</v>
      </c>
      <c r="E1401" t="s">
        <v>57</v>
      </c>
      <c r="F1401" t="s">
        <v>16</v>
      </c>
      <c r="G1401" t="s">
        <v>17</v>
      </c>
      <c r="H1401">
        <v>500</v>
      </c>
      <c r="I1401">
        <v>22</v>
      </c>
      <c r="J1401">
        <v>5</v>
      </c>
      <c r="K1401" t="s">
        <v>74</v>
      </c>
      <c r="L1401">
        <v>0.1</v>
      </c>
      <c r="M1401" t="s">
        <v>1476</v>
      </c>
    </row>
    <row r="1402" spans="1:13">
      <c r="A1402" t="s">
        <v>1487</v>
      </c>
      <c r="B1402" s="2" t="str">
        <f>Hyperlink("https://www.diodes.com/assets/Datasheets/PD3Z284C2V4_PD3Z284C39.pdf")</f>
        <v>https://www.diodes.com/assets/Datasheets/PD3Z284C2V4_PD3Z284C39.pdf</v>
      </c>
      <c r="C1402" t="str">
        <f>Hyperlink("https://www.diodes.com/part/view/PD3Z284C24","PD3Z284C24")</f>
        <v>PD3Z284C24</v>
      </c>
      <c r="D1402" t="s">
        <v>1475</v>
      </c>
      <c r="E1402" t="s">
        <v>57</v>
      </c>
      <c r="F1402" t="s">
        <v>16</v>
      </c>
      <c r="G1402" t="s">
        <v>17</v>
      </c>
      <c r="H1402">
        <v>500</v>
      </c>
      <c r="I1402">
        <v>24</v>
      </c>
      <c r="J1402">
        <v>5</v>
      </c>
      <c r="K1402" t="s">
        <v>74</v>
      </c>
      <c r="L1402">
        <v>0.1</v>
      </c>
      <c r="M1402" t="s">
        <v>1476</v>
      </c>
    </row>
    <row r="1403" spans="1:13">
      <c r="A1403" t="s">
        <v>1488</v>
      </c>
      <c r="B1403" s="2" t="str">
        <f>Hyperlink("https://www.diodes.com/assets/Datasheets/PD3Z284C5V1Q-PD3Z284C36Q.pdf")</f>
        <v>https://www.diodes.com/assets/Datasheets/PD3Z284C5V1Q-PD3Z284C36Q.pdf</v>
      </c>
      <c r="C1403" t="str">
        <f>Hyperlink("https://www.diodes.com/part/view/PD3Z284C24Q","PD3Z284C24Q")</f>
        <v>PD3Z284C24Q</v>
      </c>
      <c r="D1403" t="s">
        <v>1483</v>
      </c>
      <c r="E1403" t="s">
        <v>57</v>
      </c>
      <c r="F1403" t="s">
        <v>106</v>
      </c>
      <c r="G1403" t="s">
        <v>17</v>
      </c>
      <c r="H1403">
        <v>500</v>
      </c>
      <c r="I1403">
        <v>24</v>
      </c>
      <c r="J1403">
        <v>5</v>
      </c>
      <c r="K1403" t="s">
        <v>1489</v>
      </c>
      <c r="L1403">
        <v>0.1</v>
      </c>
      <c r="M1403" t="s">
        <v>1476</v>
      </c>
    </row>
    <row r="1404" spans="1:13">
      <c r="A1404" t="s">
        <v>1490</v>
      </c>
      <c r="B1404" s="2" t="str">
        <f>Hyperlink("https://www.diodes.com/assets/Datasheets/PD3Z284C2V4_PD3Z284C39.pdf")</f>
        <v>https://www.diodes.com/assets/Datasheets/PD3Z284C2V4_PD3Z284C39.pdf</v>
      </c>
      <c r="C1404" t="str">
        <f>Hyperlink("https://www.diodes.com/part/view/PD3Z284C27","PD3Z284C27")</f>
        <v>PD3Z284C27</v>
      </c>
      <c r="D1404" t="s">
        <v>1475</v>
      </c>
      <c r="E1404" t="s">
        <v>57</v>
      </c>
      <c r="F1404" t="s">
        <v>16</v>
      </c>
      <c r="G1404" t="s">
        <v>17</v>
      </c>
      <c r="H1404">
        <v>500</v>
      </c>
      <c r="I1404">
        <v>27</v>
      </c>
      <c r="J1404">
        <v>2</v>
      </c>
      <c r="K1404" t="s">
        <v>74</v>
      </c>
      <c r="L1404">
        <v>0.1</v>
      </c>
      <c r="M1404" t="s">
        <v>1476</v>
      </c>
    </row>
    <row r="1405" spans="1:13">
      <c r="A1405" t="s">
        <v>1491</v>
      </c>
      <c r="B1405" s="2" t="str">
        <f>Hyperlink("https://www.diodes.com/assets/Datasheets/PD3Z284C2V4_PD3Z284C39.pdf")</f>
        <v>https://www.diodes.com/assets/Datasheets/PD3Z284C2V4_PD3Z284C39.pdf</v>
      </c>
      <c r="C1405" t="str">
        <f>Hyperlink("https://www.diodes.com/part/view/PD3Z284C2V4","PD3Z284C2V4")</f>
        <v>PD3Z284C2V4</v>
      </c>
      <c r="D1405" t="s">
        <v>1475</v>
      </c>
      <c r="E1405" t="s">
        <v>57</v>
      </c>
      <c r="F1405" t="s">
        <v>16</v>
      </c>
      <c r="G1405" t="s">
        <v>17</v>
      </c>
      <c r="H1405">
        <v>500</v>
      </c>
      <c r="I1405">
        <v>2.4</v>
      </c>
      <c r="J1405">
        <v>5</v>
      </c>
      <c r="K1405" t="s">
        <v>74</v>
      </c>
      <c r="L1405">
        <v>50</v>
      </c>
      <c r="M1405" t="s">
        <v>1476</v>
      </c>
    </row>
    <row r="1406" spans="1:13">
      <c r="A1406" t="s">
        <v>1492</v>
      </c>
      <c r="B1406" s="2" t="str">
        <f>Hyperlink("https://www.diodes.com/assets/Datasheets/PD3Z284C2V4_PD3Z284C39.pdf")</f>
        <v>https://www.diodes.com/assets/Datasheets/PD3Z284C2V4_PD3Z284C39.pdf</v>
      </c>
      <c r="C1406" t="str">
        <f>Hyperlink("https://www.diodes.com/part/view/PD3Z284C2V7","PD3Z284C2V7")</f>
        <v>PD3Z284C2V7</v>
      </c>
      <c r="D1406" t="s">
        <v>1475</v>
      </c>
      <c r="E1406" t="s">
        <v>57</v>
      </c>
      <c r="F1406" t="s">
        <v>16</v>
      </c>
      <c r="G1406" t="s">
        <v>17</v>
      </c>
      <c r="H1406">
        <v>500</v>
      </c>
      <c r="I1406">
        <v>2.7</v>
      </c>
      <c r="J1406">
        <v>5</v>
      </c>
      <c r="K1406" t="s">
        <v>74</v>
      </c>
      <c r="L1406">
        <v>20</v>
      </c>
      <c r="M1406" t="s">
        <v>1476</v>
      </c>
    </row>
    <row r="1407" spans="1:13">
      <c r="A1407" t="s">
        <v>1493</v>
      </c>
      <c r="B1407" s="2" t="str">
        <f>Hyperlink("https://www.diodes.com/assets/Datasheets/PD3Z284C2V4_PD3Z284C39.pdf")</f>
        <v>https://www.diodes.com/assets/Datasheets/PD3Z284C2V4_PD3Z284C39.pdf</v>
      </c>
      <c r="C1407" t="str">
        <f>Hyperlink("https://www.diodes.com/part/view/PD3Z284C30","PD3Z284C30")</f>
        <v>PD3Z284C30</v>
      </c>
      <c r="D1407" t="s">
        <v>1475</v>
      </c>
      <c r="E1407" t="s">
        <v>57</v>
      </c>
      <c r="F1407" t="s">
        <v>16</v>
      </c>
      <c r="G1407" t="s">
        <v>17</v>
      </c>
      <c r="H1407">
        <v>500</v>
      </c>
      <c r="I1407">
        <v>30</v>
      </c>
      <c r="J1407">
        <v>2</v>
      </c>
      <c r="K1407" t="s">
        <v>74</v>
      </c>
      <c r="L1407">
        <v>0.1</v>
      </c>
      <c r="M1407" t="s">
        <v>1476</v>
      </c>
    </row>
    <row r="1408" spans="1:13">
      <c r="A1408" t="s">
        <v>1494</v>
      </c>
      <c r="B1408" s="2" t="str">
        <f>Hyperlink("https://www.diodes.com/assets/Datasheets/PD3Z284C2V4_PD3Z284C39.pdf")</f>
        <v>https://www.diodes.com/assets/Datasheets/PD3Z284C2V4_PD3Z284C39.pdf</v>
      </c>
      <c r="C1408" t="str">
        <f>Hyperlink("https://www.diodes.com/part/view/PD3Z284C33","PD3Z284C33")</f>
        <v>PD3Z284C33</v>
      </c>
      <c r="D1408" t="s">
        <v>1475</v>
      </c>
      <c r="E1408" t="s">
        <v>57</v>
      </c>
      <c r="F1408" t="s">
        <v>16</v>
      </c>
      <c r="G1408" t="s">
        <v>17</v>
      </c>
      <c r="H1408">
        <v>500</v>
      </c>
      <c r="I1408">
        <v>33</v>
      </c>
      <c r="J1408">
        <v>2</v>
      </c>
      <c r="K1408" t="s">
        <v>74</v>
      </c>
      <c r="L1408">
        <v>0.1</v>
      </c>
      <c r="M1408" t="s">
        <v>1476</v>
      </c>
    </row>
    <row r="1409" spans="1:13">
      <c r="A1409" t="s">
        <v>1495</v>
      </c>
      <c r="B1409" s="2" t="str">
        <f>Hyperlink("https://www.diodes.com/assets/Datasheets/PD3Z284C2V4_PD3Z284C39.pdf")</f>
        <v>https://www.diodes.com/assets/Datasheets/PD3Z284C2V4_PD3Z284C39.pdf</v>
      </c>
      <c r="C1409" t="str">
        <f>Hyperlink("https://www.diodes.com/part/view/PD3Z284C36","PD3Z284C36")</f>
        <v>PD3Z284C36</v>
      </c>
      <c r="D1409" t="s">
        <v>1475</v>
      </c>
      <c r="E1409" t="s">
        <v>57</v>
      </c>
      <c r="F1409" t="s">
        <v>16</v>
      </c>
      <c r="G1409" t="s">
        <v>17</v>
      </c>
      <c r="H1409">
        <v>500</v>
      </c>
      <c r="I1409">
        <v>36</v>
      </c>
      <c r="J1409">
        <v>2</v>
      </c>
      <c r="K1409" t="s">
        <v>74</v>
      </c>
      <c r="L1409">
        <v>0.1</v>
      </c>
      <c r="M1409" t="s">
        <v>1476</v>
      </c>
    </row>
    <row r="1410" spans="1:13">
      <c r="A1410" t="s">
        <v>1496</v>
      </c>
      <c r="B1410" s="2" t="str">
        <f>Hyperlink("https://www.diodes.com/assets/Datasheets/PD3Z284C5V1Q-PD3Z284C36Q.pdf")</f>
        <v>https://www.diodes.com/assets/Datasheets/PD3Z284C5V1Q-PD3Z284C36Q.pdf</v>
      </c>
      <c r="C1410" t="str">
        <f>Hyperlink("https://www.diodes.com/part/view/PD3Z284C36Q","PD3Z284C36Q")</f>
        <v>PD3Z284C36Q</v>
      </c>
      <c r="D1410" t="s">
        <v>1483</v>
      </c>
      <c r="E1410" t="s">
        <v>57</v>
      </c>
      <c r="F1410" t="s">
        <v>106</v>
      </c>
      <c r="G1410" t="s">
        <v>17</v>
      </c>
      <c r="H1410">
        <v>500</v>
      </c>
      <c r="I1410">
        <v>36</v>
      </c>
      <c r="J1410">
        <v>2</v>
      </c>
      <c r="K1410">
        <v>5.56</v>
      </c>
      <c r="L1410">
        <v>0.1</v>
      </c>
      <c r="M1410" t="s">
        <v>1476</v>
      </c>
    </row>
    <row r="1411" spans="1:13">
      <c r="A1411" t="s">
        <v>1497</v>
      </c>
      <c r="B1411" s="2" t="str">
        <f>Hyperlink("https://www.diodes.com/assets/Datasheets/PD3Z284C2V4_PD3Z284C39.pdf")</f>
        <v>https://www.diodes.com/assets/Datasheets/PD3Z284C2V4_PD3Z284C39.pdf</v>
      </c>
      <c r="C1411" t="str">
        <f>Hyperlink("https://www.diodes.com/part/view/PD3Z284C39","PD3Z284C39")</f>
        <v>PD3Z284C39</v>
      </c>
      <c r="D1411" t="s">
        <v>1475</v>
      </c>
      <c r="E1411" t="s">
        <v>57</v>
      </c>
      <c r="F1411" t="s">
        <v>16</v>
      </c>
      <c r="G1411" t="s">
        <v>17</v>
      </c>
      <c r="H1411">
        <v>500</v>
      </c>
      <c r="I1411">
        <v>39</v>
      </c>
      <c r="J1411">
        <v>2</v>
      </c>
      <c r="K1411" t="s">
        <v>74</v>
      </c>
      <c r="L1411">
        <v>0.1</v>
      </c>
      <c r="M1411" t="s">
        <v>1476</v>
      </c>
    </row>
    <row r="1412" spans="1:13">
      <c r="A1412" t="s">
        <v>1498</v>
      </c>
      <c r="B1412" s="2" t="str">
        <f>Hyperlink("https://www.diodes.com/assets/Datasheets/PD3Z284C2V4_PD3Z284C39.pdf")</f>
        <v>https://www.diodes.com/assets/Datasheets/PD3Z284C2V4_PD3Z284C39.pdf</v>
      </c>
      <c r="C1412" t="str">
        <f>Hyperlink("https://www.diodes.com/part/view/PD3Z284C3V0","PD3Z284C3V0")</f>
        <v>PD3Z284C3V0</v>
      </c>
      <c r="D1412" t="s">
        <v>1475</v>
      </c>
      <c r="E1412" t="s">
        <v>57</v>
      </c>
      <c r="F1412" t="s">
        <v>16</v>
      </c>
      <c r="G1412" t="s">
        <v>17</v>
      </c>
      <c r="H1412">
        <v>500</v>
      </c>
      <c r="I1412">
        <v>3</v>
      </c>
      <c r="J1412">
        <v>5</v>
      </c>
      <c r="K1412" t="s">
        <v>74</v>
      </c>
      <c r="L1412">
        <v>10</v>
      </c>
      <c r="M1412" t="s">
        <v>1476</v>
      </c>
    </row>
    <row r="1413" spans="1:13">
      <c r="A1413" t="s">
        <v>1499</v>
      </c>
      <c r="B1413" s="2" t="str">
        <f>Hyperlink("https://www.diodes.com/assets/Datasheets/PD3Z284C2V4_PD3Z284C39.pdf")</f>
        <v>https://www.diodes.com/assets/Datasheets/PD3Z284C2V4_PD3Z284C39.pdf</v>
      </c>
      <c r="C1413" t="str">
        <f>Hyperlink("https://www.diodes.com/part/view/PD3Z284C3V3","PD3Z284C3V3")</f>
        <v>PD3Z284C3V3</v>
      </c>
      <c r="D1413" t="s">
        <v>1475</v>
      </c>
      <c r="E1413" t="s">
        <v>57</v>
      </c>
      <c r="F1413" t="s">
        <v>16</v>
      </c>
      <c r="G1413" t="s">
        <v>17</v>
      </c>
      <c r="H1413">
        <v>500</v>
      </c>
      <c r="I1413">
        <v>3.3</v>
      </c>
      <c r="J1413">
        <v>5</v>
      </c>
      <c r="K1413" t="s">
        <v>74</v>
      </c>
      <c r="L1413">
        <v>5</v>
      </c>
      <c r="M1413" t="s">
        <v>1476</v>
      </c>
    </row>
    <row r="1414" spans="1:13">
      <c r="A1414" t="s">
        <v>1500</v>
      </c>
      <c r="B1414" s="2" t="str">
        <f>Hyperlink("https://www.diodes.com/assets/Datasheets/PD3Z284C2V4_PD3Z284C39.pdf")</f>
        <v>https://www.diodes.com/assets/Datasheets/PD3Z284C2V4_PD3Z284C39.pdf</v>
      </c>
      <c r="C1414" t="str">
        <f>Hyperlink("https://www.diodes.com/part/view/PD3Z284C3V6","PD3Z284C3V6")</f>
        <v>PD3Z284C3V6</v>
      </c>
      <c r="D1414" t="s">
        <v>1475</v>
      </c>
      <c r="E1414" t="s">
        <v>57</v>
      </c>
      <c r="F1414" t="s">
        <v>16</v>
      </c>
      <c r="G1414" t="s">
        <v>17</v>
      </c>
      <c r="H1414">
        <v>500</v>
      </c>
      <c r="I1414">
        <v>3.6</v>
      </c>
      <c r="J1414">
        <v>5</v>
      </c>
      <c r="K1414" t="s">
        <v>74</v>
      </c>
      <c r="L1414">
        <v>5</v>
      </c>
      <c r="M1414" t="s">
        <v>1476</v>
      </c>
    </row>
    <row r="1415" spans="1:13">
      <c r="A1415" t="s">
        <v>1501</v>
      </c>
      <c r="B1415" s="2" t="str">
        <f>Hyperlink("https://www.diodes.com/assets/Datasheets/PD3Z284C2V4_PD3Z284C39.pdf")</f>
        <v>https://www.diodes.com/assets/Datasheets/PD3Z284C2V4_PD3Z284C39.pdf</v>
      </c>
      <c r="C1415" t="str">
        <f>Hyperlink("https://www.diodes.com/part/view/PD3Z284C3V9","PD3Z284C3V9")</f>
        <v>PD3Z284C3V9</v>
      </c>
      <c r="D1415" t="s">
        <v>1475</v>
      </c>
      <c r="E1415" t="s">
        <v>57</v>
      </c>
      <c r="F1415" t="s">
        <v>16</v>
      </c>
      <c r="G1415" t="s">
        <v>17</v>
      </c>
      <c r="H1415">
        <v>500</v>
      </c>
      <c r="I1415">
        <v>3.9</v>
      </c>
      <c r="J1415">
        <v>5</v>
      </c>
      <c r="K1415" t="s">
        <v>74</v>
      </c>
      <c r="L1415">
        <v>3</v>
      </c>
      <c r="M1415" t="s">
        <v>1476</v>
      </c>
    </row>
    <row r="1416" spans="1:13">
      <c r="A1416" t="s">
        <v>1502</v>
      </c>
      <c r="B1416" s="2" t="str">
        <f>Hyperlink("https://www.diodes.com/assets/Datasheets/PD3Z284C2V4_PD3Z284C39.pdf")</f>
        <v>https://www.diodes.com/assets/Datasheets/PD3Z284C2V4_PD3Z284C39.pdf</v>
      </c>
      <c r="C1416" t="str">
        <f>Hyperlink("https://www.diodes.com/part/view/PD3Z284C4V3","PD3Z284C4V3")</f>
        <v>PD3Z284C4V3</v>
      </c>
      <c r="D1416" t="s">
        <v>1475</v>
      </c>
      <c r="E1416" t="s">
        <v>57</v>
      </c>
      <c r="F1416" t="s">
        <v>16</v>
      </c>
      <c r="G1416" t="s">
        <v>17</v>
      </c>
      <c r="H1416">
        <v>500</v>
      </c>
      <c r="I1416">
        <v>4.3</v>
      </c>
      <c r="J1416">
        <v>5</v>
      </c>
      <c r="K1416" t="s">
        <v>74</v>
      </c>
      <c r="L1416">
        <v>3</v>
      </c>
      <c r="M1416" t="s">
        <v>1476</v>
      </c>
    </row>
    <row r="1417" spans="1:13">
      <c r="A1417" t="s">
        <v>1503</v>
      </c>
      <c r="B1417" s="2" t="str">
        <f>Hyperlink("https://www.diodes.com/assets/Datasheets/PD3Z284C2V4_PD3Z284C39.pdf")</f>
        <v>https://www.diodes.com/assets/Datasheets/PD3Z284C2V4_PD3Z284C39.pdf</v>
      </c>
      <c r="C1417" t="str">
        <f>Hyperlink("https://www.diodes.com/part/view/PD3Z284C4V7","PD3Z284C4V7")</f>
        <v>PD3Z284C4V7</v>
      </c>
      <c r="D1417" t="s">
        <v>1475</v>
      </c>
      <c r="E1417" t="s">
        <v>57</v>
      </c>
      <c r="F1417" t="s">
        <v>16</v>
      </c>
      <c r="G1417" t="s">
        <v>17</v>
      </c>
      <c r="H1417">
        <v>500</v>
      </c>
      <c r="I1417">
        <v>4.7</v>
      </c>
      <c r="J1417">
        <v>5</v>
      </c>
      <c r="K1417" t="s">
        <v>74</v>
      </c>
      <c r="L1417">
        <v>3</v>
      </c>
      <c r="M1417" t="s">
        <v>1476</v>
      </c>
    </row>
    <row r="1418" spans="1:13">
      <c r="A1418" t="s">
        <v>1504</v>
      </c>
      <c r="B1418" s="2" t="str">
        <f>Hyperlink("https://www.diodes.com/assets/Datasheets/PD3Z284C2V4_PD3Z284C39.pdf")</f>
        <v>https://www.diodes.com/assets/Datasheets/PD3Z284C2V4_PD3Z284C39.pdf</v>
      </c>
      <c r="C1418" t="str">
        <f>Hyperlink("https://www.diodes.com/part/view/PD3Z284C5V1","PD3Z284C5V1")</f>
        <v>PD3Z284C5V1</v>
      </c>
      <c r="D1418" t="s">
        <v>1475</v>
      </c>
      <c r="E1418" t="s">
        <v>57</v>
      </c>
      <c r="F1418" t="s">
        <v>16</v>
      </c>
      <c r="G1418" t="s">
        <v>17</v>
      </c>
      <c r="H1418">
        <v>500</v>
      </c>
      <c r="I1418">
        <v>5.1</v>
      </c>
      <c r="J1418">
        <v>5</v>
      </c>
      <c r="K1418" t="s">
        <v>74</v>
      </c>
      <c r="L1418">
        <v>2</v>
      </c>
      <c r="M1418" t="s">
        <v>1476</v>
      </c>
    </row>
    <row r="1419" spans="1:13">
      <c r="A1419" t="s">
        <v>1505</v>
      </c>
      <c r="B1419" s="2" t="str">
        <f>Hyperlink("https://www.diodes.com/assets/Datasheets/PD3Z284C5V1Q-PD3Z284C36Q.pdf")</f>
        <v>https://www.diodes.com/assets/Datasheets/PD3Z284C5V1Q-PD3Z284C36Q.pdf</v>
      </c>
      <c r="C1419" t="str">
        <f>Hyperlink("https://www.diodes.com/part/view/PD3Z284C5V1Q","PD3Z284C5V1Q")</f>
        <v>PD3Z284C5V1Q</v>
      </c>
      <c r="D1419" t="s">
        <v>1483</v>
      </c>
      <c r="E1419" t="s">
        <v>57</v>
      </c>
      <c r="F1419" t="s">
        <v>106</v>
      </c>
      <c r="G1419" t="s">
        <v>17</v>
      </c>
      <c r="H1419">
        <v>500</v>
      </c>
      <c r="I1419">
        <v>5.1</v>
      </c>
      <c r="J1419">
        <v>5</v>
      </c>
      <c r="K1419">
        <v>5.88</v>
      </c>
      <c r="L1419">
        <v>2</v>
      </c>
      <c r="M1419" t="s">
        <v>1476</v>
      </c>
    </row>
    <row r="1420" spans="1:13">
      <c r="A1420" t="s">
        <v>1506</v>
      </c>
      <c r="B1420" s="2" t="str">
        <f>Hyperlink("https://www.diodes.com/assets/Datasheets/PD3Z284C2V4_PD3Z284C39.pdf")</f>
        <v>https://www.diodes.com/assets/Datasheets/PD3Z284C2V4_PD3Z284C39.pdf</v>
      </c>
      <c r="C1420" t="str">
        <f>Hyperlink("https://www.diodes.com/part/view/PD3Z284C5V6","PD3Z284C5V6")</f>
        <v>PD3Z284C5V6</v>
      </c>
      <c r="D1420" t="s">
        <v>1475</v>
      </c>
      <c r="E1420" t="s">
        <v>57</v>
      </c>
      <c r="F1420" t="s">
        <v>16</v>
      </c>
      <c r="G1420" t="s">
        <v>17</v>
      </c>
      <c r="H1420">
        <v>500</v>
      </c>
      <c r="I1420">
        <v>5.6</v>
      </c>
      <c r="J1420">
        <v>5</v>
      </c>
      <c r="K1420" t="s">
        <v>74</v>
      </c>
      <c r="L1420">
        <v>1</v>
      </c>
      <c r="M1420" t="s">
        <v>1476</v>
      </c>
    </row>
    <row r="1421" spans="1:13">
      <c r="A1421" t="s">
        <v>1507</v>
      </c>
      <c r="B1421" s="2" t="str">
        <f>Hyperlink("https://www.diodes.com/assets/Datasheets/PD3Z284C2V4_PD3Z284C39.pdf")</f>
        <v>https://www.diodes.com/assets/Datasheets/PD3Z284C2V4_PD3Z284C39.pdf</v>
      </c>
      <c r="C1421" t="str">
        <f>Hyperlink("https://www.diodes.com/part/view/PD3Z284C6V2","PD3Z284C6V2")</f>
        <v>PD3Z284C6V2</v>
      </c>
      <c r="D1421" t="s">
        <v>1475</v>
      </c>
      <c r="E1421" t="s">
        <v>57</v>
      </c>
      <c r="F1421" t="s">
        <v>16</v>
      </c>
      <c r="G1421" t="s">
        <v>17</v>
      </c>
      <c r="H1421">
        <v>500</v>
      </c>
      <c r="I1421">
        <v>6.2</v>
      </c>
      <c r="J1421">
        <v>5</v>
      </c>
      <c r="K1421" t="s">
        <v>74</v>
      </c>
      <c r="L1421">
        <v>3</v>
      </c>
      <c r="M1421" t="s">
        <v>1476</v>
      </c>
    </row>
    <row r="1422" spans="1:13">
      <c r="A1422" t="s">
        <v>1508</v>
      </c>
      <c r="B1422" s="2" t="str">
        <f>Hyperlink("https://www.diodes.com/assets/Datasheets/PD3Z284C2V4_PD3Z284C39.pdf")</f>
        <v>https://www.diodes.com/assets/Datasheets/PD3Z284C2V4_PD3Z284C39.pdf</v>
      </c>
      <c r="C1422" t="str">
        <f>Hyperlink("https://www.diodes.com/part/view/PD3Z284C6V8","PD3Z284C6V8")</f>
        <v>PD3Z284C6V8</v>
      </c>
      <c r="D1422" t="s">
        <v>1475</v>
      </c>
      <c r="E1422" t="s">
        <v>57</v>
      </c>
      <c r="F1422" t="s">
        <v>16</v>
      </c>
      <c r="G1422" t="s">
        <v>17</v>
      </c>
      <c r="H1422">
        <v>500</v>
      </c>
      <c r="I1422">
        <v>6.8</v>
      </c>
      <c r="J1422">
        <v>5</v>
      </c>
      <c r="K1422" t="s">
        <v>74</v>
      </c>
      <c r="L1422">
        <v>2</v>
      </c>
      <c r="M1422" t="s">
        <v>1476</v>
      </c>
    </row>
    <row r="1423" spans="1:13">
      <c r="A1423" t="s">
        <v>1509</v>
      </c>
      <c r="B1423" s="2" t="str">
        <f>Hyperlink("https://www.diodes.com/assets/Datasheets/PD3Z284C2V4_PD3Z284C39.pdf")</f>
        <v>https://www.diodes.com/assets/Datasheets/PD3Z284C2V4_PD3Z284C39.pdf</v>
      </c>
      <c r="C1423" t="str">
        <f>Hyperlink("https://www.diodes.com/part/view/PD3Z284C7V5","PD3Z284C7V5")</f>
        <v>PD3Z284C7V5</v>
      </c>
      <c r="D1423" t="s">
        <v>1475</v>
      </c>
      <c r="E1423" t="s">
        <v>57</v>
      </c>
      <c r="F1423" t="s">
        <v>16</v>
      </c>
      <c r="G1423" t="s">
        <v>17</v>
      </c>
      <c r="H1423">
        <v>500</v>
      </c>
      <c r="I1423">
        <v>7.5</v>
      </c>
      <c r="J1423">
        <v>5</v>
      </c>
      <c r="K1423" t="s">
        <v>74</v>
      </c>
      <c r="L1423">
        <v>1</v>
      </c>
      <c r="M1423" t="s">
        <v>1476</v>
      </c>
    </row>
    <row r="1424" spans="1:13">
      <c r="A1424" t="s">
        <v>1510</v>
      </c>
      <c r="B1424" s="2" t="str">
        <f>Hyperlink("https://www.diodes.com/assets/Datasheets/PD3Z284C2V4_PD3Z284C39.pdf")</f>
        <v>https://www.diodes.com/assets/Datasheets/PD3Z284C2V4_PD3Z284C39.pdf</v>
      </c>
      <c r="C1424" t="str">
        <f>Hyperlink("https://www.diodes.com/part/view/PD3Z284C8V2","PD3Z284C8V2")</f>
        <v>PD3Z284C8V2</v>
      </c>
      <c r="D1424" t="s">
        <v>1475</v>
      </c>
      <c r="E1424" t="s">
        <v>57</v>
      </c>
      <c r="F1424" t="s">
        <v>16</v>
      </c>
      <c r="G1424" t="s">
        <v>17</v>
      </c>
      <c r="H1424">
        <v>500</v>
      </c>
      <c r="I1424">
        <v>8.2</v>
      </c>
      <c r="J1424">
        <v>5</v>
      </c>
      <c r="K1424" t="s">
        <v>74</v>
      </c>
      <c r="L1424">
        <v>0.7</v>
      </c>
      <c r="M1424" t="s">
        <v>1476</v>
      </c>
    </row>
    <row r="1425" spans="1:13">
      <c r="A1425" t="s">
        <v>1511</v>
      </c>
      <c r="B1425" s="2" t="str">
        <f>Hyperlink("https://www.diodes.com/assets/Datasheets/PD3Z284C2V4_PD3Z284C39.pdf")</f>
        <v>https://www.diodes.com/assets/Datasheets/PD3Z284C2V4_PD3Z284C39.pdf</v>
      </c>
      <c r="C1425" t="str">
        <f>Hyperlink("https://www.diodes.com/part/view/PD3Z284C9V1","PD3Z284C9V1")</f>
        <v>PD3Z284C9V1</v>
      </c>
      <c r="D1425" t="s">
        <v>1475</v>
      </c>
      <c r="E1425" t="s">
        <v>57</v>
      </c>
      <c r="F1425" t="s">
        <v>16</v>
      </c>
      <c r="G1425" t="s">
        <v>17</v>
      </c>
      <c r="H1425">
        <v>500</v>
      </c>
      <c r="I1425">
        <v>9.1</v>
      </c>
      <c r="J1425">
        <v>5</v>
      </c>
      <c r="K1425" t="s">
        <v>74</v>
      </c>
      <c r="L1425">
        <v>0.5</v>
      </c>
      <c r="M1425" t="s">
        <v>1476</v>
      </c>
    </row>
    <row r="1426" spans="1:13">
      <c r="A1426" t="s">
        <v>1512</v>
      </c>
      <c r="B1426" s="2" t="e">
        <v>#N/A</v>
      </c>
      <c r="C1426" t="str">
        <f>Hyperlink("https://www.diodes.com/part/view/QZX363C12","QZX363C12")</f>
        <v>QZX363C12</v>
      </c>
      <c r="D1426" t="s">
        <v>1513</v>
      </c>
      <c r="E1426" t="s">
        <v>15</v>
      </c>
      <c r="F1426" t="s">
        <v>16</v>
      </c>
      <c r="G1426" t="s">
        <v>1514</v>
      </c>
      <c r="H1426">
        <v>200</v>
      </c>
      <c r="I1426">
        <v>12</v>
      </c>
      <c r="J1426">
        <v>5</v>
      </c>
      <c r="K1426">
        <v>5.39</v>
      </c>
      <c r="L1426">
        <v>0.1</v>
      </c>
      <c r="M1426" t="s">
        <v>453</v>
      </c>
    </row>
    <row r="1427" spans="1:13">
      <c r="A1427" t="s">
        <v>1515</v>
      </c>
      <c r="B1427" s="2" t="str">
        <f>Hyperlink("https://www.diodes.com/assets/Datasheets/ds30143.pdf")</f>
        <v>https://www.diodes.com/assets/Datasheets/ds30143.pdf</v>
      </c>
      <c r="C1427" t="str">
        <f>Hyperlink("https://www.diodes.com/part/view/QZX363C15","QZX363C15")</f>
        <v>QZX363C15</v>
      </c>
      <c r="D1427" t="s">
        <v>1513</v>
      </c>
      <c r="E1427" t="s">
        <v>15</v>
      </c>
      <c r="F1427" t="s">
        <v>16</v>
      </c>
      <c r="G1427" t="s">
        <v>1514</v>
      </c>
      <c r="H1427">
        <v>200</v>
      </c>
      <c r="I1427">
        <v>15</v>
      </c>
      <c r="J1427">
        <v>5</v>
      </c>
      <c r="K1427">
        <v>6.12</v>
      </c>
      <c r="L1427">
        <v>0.1</v>
      </c>
      <c r="M1427" t="s">
        <v>453</v>
      </c>
    </row>
    <row r="1428" spans="1:13">
      <c r="A1428" t="s">
        <v>1516</v>
      </c>
      <c r="B1428" s="2" t="str">
        <f>Hyperlink("https://www.diodes.com/assets/Datasheets/ds30143.pdf")</f>
        <v>https://www.diodes.com/assets/Datasheets/ds30143.pdf</v>
      </c>
      <c r="C1428" t="str">
        <f>Hyperlink("https://www.diodes.com/part/view/QZX363C20","QZX363C20")</f>
        <v>QZX363C20</v>
      </c>
      <c r="D1428" t="s">
        <v>1513</v>
      </c>
      <c r="E1428" t="s">
        <v>15</v>
      </c>
      <c r="F1428" t="s">
        <v>16</v>
      </c>
      <c r="G1428" t="s">
        <v>1514</v>
      </c>
      <c r="H1428">
        <v>200</v>
      </c>
      <c r="I1428">
        <v>20</v>
      </c>
      <c r="J1428">
        <v>5</v>
      </c>
      <c r="K1428">
        <v>6</v>
      </c>
      <c r="L1428">
        <v>0.1</v>
      </c>
      <c r="M1428" t="s">
        <v>453</v>
      </c>
    </row>
    <row r="1429" spans="1:13">
      <c r="A1429" t="s">
        <v>1517</v>
      </c>
      <c r="B1429" s="2" t="str">
        <f>Hyperlink("https://www.diodes.com/assets/Datasheets/ds30143.pdf")</f>
        <v>https://www.diodes.com/assets/Datasheets/ds30143.pdf</v>
      </c>
      <c r="C1429" t="str">
        <f>Hyperlink("https://www.diodes.com/part/view/QZX363C5V6","QZX363C5V6")</f>
        <v>QZX363C5V6</v>
      </c>
      <c r="D1429" t="s">
        <v>1513</v>
      </c>
      <c r="E1429" t="s">
        <v>15</v>
      </c>
      <c r="F1429" t="s">
        <v>16</v>
      </c>
      <c r="G1429" t="s">
        <v>1514</v>
      </c>
      <c r="H1429">
        <v>200</v>
      </c>
      <c r="I1429">
        <v>5.6</v>
      </c>
      <c r="J1429">
        <v>5</v>
      </c>
      <c r="K1429">
        <v>7.14</v>
      </c>
      <c r="L1429">
        <v>1</v>
      </c>
      <c r="M1429" t="s">
        <v>453</v>
      </c>
    </row>
    <row r="1430" spans="1:13">
      <c r="A1430" t="s">
        <v>1518</v>
      </c>
      <c r="B1430" s="2" t="str">
        <f>Hyperlink("https://www.diodes.com/assets/Datasheets/ds30143.pdf")</f>
        <v>https://www.diodes.com/assets/Datasheets/ds30143.pdf</v>
      </c>
      <c r="C1430" t="str">
        <f>Hyperlink("https://www.diodes.com/part/view/QZX363C6V8","QZX363C6V8")</f>
        <v>QZX363C6V8</v>
      </c>
      <c r="D1430" t="s">
        <v>1513</v>
      </c>
      <c r="E1430" t="s">
        <v>15</v>
      </c>
      <c r="F1430" t="s">
        <v>16</v>
      </c>
      <c r="G1430" t="s">
        <v>1514</v>
      </c>
      <c r="H1430">
        <v>200</v>
      </c>
      <c r="I1430">
        <v>6.8</v>
      </c>
      <c r="J1430">
        <v>5</v>
      </c>
      <c r="K1430">
        <v>4.92</v>
      </c>
      <c r="L1430">
        <v>2</v>
      </c>
      <c r="M1430" t="s">
        <v>453</v>
      </c>
    </row>
    <row r="1431" spans="1:13">
      <c r="A1431" t="s">
        <v>1519</v>
      </c>
      <c r="B1431" s="2" t="str">
        <f>Hyperlink("https://www.diodes.com/assets/Datasheets/ds30716.pdf")</f>
        <v>https://www.diodes.com/assets/Datasheets/ds30716.pdf</v>
      </c>
      <c r="C1431" t="str">
        <f>Hyperlink("https://www.diodes.com/part/view/QZX563C6V8C","QZX563C6V8C")</f>
        <v>QZX563C6V8C</v>
      </c>
      <c r="D1431" t="s">
        <v>1513</v>
      </c>
      <c r="E1431" t="s">
        <v>15</v>
      </c>
      <c r="F1431" t="s">
        <v>16</v>
      </c>
      <c r="G1431" t="s">
        <v>1514</v>
      </c>
      <c r="H1431">
        <v>150</v>
      </c>
      <c r="I1431">
        <v>6.8</v>
      </c>
      <c r="J1431">
        <v>1</v>
      </c>
      <c r="K1431">
        <v>4.92</v>
      </c>
      <c r="L1431">
        <v>1</v>
      </c>
      <c r="M1431" t="s">
        <v>1520</v>
      </c>
    </row>
    <row r="1432" spans="1:13">
      <c r="A1432" t="s">
        <v>1521</v>
      </c>
      <c r="B1432" s="2" t="str">
        <f>Hyperlink("https://www.diodes.com/assets/Datasheets/ds18015.pdf")</f>
        <v>https://www.diodes.com/assets/Datasheets/ds18015.pdf</v>
      </c>
      <c r="C1432" t="str">
        <f>Hyperlink("https://www.diodes.com/part/view/SMAZ10","SMAZ10")</f>
        <v>SMAZ10</v>
      </c>
      <c r="D1432" t="s">
        <v>1522</v>
      </c>
      <c r="E1432" t="s">
        <v>15</v>
      </c>
      <c r="F1432" t="s">
        <v>16</v>
      </c>
      <c r="G1432" t="s">
        <v>17</v>
      </c>
      <c r="H1432">
        <v>1000</v>
      </c>
      <c r="I1432">
        <v>10</v>
      </c>
      <c r="J1432">
        <v>50</v>
      </c>
      <c r="K1432">
        <v>5</v>
      </c>
      <c r="L1432">
        <v>1</v>
      </c>
      <c r="M1432" t="s">
        <v>1523</v>
      </c>
    </row>
    <row r="1433" spans="1:13">
      <c r="A1433" t="s">
        <v>1524</v>
      </c>
      <c r="B1433" s="2" t="str">
        <f>Hyperlink("https://www.diodes.com/assets/Datasheets/ds18015.pdf")</f>
        <v>https://www.diodes.com/assets/Datasheets/ds18015.pdf</v>
      </c>
      <c r="C1433" t="str">
        <f>Hyperlink("https://www.diodes.com/part/view/SMAZ12","SMAZ12")</f>
        <v>SMAZ12</v>
      </c>
      <c r="D1433" t="s">
        <v>1522</v>
      </c>
      <c r="E1433" t="s">
        <v>15</v>
      </c>
      <c r="F1433" t="s">
        <v>16</v>
      </c>
      <c r="G1433" t="s">
        <v>17</v>
      </c>
      <c r="H1433">
        <v>1000</v>
      </c>
      <c r="I1433">
        <v>12</v>
      </c>
      <c r="J1433">
        <v>50</v>
      </c>
      <c r="K1433">
        <v>5</v>
      </c>
      <c r="L1433">
        <v>1</v>
      </c>
      <c r="M1433" t="s">
        <v>1523</v>
      </c>
    </row>
    <row r="1434" spans="1:13">
      <c r="A1434" t="s">
        <v>1525</v>
      </c>
      <c r="B1434" s="2" t="str">
        <f>Hyperlink("https://www.diodes.com/assets/Datasheets/ds18015.pdf")</f>
        <v>https://www.diodes.com/assets/Datasheets/ds18015.pdf</v>
      </c>
      <c r="C1434" t="str">
        <f>Hyperlink("https://www.diodes.com/part/view/SMAZ15","SMAZ15")</f>
        <v>SMAZ15</v>
      </c>
      <c r="D1434" t="s">
        <v>1522</v>
      </c>
      <c r="E1434" t="s">
        <v>15</v>
      </c>
      <c r="F1434" t="s">
        <v>16</v>
      </c>
      <c r="G1434" t="s">
        <v>17</v>
      </c>
      <c r="H1434">
        <v>1000</v>
      </c>
      <c r="I1434">
        <v>15</v>
      </c>
      <c r="J1434">
        <v>50</v>
      </c>
      <c r="K1434">
        <v>5</v>
      </c>
      <c r="L1434">
        <v>1</v>
      </c>
      <c r="M1434" t="s">
        <v>1523</v>
      </c>
    </row>
    <row r="1435" spans="1:13">
      <c r="A1435" t="s">
        <v>1526</v>
      </c>
      <c r="B1435" s="2" t="str">
        <f>Hyperlink("https://www.diodes.com/assets/Datasheets/ds18015.pdf")</f>
        <v>https://www.diodes.com/assets/Datasheets/ds18015.pdf</v>
      </c>
      <c r="C1435" t="str">
        <f>Hyperlink("https://www.diodes.com/part/view/SMAZ16","SMAZ16")</f>
        <v>SMAZ16</v>
      </c>
      <c r="D1435" t="s">
        <v>1522</v>
      </c>
      <c r="E1435" t="s">
        <v>15</v>
      </c>
      <c r="F1435" t="s">
        <v>16</v>
      </c>
      <c r="G1435" t="s">
        <v>17</v>
      </c>
      <c r="H1435">
        <v>1000</v>
      </c>
      <c r="I1435">
        <v>16</v>
      </c>
      <c r="J1435">
        <v>25</v>
      </c>
      <c r="K1435">
        <v>5</v>
      </c>
      <c r="L1435">
        <v>0.5</v>
      </c>
      <c r="M1435" t="s">
        <v>1523</v>
      </c>
    </row>
    <row r="1436" spans="1:13">
      <c r="A1436" t="s">
        <v>1527</v>
      </c>
      <c r="B1436" s="2" t="str">
        <f>Hyperlink("https://www.diodes.com/assets/Datasheets/ds18015.pdf")</f>
        <v>https://www.diodes.com/assets/Datasheets/ds18015.pdf</v>
      </c>
      <c r="C1436" t="str">
        <f>Hyperlink("https://www.diodes.com/part/view/SMAZ18","SMAZ18")</f>
        <v>SMAZ18</v>
      </c>
      <c r="D1436" t="s">
        <v>1522</v>
      </c>
      <c r="E1436" t="s">
        <v>15</v>
      </c>
      <c r="F1436" t="s">
        <v>16</v>
      </c>
      <c r="G1436" t="s">
        <v>17</v>
      </c>
      <c r="H1436">
        <v>1000</v>
      </c>
      <c r="I1436">
        <v>18</v>
      </c>
      <c r="J1436">
        <v>25</v>
      </c>
      <c r="K1436">
        <v>5</v>
      </c>
      <c r="L1436">
        <v>0.5</v>
      </c>
      <c r="M1436" t="s">
        <v>1523</v>
      </c>
    </row>
    <row r="1437" spans="1:13">
      <c r="A1437" t="s">
        <v>1528</v>
      </c>
      <c r="B1437" s="2" t="str">
        <f>Hyperlink("https://www.diodes.com/assets/Datasheets/ds18015.pdf")</f>
        <v>https://www.diodes.com/assets/Datasheets/ds18015.pdf</v>
      </c>
      <c r="C1437" t="str">
        <f>Hyperlink("https://www.diodes.com/part/view/SMAZ20","SMAZ20")</f>
        <v>SMAZ20</v>
      </c>
      <c r="D1437" t="s">
        <v>1522</v>
      </c>
      <c r="E1437" t="s">
        <v>15</v>
      </c>
      <c r="F1437" t="s">
        <v>16</v>
      </c>
      <c r="G1437" t="s">
        <v>17</v>
      </c>
      <c r="H1437">
        <v>1000</v>
      </c>
      <c r="I1437">
        <v>20</v>
      </c>
      <c r="J1437">
        <v>25</v>
      </c>
      <c r="K1437">
        <v>5</v>
      </c>
      <c r="L1437">
        <v>0.5</v>
      </c>
      <c r="M1437" t="s">
        <v>1523</v>
      </c>
    </row>
    <row r="1438" spans="1:13">
      <c r="A1438" t="s">
        <v>1529</v>
      </c>
      <c r="B1438" s="2" t="str">
        <f>Hyperlink("https://www.diodes.com/assets/Datasheets/ds18015.pdf")</f>
        <v>https://www.diodes.com/assets/Datasheets/ds18015.pdf</v>
      </c>
      <c r="C1438" t="str">
        <f>Hyperlink("https://www.diodes.com/part/view/SMAZ22","SMAZ22")</f>
        <v>SMAZ22</v>
      </c>
      <c r="D1438" t="s">
        <v>1522</v>
      </c>
      <c r="E1438" t="s">
        <v>15</v>
      </c>
      <c r="F1438" t="s">
        <v>16</v>
      </c>
      <c r="G1438" t="s">
        <v>17</v>
      </c>
      <c r="H1438">
        <v>1000</v>
      </c>
      <c r="I1438">
        <v>22</v>
      </c>
      <c r="J1438">
        <v>25</v>
      </c>
      <c r="K1438">
        <v>5</v>
      </c>
      <c r="L1438">
        <v>0.5</v>
      </c>
      <c r="M1438" t="s">
        <v>1523</v>
      </c>
    </row>
    <row r="1439" spans="1:13">
      <c r="A1439" t="s">
        <v>1530</v>
      </c>
      <c r="B1439" s="2" t="str">
        <f>Hyperlink("https://www.diodes.com/assets/Datasheets/ds18015.pdf")</f>
        <v>https://www.diodes.com/assets/Datasheets/ds18015.pdf</v>
      </c>
      <c r="C1439" t="str">
        <f>Hyperlink("https://www.diodes.com/part/view/SMAZ24","SMAZ24")</f>
        <v>SMAZ24</v>
      </c>
      <c r="D1439" t="s">
        <v>1522</v>
      </c>
      <c r="E1439" t="s">
        <v>15</v>
      </c>
      <c r="F1439" t="s">
        <v>16</v>
      </c>
      <c r="G1439" t="s">
        <v>17</v>
      </c>
      <c r="H1439">
        <v>1000</v>
      </c>
      <c r="I1439">
        <v>24</v>
      </c>
      <c r="J1439">
        <v>25</v>
      </c>
      <c r="K1439">
        <v>5</v>
      </c>
      <c r="L1439">
        <v>0.5</v>
      </c>
      <c r="M1439" t="s">
        <v>1523</v>
      </c>
    </row>
    <row r="1440" spans="1:13">
      <c r="A1440" t="s">
        <v>1531</v>
      </c>
      <c r="B1440" s="2" t="str">
        <f>Hyperlink("https://www.diodes.com/assets/Datasheets/ds18015.pdf")</f>
        <v>https://www.diodes.com/assets/Datasheets/ds18015.pdf</v>
      </c>
      <c r="C1440" t="str">
        <f>Hyperlink("https://www.diodes.com/part/view/SMAZ27","SMAZ27")</f>
        <v>SMAZ27</v>
      </c>
      <c r="D1440" t="s">
        <v>1522</v>
      </c>
      <c r="E1440" t="s">
        <v>15</v>
      </c>
      <c r="F1440" t="s">
        <v>16</v>
      </c>
      <c r="G1440" t="s">
        <v>17</v>
      </c>
      <c r="H1440">
        <v>1000</v>
      </c>
      <c r="I1440">
        <v>27</v>
      </c>
      <c r="J1440">
        <v>25</v>
      </c>
      <c r="K1440">
        <v>5</v>
      </c>
      <c r="L1440">
        <v>0.5</v>
      </c>
      <c r="M1440" t="s">
        <v>1523</v>
      </c>
    </row>
    <row r="1441" spans="1:13">
      <c r="A1441" t="s">
        <v>1532</v>
      </c>
      <c r="B1441" s="2" t="str">
        <f>Hyperlink("https://www.diodes.com/assets/Datasheets/ds18015.pdf")</f>
        <v>https://www.diodes.com/assets/Datasheets/ds18015.pdf</v>
      </c>
      <c r="C1441" t="str">
        <f>Hyperlink("https://www.diodes.com/part/view/SMAZ30","SMAZ30")</f>
        <v>SMAZ30</v>
      </c>
      <c r="D1441" t="s">
        <v>1522</v>
      </c>
      <c r="E1441" t="s">
        <v>15</v>
      </c>
      <c r="F1441" t="s">
        <v>16</v>
      </c>
      <c r="G1441" t="s">
        <v>17</v>
      </c>
      <c r="H1441">
        <v>1000</v>
      </c>
      <c r="I1441">
        <v>30</v>
      </c>
      <c r="J1441">
        <v>25</v>
      </c>
      <c r="K1441">
        <v>5</v>
      </c>
      <c r="L1441">
        <v>0.5</v>
      </c>
      <c r="M1441" t="s">
        <v>1523</v>
      </c>
    </row>
    <row r="1442" spans="1:13">
      <c r="A1442" t="s">
        <v>1533</v>
      </c>
      <c r="B1442" s="2" t="str">
        <f>Hyperlink("https://www.diodes.com/assets/Datasheets/ds18015.pdf")</f>
        <v>https://www.diodes.com/assets/Datasheets/ds18015.pdf</v>
      </c>
      <c r="C1442" t="str">
        <f>Hyperlink("https://www.diodes.com/part/view/SMAZ33","SMAZ33")</f>
        <v>SMAZ33</v>
      </c>
      <c r="D1442" t="s">
        <v>1522</v>
      </c>
      <c r="E1442" t="s">
        <v>15</v>
      </c>
      <c r="F1442" t="s">
        <v>16</v>
      </c>
      <c r="G1442" t="s">
        <v>17</v>
      </c>
      <c r="H1442">
        <v>1000</v>
      </c>
      <c r="I1442">
        <v>33</v>
      </c>
      <c r="J1442">
        <v>25</v>
      </c>
      <c r="K1442">
        <v>5</v>
      </c>
      <c r="L1442">
        <v>0.5</v>
      </c>
      <c r="M1442" t="s">
        <v>1523</v>
      </c>
    </row>
    <row r="1443" spans="1:13">
      <c r="A1443" t="s">
        <v>1534</v>
      </c>
      <c r="B1443" s="2" t="str">
        <f>Hyperlink("https://www.diodes.com/assets/Datasheets/ds18015.pdf")</f>
        <v>https://www.diodes.com/assets/Datasheets/ds18015.pdf</v>
      </c>
      <c r="C1443" t="str">
        <f>Hyperlink("https://www.diodes.com/part/view/SMAZ36","SMAZ36")</f>
        <v>SMAZ36</v>
      </c>
      <c r="D1443" t="s">
        <v>1522</v>
      </c>
      <c r="E1443" t="s">
        <v>15</v>
      </c>
      <c r="F1443" t="s">
        <v>16</v>
      </c>
      <c r="G1443" t="s">
        <v>17</v>
      </c>
      <c r="H1443">
        <v>1000</v>
      </c>
      <c r="I1443">
        <v>36</v>
      </c>
      <c r="J1443">
        <v>10</v>
      </c>
      <c r="K1443">
        <v>5</v>
      </c>
      <c r="L1443">
        <v>0.5</v>
      </c>
      <c r="M1443" t="s">
        <v>1523</v>
      </c>
    </row>
    <row r="1444" spans="1:13">
      <c r="A1444" t="s">
        <v>1535</v>
      </c>
      <c r="B1444" s="2" t="str">
        <f>Hyperlink("https://www.diodes.com/assets/Datasheets/ds18015.pdf")</f>
        <v>https://www.diodes.com/assets/Datasheets/ds18015.pdf</v>
      </c>
      <c r="C1444" t="str">
        <f>Hyperlink("https://www.diodes.com/part/view/SMAZ39","SMAZ39")</f>
        <v>SMAZ39</v>
      </c>
      <c r="D1444" t="s">
        <v>1522</v>
      </c>
      <c r="E1444" t="s">
        <v>15</v>
      </c>
      <c r="F1444" t="s">
        <v>16</v>
      </c>
      <c r="G1444" t="s">
        <v>17</v>
      </c>
      <c r="H1444">
        <v>1000</v>
      </c>
      <c r="I1444">
        <v>39</v>
      </c>
      <c r="J1444">
        <v>10</v>
      </c>
      <c r="K1444">
        <v>5</v>
      </c>
      <c r="L1444">
        <v>0.5</v>
      </c>
      <c r="M1444" t="s">
        <v>1523</v>
      </c>
    </row>
    <row r="1445" spans="1:13">
      <c r="A1445" t="s">
        <v>1536</v>
      </c>
      <c r="B1445" s="2" t="str">
        <f>Hyperlink("https://www.diodes.com/assets/Datasheets/ds18015.pdf")</f>
        <v>https://www.diodes.com/assets/Datasheets/ds18015.pdf</v>
      </c>
      <c r="C1445" t="str">
        <f>Hyperlink("https://www.diodes.com/part/view/SMAZ5V1","SMAZ5V1")</f>
        <v>SMAZ5V1</v>
      </c>
      <c r="D1445" t="s">
        <v>1522</v>
      </c>
      <c r="E1445" t="s">
        <v>15</v>
      </c>
      <c r="F1445" t="s">
        <v>16</v>
      </c>
      <c r="G1445" t="s">
        <v>17</v>
      </c>
      <c r="H1445">
        <v>1000</v>
      </c>
      <c r="I1445">
        <v>5.1</v>
      </c>
      <c r="J1445">
        <v>100</v>
      </c>
      <c r="K1445">
        <v>5</v>
      </c>
      <c r="L1445">
        <v>2.5</v>
      </c>
      <c r="M1445" t="s">
        <v>1523</v>
      </c>
    </row>
    <row r="1446" spans="1:13">
      <c r="A1446" t="s">
        <v>1537</v>
      </c>
      <c r="B1446" s="2" t="str">
        <f>Hyperlink("https://www.diodes.com/assets/Datasheets/ds18015.pdf")</f>
        <v>https://www.diodes.com/assets/Datasheets/ds18015.pdf</v>
      </c>
      <c r="C1446" t="str">
        <f>Hyperlink("https://www.diodes.com/part/view/SMAZ5V6","SMAZ5V6")</f>
        <v>SMAZ5V6</v>
      </c>
      <c r="D1446" t="s">
        <v>1522</v>
      </c>
      <c r="E1446" t="s">
        <v>15</v>
      </c>
      <c r="F1446" t="s">
        <v>16</v>
      </c>
      <c r="G1446" t="s">
        <v>17</v>
      </c>
      <c r="H1446">
        <v>1000</v>
      </c>
      <c r="I1446">
        <v>5.6</v>
      </c>
      <c r="J1446">
        <v>100</v>
      </c>
      <c r="K1446">
        <v>5</v>
      </c>
      <c r="L1446">
        <v>5</v>
      </c>
      <c r="M1446" t="s">
        <v>1523</v>
      </c>
    </row>
    <row r="1447" spans="1:13">
      <c r="A1447" t="s">
        <v>1538</v>
      </c>
      <c r="B1447" s="2" t="str">
        <f>Hyperlink("https://www.diodes.com/assets/Datasheets/ds18015.pdf")</f>
        <v>https://www.diodes.com/assets/Datasheets/ds18015.pdf</v>
      </c>
      <c r="C1447" t="str">
        <f>Hyperlink("https://www.diodes.com/part/view/SMAZ6V2","SMAZ6V2")</f>
        <v>SMAZ6V2</v>
      </c>
      <c r="D1447" t="s">
        <v>1522</v>
      </c>
      <c r="E1447" t="s">
        <v>15</v>
      </c>
      <c r="F1447" t="s">
        <v>16</v>
      </c>
      <c r="G1447" t="s">
        <v>17</v>
      </c>
      <c r="H1447">
        <v>1000</v>
      </c>
      <c r="I1447">
        <v>6.2</v>
      </c>
      <c r="J1447">
        <v>100</v>
      </c>
      <c r="K1447">
        <v>5</v>
      </c>
      <c r="L1447">
        <v>5</v>
      </c>
      <c r="M1447" t="s">
        <v>1523</v>
      </c>
    </row>
    <row r="1448" spans="1:13">
      <c r="A1448" t="s">
        <v>1539</v>
      </c>
      <c r="B1448" s="2" t="str">
        <f>Hyperlink("https://www.diodes.com/assets/Datasheets/ds18015.pdf")</f>
        <v>https://www.diodes.com/assets/Datasheets/ds18015.pdf</v>
      </c>
      <c r="C1448" t="str">
        <f>Hyperlink("https://www.diodes.com/part/view/SMAZ6V8","SMAZ6V8")</f>
        <v>SMAZ6V8</v>
      </c>
      <c r="D1448" t="s">
        <v>1522</v>
      </c>
      <c r="E1448" t="s">
        <v>15</v>
      </c>
      <c r="F1448" t="s">
        <v>16</v>
      </c>
      <c r="G1448" t="s">
        <v>17</v>
      </c>
      <c r="H1448">
        <v>1000</v>
      </c>
      <c r="I1448">
        <v>6.8</v>
      </c>
      <c r="J1448">
        <v>100</v>
      </c>
      <c r="K1448">
        <v>5</v>
      </c>
      <c r="L1448">
        <v>5</v>
      </c>
      <c r="M1448" t="s">
        <v>1523</v>
      </c>
    </row>
    <row r="1449" spans="1:13">
      <c r="A1449" t="s">
        <v>1540</v>
      </c>
      <c r="B1449" s="2" t="str">
        <f>Hyperlink("https://www.diodes.com/assets/Datasheets/ds18015.pdf")</f>
        <v>https://www.diodes.com/assets/Datasheets/ds18015.pdf</v>
      </c>
      <c r="C1449" t="str">
        <f>Hyperlink("https://www.diodes.com/part/view/SMAZ7V5","SMAZ7V5")</f>
        <v>SMAZ7V5</v>
      </c>
      <c r="D1449" t="s">
        <v>1522</v>
      </c>
      <c r="E1449" t="s">
        <v>15</v>
      </c>
      <c r="F1449" t="s">
        <v>16</v>
      </c>
      <c r="G1449" t="s">
        <v>17</v>
      </c>
      <c r="H1449">
        <v>1000</v>
      </c>
      <c r="I1449">
        <v>7.5</v>
      </c>
      <c r="J1449">
        <v>100</v>
      </c>
      <c r="K1449">
        <v>5</v>
      </c>
      <c r="L1449">
        <v>5</v>
      </c>
      <c r="M1449" t="s">
        <v>1523</v>
      </c>
    </row>
    <row r="1450" spans="1:13">
      <c r="A1450" t="s">
        <v>1541</v>
      </c>
      <c r="B1450" s="2" t="str">
        <f>Hyperlink("https://www.diodes.com/assets/Datasheets/ds18015.pdf")</f>
        <v>https://www.diodes.com/assets/Datasheets/ds18015.pdf</v>
      </c>
      <c r="C1450" t="str">
        <f>Hyperlink("https://www.diodes.com/part/view/SMAZ8V2","SMAZ8V2")</f>
        <v>SMAZ8V2</v>
      </c>
      <c r="D1450" t="s">
        <v>1522</v>
      </c>
      <c r="E1450" t="s">
        <v>15</v>
      </c>
      <c r="F1450" t="s">
        <v>16</v>
      </c>
      <c r="G1450" t="s">
        <v>17</v>
      </c>
      <c r="H1450">
        <v>1000</v>
      </c>
      <c r="I1450">
        <v>8.2</v>
      </c>
      <c r="J1450">
        <v>100</v>
      </c>
      <c r="K1450">
        <v>5</v>
      </c>
      <c r="L1450">
        <v>5</v>
      </c>
      <c r="M1450" t="s">
        <v>1523</v>
      </c>
    </row>
    <row r="1451" spans="1:13">
      <c r="A1451" t="s">
        <v>1542</v>
      </c>
      <c r="B1451" s="2" t="str">
        <f>Hyperlink("https://www.diodes.com/assets/Datasheets/ds18015.pdf")</f>
        <v>https://www.diodes.com/assets/Datasheets/ds18015.pdf</v>
      </c>
      <c r="C1451" t="str">
        <f>Hyperlink("https://www.diodes.com/part/view/SMAZ9V1","SMAZ9V1")</f>
        <v>SMAZ9V1</v>
      </c>
      <c r="D1451" t="s">
        <v>1522</v>
      </c>
      <c r="E1451" t="s">
        <v>15</v>
      </c>
      <c r="F1451" t="s">
        <v>16</v>
      </c>
      <c r="G1451" t="s">
        <v>17</v>
      </c>
      <c r="H1451">
        <v>1000</v>
      </c>
      <c r="I1451">
        <v>9.1</v>
      </c>
      <c r="J1451">
        <v>50</v>
      </c>
      <c r="K1451">
        <v>5</v>
      </c>
      <c r="L1451">
        <v>5</v>
      </c>
      <c r="M1451" t="s">
        <v>1523</v>
      </c>
    </row>
    <row r="1452" spans="1:13">
      <c r="A1452" t="s">
        <v>1543</v>
      </c>
      <c r="B1452" s="2" t="str">
        <f>Hyperlink("https://www.diodes.com/assets/Datasheets/ds30185.pdf")</f>
        <v>https://www.diodes.com/assets/Datasheets/ds30185.pdf</v>
      </c>
      <c r="C1452" t="str">
        <f>Hyperlink("https://www.diodes.com/part/view/TBZ363C20V8","TBZ363C20V8")</f>
        <v>TBZ363C20V8</v>
      </c>
      <c r="D1452" t="s">
        <v>1513</v>
      </c>
      <c r="E1452" t="s">
        <v>15</v>
      </c>
      <c r="F1452" t="s">
        <v>16</v>
      </c>
      <c r="G1452" t="s">
        <v>1544</v>
      </c>
      <c r="H1452">
        <v>200</v>
      </c>
      <c r="I1452">
        <v>20.8</v>
      </c>
      <c r="J1452">
        <v>5</v>
      </c>
      <c r="K1452">
        <v>5</v>
      </c>
      <c r="L1452">
        <v>0.1</v>
      </c>
      <c r="M1452" t="s">
        <v>453</v>
      </c>
    </row>
    <row r="1453" spans="1:13">
      <c r="A1453" t="s">
        <v>1545</v>
      </c>
      <c r="B1453" s="2" t="str">
        <f>Hyperlink("https://www.diodes.com/assets/Datasheets/ds30185.pdf")</f>
        <v>https://www.diodes.com/assets/Datasheets/ds30185.pdf</v>
      </c>
      <c r="C1453" t="str">
        <f>Hyperlink("https://www.diodes.com/part/view/TBZ363C5V5","TBZ363C5V5")</f>
        <v>TBZ363C5V5</v>
      </c>
      <c r="D1453" t="s">
        <v>1513</v>
      </c>
      <c r="E1453" t="s">
        <v>15</v>
      </c>
      <c r="F1453" t="s">
        <v>16</v>
      </c>
      <c r="G1453" t="s">
        <v>1544</v>
      </c>
      <c r="H1453">
        <v>200</v>
      </c>
      <c r="I1453">
        <v>5.5</v>
      </c>
      <c r="J1453">
        <v>5</v>
      </c>
      <c r="K1453">
        <v>5.09</v>
      </c>
      <c r="L1453">
        <v>1</v>
      </c>
      <c r="M1453" t="s">
        <v>453</v>
      </c>
    </row>
    <row r="1454" spans="1:13">
      <c r="A1454" t="s">
        <v>1546</v>
      </c>
      <c r="B1454" s="2" t="str">
        <f>Hyperlink("https://www.diodes.com/assets/Datasheets/ds30185.pdf")</f>
        <v>https://www.diodes.com/assets/Datasheets/ds30185.pdf</v>
      </c>
      <c r="C1454" t="str">
        <f>Hyperlink("https://www.diodes.com/part/view/TBZ363C6V4","TBZ363C6V4")</f>
        <v>TBZ363C6V4</v>
      </c>
      <c r="D1454" t="s">
        <v>1513</v>
      </c>
      <c r="E1454" t="s">
        <v>15</v>
      </c>
      <c r="F1454" t="s">
        <v>16</v>
      </c>
      <c r="G1454" t="s">
        <v>1544</v>
      </c>
      <c r="H1454">
        <v>200</v>
      </c>
      <c r="I1454">
        <v>6.4</v>
      </c>
      <c r="J1454">
        <v>5</v>
      </c>
      <c r="K1454">
        <v>5</v>
      </c>
      <c r="L1454">
        <v>2</v>
      </c>
      <c r="M1454" t="s">
        <v>453</v>
      </c>
    </row>
    <row r="1455" spans="1:13">
      <c r="A1455" t="s">
        <v>1547</v>
      </c>
      <c r="B1455" s="2" t="str">
        <f>Hyperlink("https://www.diodes.com/assets/Datasheets/ds30185.pdf")</f>
        <v>https://www.diodes.com/assets/Datasheets/ds30185.pdf</v>
      </c>
      <c r="C1455" t="str">
        <f>Hyperlink("https://www.diodes.com/part/view/TBZ363C7V0","TBZ363C7V0")</f>
        <v>TBZ363C7V0</v>
      </c>
      <c r="D1455" t="s">
        <v>1513</v>
      </c>
      <c r="E1455" t="s">
        <v>15</v>
      </c>
      <c r="F1455" t="s">
        <v>16</v>
      </c>
      <c r="G1455" t="s">
        <v>1544</v>
      </c>
      <c r="H1455">
        <v>200</v>
      </c>
      <c r="I1455">
        <v>7</v>
      </c>
      <c r="J1455">
        <v>5</v>
      </c>
      <c r="K1455">
        <v>5</v>
      </c>
      <c r="L1455">
        <v>2</v>
      </c>
      <c r="M1455" t="s">
        <v>453</v>
      </c>
    </row>
    <row r="1456" spans="1:13">
      <c r="A1456" t="s">
        <v>1548</v>
      </c>
      <c r="B1456" s="2" t="str">
        <f>Hyperlink("https://www.diodes.com/assets/Datasheets/ds30290.pdf")</f>
        <v>https://www.diodes.com/assets/Datasheets/ds30290.pdf</v>
      </c>
      <c r="C1456" t="str">
        <f>Hyperlink("https://www.diodes.com/part/view/UDZ10B","UDZ10B")</f>
        <v>UDZ10B</v>
      </c>
      <c r="D1456" t="s">
        <v>99</v>
      </c>
      <c r="E1456" t="s">
        <v>15</v>
      </c>
      <c r="F1456" t="s">
        <v>16</v>
      </c>
      <c r="G1456" t="s">
        <v>17</v>
      </c>
      <c r="H1456">
        <v>200</v>
      </c>
      <c r="I1456">
        <v>10</v>
      </c>
      <c r="J1456">
        <v>5</v>
      </c>
      <c r="K1456">
        <v>2.2</v>
      </c>
      <c r="L1456">
        <v>0.1</v>
      </c>
      <c r="M1456" t="s">
        <v>108</v>
      </c>
    </row>
    <row r="1457" spans="1:13">
      <c r="A1457" t="s">
        <v>1549</v>
      </c>
      <c r="B1457" s="2" t="str">
        <f>Hyperlink("https://www.diodes.com/assets/Datasheets/ds30290.pdf")</f>
        <v>https://www.diodes.com/assets/Datasheets/ds30290.pdf</v>
      </c>
      <c r="C1457" t="str">
        <f>Hyperlink("https://www.diodes.com/part/view/UDZ11B","UDZ11B")</f>
        <v>UDZ11B</v>
      </c>
      <c r="D1457" t="s">
        <v>99</v>
      </c>
      <c r="E1457" t="s">
        <v>15</v>
      </c>
      <c r="F1457" t="s">
        <v>16</v>
      </c>
      <c r="G1457" t="s">
        <v>17</v>
      </c>
      <c r="H1457">
        <v>200</v>
      </c>
      <c r="I1457">
        <v>11</v>
      </c>
      <c r="J1457">
        <v>5</v>
      </c>
      <c r="K1457">
        <v>2.09</v>
      </c>
      <c r="L1457">
        <v>0.1</v>
      </c>
      <c r="M1457" t="s">
        <v>108</v>
      </c>
    </row>
    <row r="1458" spans="1:13">
      <c r="A1458" t="s">
        <v>1550</v>
      </c>
      <c r="B1458" s="2" t="str">
        <f>Hyperlink("https://www.diodes.com/assets/Datasheets/ds30290.pdf")</f>
        <v>https://www.diodes.com/assets/Datasheets/ds30290.pdf</v>
      </c>
      <c r="C1458" t="str">
        <f>Hyperlink("https://www.diodes.com/part/view/UDZ12B","UDZ12B")</f>
        <v>UDZ12B</v>
      </c>
      <c r="D1458" t="s">
        <v>99</v>
      </c>
      <c r="E1458" t="s">
        <v>15</v>
      </c>
      <c r="F1458" t="s">
        <v>16</v>
      </c>
      <c r="G1458" t="s">
        <v>17</v>
      </c>
      <c r="H1458">
        <v>200</v>
      </c>
      <c r="I1458">
        <v>12</v>
      </c>
      <c r="J1458">
        <v>5</v>
      </c>
      <c r="K1458">
        <v>2.09</v>
      </c>
      <c r="L1458">
        <v>0.1</v>
      </c>
      <c r="M1458" t="s">
        <v>108</v>
      </c>
    </row>
    <row r="1459" spans="1:13">
      <c r="A1459" t="s">
        <v>1551</v>
      </c>
      <c r="B1459" s="2" t="str">
        <f>Hyperlink("https://www.diodes.com/assets/Datasheets/ds30290.pdf")</f>
        <v>https://www.diodes.com/assets/Datasheets/ds30290.pdf</v>
      </c>
      <c r="C1459" t="str">
        <f>Hyperlink("https://www.diodes.com/part/view/UDZ13B","UDZ13B")</f>
        <v>UDZ13B</v>
      </c>
      <c r="D1459" t="s">
        <v>99</v>
      </c>
      <c r="E1459" t="s">
        <v>15</v>
      </c>
      <c r="F1459" t="s">
        <v>16</v>
      </c>
      <c r="G1459" t="s">
        <v>17</v>
      </c>
      <c r="H1459">
        <v>200</v>
      </c>
      <c r="I1459">
        <v>13</v>
      </c>
      <c r="J1459">
        <v>5</v>
      </c>
      <c r="K1459">
        <v>2.2</v>
      </c>
      <c r="L1459">
        <v>0.1</v>
      </c>
      <c r="M1459" t="s">
        <v>108</v>
      </c>
    </row>
    <row r="1460" spans="1:13">
      <c r="A1460" t="s">
        <v>1552</v>
      </c>
      <c r="B1460" s="2" t="str">
        <f>Hyperlink("https://www.diodes.com/assets/Datasheets/ds30290.pdf")</f>
        <v>https://www.diodes.com/assets/Datasheets/ds30290.pdf</v>
      </c>
      <c r="C1460" t="str">
        <f>Hyperlink("https://www.diodes.com/part/view/UDZ15B","UDZ15B")</f>
        <v>UDZ15B</v>
      </c>
      <c r="D1460" t="s">
        <v>99</v>
      </c>
      <c r="E1460" t="s">
        <v>15</v>
      </c>
      <c r="F1460" t="s">
        <v>16</v>
      </c>
      <c r="G1460" t="s">
        <v>17</v>
      </c>
      <c r="H1460">
        <v>200</v>
      </c>
      <c r="I1460">
        <v>15</v>
      </c>
      <c r="J1460">
        <v>5</v>
      </c>
      <c r="K1460">
        <v>2.18</v>
      </c>
      <c r="L1460">
        <v>0.1</v>
      </c>
      <c r="M1460" t="s">
        <v>108</v>
      </c>
    </row>
    <row r="1461" spans="1:13">
      <c r="A1461" t="s">
        <v>1553</v>
      </c>
      <c r="B1461" s="2" t="str">
        <f>Hyperlink("https://www.diodes.com/assets/Datasheets/ds30290.pdf")</f>
        <v>https://www.diodes.com/assets/Datasheets/ds30290.pdf</v>
      </c>
      <c r="C1461" t="str">
        <f>Hyperlink("https://www.diodes.com/part/view/UDZ3V6B","UDZ3V6B")</f>
        <v>UDZ3V6B</v>
      </c>
      <c r="D1461" t="s">
        <v>99</v>
      </c>
      <c r="E1461" t="s">
        <v>15</v>
      </c>
      <c r="F1461" t="s">
        <v>16</v>
      </c>
      <c r="G1461" t="s">
        <v>17</v>
      </c>
      <c r="H1461">
        <v>200</v>
      </c>
      <c r="I1461">
        <v>3.72</v>
      </c>
      <c r="J1461">
        <v>5</v>
      </c>
      <c r="K1461">
        <v>3</v>
      </c>
      <c r="L1461">
        <v>10</v>
      </c>
      <c r="M1461" t="s">
        <v>108</v>
      </c>
    </row>
    <row r="1462" spans="1:13">
      <c r="A1462" t="s">
        <v>1554</v>
      </c>
      <c r="B1462" s="2" t="str">
        <f>Hyperlink("https://www.diodes.com/assets/Datasheets/ds30290.pdf")</f>
        <v>https://www.diodes.com/assets/Datasheets/ds30290.pdf</v>
      </c>
      <c r="C1462" t="str">
        <f>Hyperlink("https://www.diodes.com/part/view/UDZ3V9B","UDZ3V9B")</f>
        <v>UDZ3V9B</v>
      </c>
      <c r="D1462" t="s">
        <v>99</v>
      </c>
      <c r="E1462" t="s">
        <v>15</v>
      </c>
      <c r="F1462" t="s">
        <v>16</v>
      </c>
      <c r="G1462" t="s">
        <v>17</v>
      </c>
      <c r="H1462">
        <v>200</v>
      </c>
      <c r="I1462">
        <v>4.03</v>
      </c>
      <c r="J1462">
        <v>5</v>
      </c>
      <c r="K1462">
        <v>3</v>
      </c>
      <c r="L1462">
        <v>5</v>
      </c>
      <c r="M1462" t="s">
        <v>108</v>
      </c>
    </row>
    <row r="1463" spans="1:13">
      <c r="A1463" t="s">
        <v>1555</v>
      </c>
      <c r="B1463" s="2" t="str">
        <f>Hyperlink("https://www.diodes.com/assets/Datasheets/ds30290.pdf")</f>
        <v>https://www.diodes.com/assets/Datasheets/ds30290.pdf</v>
      </c>
      <c r="C1463" t="str">
        <f>Hyperlink("https://www.diodes.com/part/view/UDZ4V3B","UDZ4V3B")</f>
        <v>UDZ4V3B</v>
      </c>
      <c r="D1463" t="s">
        <v>99</v>
      </c>
      <c r="E1463" t="s">
        <v>15</v>
      </c>
      <c r="F1463" t="s">
        <v>16</v>
      </c>
      <c r="G1463" t="s">
        <v>17</v>
      </c>
      <c r="H1463">
        <v>200</v>
      </c>
      <c r="I1463">
        <v>4.3</v>
      </c>
      <c r="J1463">
        <v>5</v>
      </c>
      <c r="K1463">
        <v>3</v>
      </c>
      <c r="L1463">
        <v>5</v>
      </c>
      <c r="M1463" t="s">
        <v>108</v>
      </c>
    </row>
    <row r="1464" spans="1:13">
      <c r="A1464" t="s">
        <v>1556</v>
      </c>
      <c r="B1464" s="2" t="str">
        <f>Hyperlink("https://www.diodes.com/assets/Datasheets/ds30290.pdf")</f>
        <v>https://www.diodes.com/assets/Datasheets/ds30290.pdf</v>
      </c>
      <c r="C1464" t="str">
        <f>Hyperlink("https://www.diodes.com/part/view/UDZ4V7B","UDZ4V7B")</f>
        <v>UDZ4V7B</v>
      </c>
      <c r="D1464" t="s">
        <v>99</v>
      </c>
      <c r="E1464" t="s">
        <v>15</v>
      </c>
      <c r="F1464" t="s">
        <v>16</v>
      </c>
      <c r="G1464" t="s">
        <v>17</v>
      </c>
      <c r="H1464">
        <v>200</v>
      </c>
      <c r="I1464">
        <v>4.65</v>
      </c>
      <c r="J1464">
        <v>5</v>
      </c>
      <c r="K1464">
        <v>2</v>
      </c>
      <c r="L1464">
        <v>2</v>
      </c>
      <c r="M1464" t="s">
        <v>108</v>
      </c>
    </row>
    <row r="1465" spans="1:13">
      <c r="A1465" t="s">
        <v>1557</v>
      </c>
      <c r="B1465" s="2" t="str">
        <f>Hyperlink("https://www.diodes.com/assets/Datasheets/ds30290.pdf")</f>
        <v>https://www.diodes.com/assets/Datasheets/ds30290.pdf</v>
      </c>
      <c r="C1465" t="str">
        <f>Hyperlink("https://www.diodes.com/part/view/UDZ5V1B","UDZ5V1B")</f>
        <v>UDZ5V1B</v>
      </c>
      <c r="D1465" t="s">
        <v>99</v>
      </c>
      <c r="E1465" t="s">
        <v>15</v>
      </c>
      <c r="F1465" t="s">
        <v>16</v>
      </c>
      <c r="G1465" t="s">
        <v>17</v>
      </c>
      <c r="H1465">
        <v>200</v>
      </c>
      <c r="I1465">
        <v>5.1</v>
      </c>
      <c r="J1465">
        <v>5</v>
      </c>
      <c r="K1465">
        <v>2.21</v>
      </c>
      <c r="L1465">
        <v>2</v>
      </c>
      <c r="M1465" t="s">
        <v>108</v>
      </c>
    </row>
    <row r="1466" spans="1:13">
      <c r="A1466" t="s">
        <v>1558</v>
      </c>
      <c r="B1466" s="2" t="str">
        <f>Hyperlink("https://www.diodes.com/assets/Datasheets/ds32228.pdf")</f>
        <v>https://www.diodes.com/assets/Datasheets/ds32228.pdf</v>
      </c>
      <c r="C1466" t="str">
        <f>Hyperlink("https://www.diodes.com/part/view/UDZ5V1BF","UDZ5V1BF")</f>
        <v>UDZ5V1BF</v>
      </c>
      <c r="D1466" t="s">
        <v>99</v>
      </c>
      <c r="E1466" t="s">
        <v>15</v>
      </c>
      <c r="F1466" t="s">
        <v>16</v>
      </c>
      <c r="G1466" t="s">
        <v>17</v>
      </c>
      <c r="H1466">
        <v>500</v>
      </c>
      <c r="I1466">
        <v>5.1</v>
      </c>
      <c r="J1466">
        <v>5</v>
      </c>
      <c r="K1466">
        <v>2.16</v>
      </c>
      <c r="L1466">
        <v>2</v>
      </c>
      <c r="M1466" t="s">
        <v>606</v>
      </c>
    </row>
    <row r="1467" spans="1:13">
      <c r="A1467" t="s">
        <v>1559</v>
      </c>
      <c r="B1467" s="2" t="str">
        <f>Hyperlink("https://www.diodes.com/assets/Datasheets/ds30290.pdf")</f>
        <v>https://www.diodes.com/assets/Datasheets/ds30290.pdf</v>
      </c>
      <c r="C1467" t="str">
        <f>Hyperlink("https://www.diodes.com/part/view/UDZ5V6B","UDZ5V6B")</f>
        <v>UDZ5V6B</v>
      </c>
      <c r="D1467" t="s">
        <v>99</v>
      </c>
      <c r="E1467" t="s">
        <v>15</v>
      </c>
      <c r="F1467" t="s">
        <v>16</v>
      </c>
      <c r="G1467" t="s">
        <v>17</v>
      </c>
      <c r="H1467">
        <v>200</v>
      </c>
      <c r="I1467">
        <v>5.6</v>
      </c>
      <c r="J1467">
        <v>5</v>
      </c>
      <c r="K1467">
        <v>2.14</v>
      </c>
      <c r="L1467">
        <v>1</v>
      </c>
      <c r="M1467" t="s">
        <v>108</v>
      </c>
    </row>
    <row r="1468" spans="1:13">
      <c r="A1468" t="s">
        <v>1560</v>
      </c>
      <c r="B1468" s="2" t="str">
        <f>Hyperlink("https://www.diodes.com/assets/Datasheets/ds30290.pdf")</f>
        <v>https://www.diodes.com/assets/Datasheets/ds30290.pdf</v>
      </c>
      <c r="C1468" t="str">
        <f>Hyperlink("https://www.diodes.com/part/view/UDZ6V2B","UDZ6V2B")</f>
        <v>UDZ6V2B</v>
      </c>
      <c r="D1468" t="s">
        <v>99</v>
      </c>
      <c r="E1468" t="s">
        <v>15</v>
      </c>
      <c r="F1468" t="s">
        <v>16</v>
      </c>
      <c r="G1468" t="s">
        <v>17</v>
      </c>
      <c r="H1468">
        <v>200</v>
      </c>
      <c r="I1468">
        <v>6.2</v>
      </c>
      <c r="J1468">
        <v>5</v>
      </c>
      <c r="K1468">
        <v>2.18</v>
      </c>
      <c r="L1468">
        <v>1</v>
      </c>
      <c r="M1468" t="s">
        <v>108</v>
      </c>
    </row>
    <row r="1469" spans="1:13">
      <c r="A1469" t="s">
        <v>1561</v>
      </c>
      <c r="B1469" s="2" t="str">
        <f>Hyperlink("https://www.diodes.com/assets/Datasheets/ds30290.pdf")</f>
        <v>https://www.diodes.com/assets/Datasheets/ds30290.pdf</v>
      </c>
      <c r="C1469" t="str">
        <f>Hyperlink("https://www.diodes.com/part/view/UDZ6V8B","UDZ6V8B")</f>
        <v>UDZ6V8B</v>
      </c>
      <c r="D1469" t="s">
        <v>99</v>
      </c>
      <c r="E1469" t="s">
        <v>15</v>
      </c>
      <c r="F1469" t="s">
        <v>16</v>
      </c>
      <c r="G1469" t="s">
        <v>17</v>
      </c>
      <c r="H1469">
        <v>200</v>
      </c>
      <c r="I1469">
        <v>6.8</v>
      </c>
      <c r="J1469">
        <v>5</v>
      </c>
      <c r="K1469">
        <v>2.06</v>
      </c>
      <c r="L1469">
        <v>0.5</v>
      </c>
      <c r="M1469" t="s">
        <v>108</v>
      </c>
    </row>
    <row r="1470" spans="1:13">
      <c r="A1470" t="s">
        <v>1562</v>
      </c>
      <c r="B1470" s="2" t="str">
        <f>Hyperlink("https://www.diodes.com/assets/Datasheets/ds30290.pdf")</f>
        <v>https://www.diodes.com/assets/Datasheets/ds30290.pdf</v>
      </c>
      <c r="C1470" t="str">
        <f>Hyperlink("https://www.diodes.com/part/view/UDZ7V5B","UDZ7V5B")</f>
        <v>UDZ7V5B</v>
      </c>
      <c r="D1470" t="s">
        <v>99</v>
      </c>
      <c r="E1470" t="s">
        <v>15</v>
      </c>
      <c r="F1470" t="s">
        <v>16</v>
      </c>
      <c r="G1470" t="s">
        <v>17</v>
      </c>
      <c r="H1470">
        <v>200</v>
      </c>
      <c r="I1470">
        <v>7.5</v>
      </c>
      <c r="J1470">
        <v>5</v>
      </c>
      <c r="K1470">
        <v>2.15</v>
      </c>
      <c r="L1470">
        <v>0.5</v>
      </c>
      <c r="M1470" t="s">
        <v>108</v>
      </c>
    </row>
    <row r="1471" spans="1:13">
      <c r="A1471" t="s">
        <v>1563</v>
      </c>
      <c r="B1471" s="2" t="str">
        <f>Hyperlink("https://www.diodes.com/assets/Datasheets/ds30290.pdf")</f>
        <v>https://www.diodes.com/assets/Datasheets/ds30290.pdf</v>
      </c>
      <c r="C1471" t="str">
        <f>Hyperlink("https://www.diodes.com/part/view/UDZ8V2B","UDZ8V2B")</f>
        <v>UDZ8V2B</v>
      </c>
      <c r="D1471" t="s">
        <v>99</v>
      </c>
      <c r="E1471" t="s">
        <v>15</v>
      </c>
      <c r="F1471" t="s">
        <v>16</v>
      </c>
      <c r="G1471" t="s">
        <v>17</v>
      </c>
      <c r="H1471">
        <v>200</v>
      </c>
      <c r="I1471">
        <v>8.2</v>
      </c>
      <c r="J1471">
        <v>5</v>
      </c>
      <c r="K1471">
        <v>2.08</v>
      </c>
      <c r="L1471">
        <v>0.5</v>
      </c>
      <c r="M1471" t="s">
        <v>108</v>
      </c>
    </row>
    <row r="1472" spans="1:13">
      <c r="A1472" t="s">
        <v>1564</v>
      </c>
      <c r="B1472" s="2" t="str">
        <f>Hyperlink("https://www.diodes.com/assets/Datasheets/ds30290.pdf")</f>
        <v>https://www.diodes.com/assets/Datasheets/ds30290.pdf</v>
      </c>
      <c r="C1472" t="str">
        <f>Hyperlink("https://www.diodes.com/part/view/UDZ9V1B","UDZ9V1B")</f>
        <v>UDZ9V1B</v>
      </c>
      <c r="D1472" t="s">
        <v>99</v>
      </c>
      <c r="E1472" t="s">
        <v>15</v>
      </c>
      <c r="F1472" t="s">
        <v>16</v>
      </c>
      <c r="G1472" t="s">
        <v>17</v>
      </c>
      <c r="H1472">
        <v>200</v>
      </c>
      <c r="I1472">
        <v>9.1</v>
      </c>
      <c r="J1472">
        <v>5</v>
      </c>
      <c r="K1472">
        <v>2.1</v>
      </c>
      <c r="L1472">
        <v>0.5</v>
      </c>
      <c r="M1472" t="s">
        <v>108</v>
      </c>
    </row>
    <row r="1473" spans="1:13">
      <c r="A1473" t="s">
        <v>1565</v>
      </c>
      <c r="B1473" s="2" t="str">
        <f>Hyperlink("https://www.diodes.com/assets/Datasheets/UDZ9V1BQ.pdf")</f>
        <v>https://www.diodes.com/assets/Datasheets/UDZ9V1BQ.pdf</v>
      </c>
      <c r="C1473" t="str">
        <f>Hyperlink("https://www.diodes.com/part/view/UDZ9V1BQ","UDZ9V1BQ")</f>
        <v>UDZ9V1BQ</v>
      </c>
      <c r="D1473" t="s">
        <v>99</v>
      </c>
      <c r="E1473" t="s">
        <v>57</v>
      </c>
      <c r="F1473" t="s">
        <v>106</v>
      </c>
      <c r="G1473" t="s">
        <v>17</v>
      </c>
      <c r="H1473">
        <v>200</v>
      </c>
      <c r="I1473">
        <v>9.04</v>
      </c>
      <c r="J1473">
        <v>5</v>
      </c>
      <c r="K1473">
        <v>2.1</v>
      </c>
      <c r="L1473">
        <v>0.5</v>
      </c>
      <c r="M1473" t="s">
        <v>108</v>
      </c>
    </row>
    <row r="1474" spans="1:13">
      <c r="A1474" t="s">
        <v>1566</v>
      </c>
      <c r="B1474" s="2" t="str">
        <f>Hyperlink("https://www.diodes.com/assets/Datasheets/UDZS10B_LS.pdf")</f>
        <v>https://www.diodes.com/assets/Datasheets/UDZS10B_LS.pdf</v>
      </c>
      <c r="C1474" t="str">
        <f>Hyperlink("https://www.diodes.com/part/view/UDZS10B%28LS%29","UDZS10B(LS)")</f>
        <v>UDZS10B(LS)</v>
      </c>
      <c r="D1474" t="s">
        <v>1077</v>
      </c>
      <c r="E1474" t="s">
        <v>15</v>
      </c>
      <c r="F1474" t="s">
        <v>16</v>
      </c>
      <c r="G1474" t="s">
        <v>17</v>
      </c>
      <c r="H1474">
        <v>400</v>
      </c>
      <c r="I1474">
        <v>10</v>
      </c>
      <c r="J1474">
        <v>5</v>
      </c>
      <c r="L1474">
        <v>0.1</v>
      </c>
      <c r="M1474" t="s">
        <v>1567</v>
      </c>
    </row>
    <row r="1475" spans="1:13">
      <c r="A1475" t="s">
        <v>1568</v>
      </c>
      <c r="B1475" s="2" t="str">
        <f>Hyperlink("https://www.diodes.com/assets/Datasheets/UDZS11B_LS.pdf")</f>
        <v>https://www.diodes.com/assets/Datasheets/UDZS11B_LS.pdf</v>
      </c>
      <c r="C1475" t="str">
        <f>Hyperlink("https://www.diodes.com/part/view/UDZS11B%28LS%29","UDZS11B(LS)")</f>
        <v>UDZS11B(LS)</v>
      </c>
      <c r="D1475" t="s">
        <v>1077</v>
      </c>
      <c r="E1475" t="s">
        <v>15</v>
      </c>
      <c r="F1475" t="s">
        <v>16</v>
      </c>
      <c r="G1475" t="s">
        <v>17</v>
      </c>
      <c r="H1475">
        <v>400</v>
      </c>
      <c r="I1475">
        <v>11</v>
      </c>
      <c r="J1475">
        <v>5</v>
      </c>
      <c r="L1475">
        <v>0.1</v>
      </c>
      <c r="M1475" t="s">
        <v>1567</v>
      </c>
    </row>
    <row r="1476" spans="1:13">
      <c r="A1476" t="s">
        <v>1569</v>
      </c>
      <c r="B1476" s="2" t="str">
        <f>Hyperlink("https://www.diodes.com/assets/Datasheets/UDZS12B_LS.pdf")</f>
        <v>https://www.diodes.com/assets/Datasheets/UDZS12B_LS.pdf</v>
      </c>
      <c r="C1476" t="str">
        <f>Hyperlink("https://www.diodes.com/part/view/UDZS12B%28LS%29","UDZS12B(LS)")</f>
        <v>UDZS12B(LS)</v>
      </c>
      <c r="D1476" t="s">
        <v>1077</v>
      </c>
      <c r="E1476" t="s">
        <v>15</v>
      </c>
      <c r="F1476" t="s">
        <v>16</v>
      </c>
      <c r="G1476" t="s">
        <v>17</v>
      </c>
      <c r="H1476">
        <v>400</v>
      </c>
      <c r="I1476">
        <v>12</v>
      </c>
      <c r="J1476">
        <v>5</v>
      </c>
      <c r="L1476">
        <v>0.1</v>
      </c>
      <c r="M1476" t="s">
        <v>1567</v>
      </c>
    </row>
    <row r="1477" spans="1:13">
      <c r="A1477" t="s">
        <v>1570</v>
      </c>
      <c r="B1477" s="2" t="str">
        <f>Hyperlink("https://www.diodes.com/assets/Datasheets/UDZS13B_LS.pdf")</f>
        <v>https://www.diodes.com/assets/Datasheets/UDZS13B_LS.pdf</v>
      </c>
      <c r="C1477" t="str">
        <f>Hyperlink("https://www.diodes.com/part/view/UDZS13B%28LS%29","UDZS13B(LS)")</f>
        <v>UDZS13B(LS)</v>
      </c>
      <c r="D1477" t="s">
        <v>1077</v>
      </c>
      <c r="E1477" t="s">
        <v>15</v>
      </c>
      <c r="F1477" t="s">
        <v>16</v>
      </c>
      <c r="G1477" t="s">
        <v>17</v>
      </c>
      <c r="H1477">
        <v>400</v>
      </c>
      <c r="I1477">
        <v>13</v>
      </c>
      <c r="J1477">
        <v>5</v>
      </c>
      <c r="L1477">
        <v>0.1</v>
      </c>
      <c r="M1477" t="s">
        <v>1567</v>
      </c>
    </row>
    <row r="1478" spans="1:13">
      <c r="A1478" t="s">
        <v>1571</v>
      </c>
      <c r="B1478" s="2" t="str">
        <f>Hyperlink("https://www.diodes.com/assets/Datasheets/UDZS15B_LS.pdf")</f>
        <v>https://www.diodes.com/assets/Datasheets/UDZS15B_LS.pdf</v>
      </c>
      <c r="C1478" t="str">
        <f>Hyperlink("https://www.diodes.com/part/view/UDZS15B%28LS%29","UDZS15B(LS)")</f>
        <v>UDZS15B(LS)</v>
      </c>
      <c r="D1478" t="s">
        <v>1077</v>
      </c>
      <c r="E1478" t="s">
        <v>15</v>
      </c>
      <c r="F1478" t="s">
        <v>16</v>
      </c>
      <c r="G1478" t="s">
        <v>17</v>
      </c>
      <c r="H1478">
        <v>400</v>
      </c>
      <c r="I1478">
        <v>15</v>
      </c>
      <c r="J1478">
        <v>5</v>
      </c>
      <c r="L1478">
        <v>0.1</v>
      </c>
      <c r="M1478" t="s">
        <v>1567</v>
      </c>
    </row>
    <row r="1479" spans="1:13">
      <c r="A1479" t="s">
        <v>1572</v>
      </c>
      <c r="B1479" s="2" t="str">
        <f>Hyperlink("https://www.diodes.com/assets/Datasheets/UDZS16B_LS.pdf")</f>
        <v>https://www.diodes.com/assets/Datasheets/UDZS16B_LS.pdf</v>
      </c>
      <c r="C1479" t="str">
        <f>Hyperlink("https://www.diodes.com/part/view/UDZS16B%28LS%29","UDZS16B(LS)")</f>
        <v>UDZS16B(LS)</v>
      </c>
      <c r="D1479" t="s">
        <v>1077</v>
      </c>
      <c r="E1479" t="s">
        <v>15</v>
      </c>
      <c r="F1479" t="s">
        <v>16</v>
      </c>
      <c r="G1479" t="s">
        <v>17</v>
      </c>
      <c r="H1479">
        <v>400</v>
      </c>
      <c r="I1479">
        <v>16</v>
      </c>
      <c r="J1479">
        <v>5</v>
      </c>
      <c r="L1479">
        <v>0.1</v>
      </c>
      <c r="M1479" t="s">
        <v>1567</v>
      </c>
    </row>
    <row r="1480" spans="1:13">
      <c r="A1480" t="s">
        <v>1573</v>
      </c>
      <c r="B1480" s="2" t="str">
        <f>Hyperlink("https://www.diodes.com/assets/Datasheets/UDZS18B_LS.pdf")</f>
        <v>https://www.diodes.com/assets/Datasheets/UDZS18B_LS.pdf</v>
      </c>
      <c r="C1480" t="str">
        <f>Hyperlink("https://www.diodes.com/part/view/UDZS18B%28LS%29","UDZS18B(LS)")</f>
        <v>UDZS18B(LS)</v>
      </c>
      <c r="D1480" t="s">
        <v>1077</v>
      </c>
      <c r="E1480" t="s">
        <v>15</v>
      </c>
      <c r="F1480" t="s">
        <v>16</v>
      </c>
      <c r="G1480" t="s">
        <v>17</v>
      </c>
      <c r="H1480">
        <v>400</v>
      </c>
      <c r="I1480">
        <v>18</v>
      </c>
      <c r="J1480">
        <v>5</v>
      </c>
      <c r="L1480">
        <v>0.1</v>
      </c>
      <c r="M1480" t="s">
        <v>1567</v>
      </c>
    </row>
    <row r="1481" spans="1:13">
      <c r="A1481" t="s">
        <v>1574</v>
      </c>
      <c r="B1481" s="2" t="str">
        <f>Hyperlink("https://www.diodes.com/assets/Datasheets/UDZS20B_LS.pdf")</f>
        <v>https://www.diodes.com/assets/Datasheets/UDZS20B_LS.pdf</v>
      </c>
      <c r="C1481" t="str">
        <f>Hyperlink("https://www.diodes.com/part/view/UDZS20B%28LS%29","UDZS20B(LS)")</f>
        <v>UDZS20B(LS)</v>
      </c>
      <c r="D1481" t="s">
        <v>1077</v>
      </c>
      <c r="E1481" t="s">
        <v>15</v>
      </c>
      <c r="F1481" t="s">
        <v>16</v>
      </c>
      <c r="G1481" t="s">
        <v>17</v>
      </c>
      <c r="H1481">
        <v>400</v>
      </c>
      <c r="I1481">
        <v>20</v>
      </c>
      <c r="J1481">
        <v>5</v>
      </c>
      <c r="L1481">
        <v>0.1</v>
      </c>
      <c r="M1481" t="s">
        <v>1567</v>
      </c>
    </row>
    <row r="1482" spans="1:13">
      <c r="A1482" t="s">
        <v>1575</v>
      </c>
      <c r="B1482" s="2" t="str">
        <f>Hyperlink("https://www.diodes.com/assets/Datasheets/UDZS22B_LS.pdf")</f>
        <v>https://www.diodes.com/assets/Datasheets/UDZS22B_LS.pdf</v>
      </c>
      <c r="C1482" t="str">
        <f>Hyperlink("https://www.diodes.com/part/view/UDZS22B%28LS%29","UDZS22B(LS)")</f>
        <v>UDZS22B(LS)</v>
      </c>
      <c r="D1482" t="s">
        <v>1077</v>
      </c>
      <c r="E1482" t="s">
        <v>15</v>
      </c>
      <c r="F1482" t="s">
        <v>16</v>
      </c>
      <c r="G1482" t="s">
        <v>17</v>
      </c>
      <c r="H1482">
        <v>400</v>
      </c>
      <c r="I1482">
        <v>22</v>
      </c>
      <c r="J1482">
        <v>5</v>
      </c>
      <c r="L1482">
        <v>0.1</v>
      </c>
      <c r="M1482" t="s">
        <v>1567</v>
      </c>
    </row>
    <row r="1483" spans="1:13">
      <c r="A1483" t="s">
        <v>1576</v>
      </c>
      <c r="B1483" s="2" t="str">
        <f>Hyperlink("https://www.diodes.com/assets/Datasheets/UDZS24B_LS.pdf")</f>
        <v>https://www.diodes.com/assets/Datasheets/UDZS24B_LS.pdf</v>
      </c>
      <c r="C1483" t="str">
        <f>Hyperlink("https://www.diodes.com/part/view/UDZS24B%28LS%29","UDZS24B(LS)")</f>
        <v>UDZS24B(LS)</v>
      </c>
      <c r="D1483" t="s">
        <v>1077</v>
      </c>
      <c r="E1483" t="s">
        <v>15</v>
      </c>
      <c r="F1483" t="s">
        <v>16</v>
      </c>
      <c r="G1483" t="s">
        <v>17</v>
      </c>
      <c r="H1483">
        <v>400</v>
      </c>
      <c r="I1483">
        <v>24</v>
      </c>
      <c r="J1483">
        <v>5</v>
      </c>
      <c r="L1483">
        <v>0.1</v>
      </c>
      <c r="M1483" t="s">
        <v>1567</v>
      </c>
    </row>
    <row r="1484" spans="1:13">
      <c r="A1484" t="s">
        <v>1577</v>
      </c>
      <c r="B1484" s="2" t="str">
        <f>Hyperlink("https://www.diodes.com/assets/Datasheets/UDZS27B_LS.pdf")</f>
        <v>https://www.diodes.com/assets/Datasheets/UDZS27B_LS.pdf</v>
      </c>
      <c r="C1484" t="str">
        <f>Hyperlink("https://www.diodes.com/part/view/UDZS27B%28LS%29","UDZS27B(LS)")</f>
        <v>UDZS27B(LS)</v>
      </c>
      <c r="D1484" t="s">
        <v>1077</v>
      </c>
      <c r="E1484" t="s">
        <v>15</v>
      </c>
      <c r="F1484" t="s">
        <v>16</v>
      </c>
      <c r="G1484" t="s">
        <v>17</v>
      </c>
      <c r="H1484">
        <v>400</v>
      </c>
      <c r="I1484">
        <v>27</v>
      </c>
      <c r="J1484">
        <v>5</v>
      </c>
      <c r="L1484">
        <v>0.1</v>
      </c>
      <c r="M1484" t="s">
        <v>1567</v>
      </c>
    </row>
    <row r="1485" spans="1:13">
      <c r="A1485" t="s">
        <v>1578</v>
      </c>
      <c r="B1485" s="2" t="str">
        <f>Hyperlink("https://www.diodes.com/assets/Datasheets/UDZS2V4B_LS.pdf")</f>
        <v>https://www.diodes.com/assets/Datasheets/UDZS2V4B_LS.pdf</v>
      </c>
      <c r="C1485" t="str">
        <f>Hyperlink("https://www.diodes.com/part/view/UDZS2V4B%28LS%29","UDZS2V4B(LS)")</f>
        <v>UDZS2V4B(LS)</v>
      </c>
      <c r="D1485" t="s">
        <v>1077</v>
      </c>
      <c r="E1485" t="s">
        <v>15</v>
      </c>
      <c r="F1485" t="s">
        <v>16</v>
      </c>
      <c r="G1485" t="s">
        <v>17</v>
      </c>
      <c r="H1485">
        <v>400</v>
      </c>
      <c r="I1485">
        <v>2.4</v>
      </c>
      <c r="J1485">
        <v>5</v>
      </c>
      <c r="L1485">
        <v>100</v>
      </c>
      <c r="M1485" t="s">
        <v>1567</v>
      </c>
    </row>
    <row r="1486" spans="1:13">
      <c r="A1486" t="s">
        <v>1579</v>
      </c>
      <c r="B1486" s="2" t="str">
        <f>Hyperlink("https://www.diodes.com/assets/Datasheets/UDZS2V7B_LS.pdf")</f>
        <v>https://www.diodes.com/assets/Datasheets/UDZS2V7B_LS.pdf</v>
      </c>
      <c r="C1486" t="str">
        <f>Hyperlink("https://www.diodes.com/part/view/UDZS2V7B%28LS%29","UDZS2V7B(LS)")</f>
        <v>UDZS2V7B(LS)</v>
      </c>
      <c r="D1486" t="s">
        <v>1077</v>
      </c>
      <c r="E1486" t="s">
        <v>15</v>
      </c>
      <c r="F1486" t="s">
        <v>16</v>
      </c>
      <c r="G1486" t="s">
        <v>17</v>
      </c>
      <c r="H1486">
        <v>400</v>
      </c>
      <c r="I1486">
        <v>2.7</v>
      </c>
      <c r="J1486">
        <v>5</v>
      </c>
      <c r="L1486">
        <v>100</v>
      </c>
      <c r="M1486" t="s">
        <v>1567</v>
      </c>
    </row>
    <row r="1487" spans="1:13">
      <c r="A1487" t="s">
        <v>1580</v>
      </c>
      <c r="B1487" s="2" t="str">
        <f>Hyperlink("https://www.diodes.com/assets/Datasheets/UDZS30B_LS.pdf")</f>
        <v>https://www.diodes.com/assets/Datasheets/UDZS30B_LS.pdf</v>
      </c>
      <c r="C1487" t="str">
        <f>Hyperlink("https://www.diodes.com/part/view/UDZS30B%28LS%29","UDZS30B(LS)")</f>
        <v>UDZS30B(LS)</v>
      </c>
      <c r="D1487" t="s">
        <v>1077</v>
      </c>
      <c r="E1487" t="s">
        <v>15</v>
      </c>
      <c r="F1487" t="s">
        <v>16</v>
      </c>
      <c r="G1487" t="s">
        <v>17</v>
      </c>
      <c r="H1487">
        <v>400</v>
      </c>
      <c r="I1487">
        <v>30</v>
      </c>
      <c r="J1487">
        <v>5</v>
      </c>
      <c r="L1487">
        <v>0.1</v>
      </c>
      <c r="M1487" t="s">
        <v>1567</v>
      </c>
    </row>
    <row r="1488" spans="1:13">
      <c r="A1488" t="s">
        <v>1581</v>
      </c>
      <c r="B1488" s="2" t="str">
        <f>Hyperlink("https://www.diodes.com/assets/Datasheets/UDZS33B_LS.pdf")</f>
        <v>https://www.diodes.com/assets/Datasheets/UDZS33B_LS.pdf</v>
      </c>
      <c r="C1488" t="str">
        <f>Hyperlink("https://www.diodes.com/part/view/UDZS33B%28LS%29","UDZS33B(LS)")</f>
        <v>UDZS33B(LS)</v>
      </c>
      <c r="D1488" t="s">
        <v>1077</v>
      </c>
      <c r="E1488" t="s">
        <v>15</v>
      </c>
      <c r="F1488" t="s">
        <v>16</v>
      </c>
      <c r="G1488" t="s">
        <v>17</v>
      </c>
      <c r="H1488">
        <v>400</v>
      </c>
      <c r="I1488">
        <v>33</v>
      </c>
      <c r="J1488">
        <v>5</v>
      </c>
      <c r="L1488">
        <v>0.1</v>
      </c>
      <c r="M1488" t="s">
        <v>1567</v>
      </c>
    </row>
    <row r="1489" spans="1:13">
      <c r="A1489" t="s">
        <v>1582</v>
      </c>
      <c r="B1489" s="2" t="str">
        <f>Hyperlink("https://www.diodes.com/assets/Datasheets/UDZS36B_LS.pdf")</f>
        <v>https://www.diodes.com/assets/Datasheets/UDZS36B_LS.pdf</v>
      </c>
      <c r="C1489" t="str">
        <f>Hyperlink("https://www.diodes.com/part/view/UDZS36B%28LS%29","UDZS36B(LS)")</f>
        <v>UDZS36B(LS)</v>
      </c>
      <c r="D1489" t="s">
        <v>1077</v>
      </c>
      <c r="E1489" t="s">
        <v>15</v>
      </c>
      <c r="F1489" t="s">
        <v>16</v>
      </c>
      <c r="G1489" t="s">
        <v>17</v>
      </c>
      <c r="H1489">
        <v>400</v>
      </c>
      <c r="I1489">
        <v>36</v>
      </c>
      <c r="J1489">
        <v>5</v>
      </c>
      <c r="L1489">
        <v>0.1</v>
      </c>
      <c r="M1489" t="s">
        <v>1567</v>
      </c>
    </row>
    <row r="1490" spans="1:13">
      <c r="A1490" t="s">
        <v>1583</v>
      </c>
      <c r="B1490" s="2" t="str">
        <f>Hyperlink("https://www.diodes.com/assets/Datasheets/UDZS3V0B_LS.pdf")</f>
        <v>https://www.diodes.com/assets/Datasheets/UDZS3V0B_LS.pdf</v>
      </c>
      <c r="C1490" t="str">
        <f>Hyperlink("https://www.diodes.com/part/view/UDZS3V0B%28LS%29","UDZS3V0B(LS)")</f>
        <v>UDZS3V0B(LS)</v>
      </c>
      <c r="D1490" t="s">
        <v>1077</v>
      </c>
      <c r="E1490" t="s">
        <v>15</v>
      </c>
      <c r="F1490" t="s">
        <v>16</v>
      </c>
      <c r="G1490" t="s">
        <v>17</v>
      </c>
      <c r="H1490">
        <v>400</v>
      </c>
      <c r="I1490">
        <v>3</v>
      </c>
      <c r="J1490">
        <v>5</v>
      </c>
      <c r="L1490">
        <v>50</v>
      </c>
      <c r="M1490" t="s">
        <v>1567</v>
      </c>
    </row>
    <row r="1491" spans="1:13">
      <c r="A1491" t="s">
        <v>1584</v>
      </c>
      <c r="B1491" s="2" t="str">
        <f>Hyperlink("https://www.diodes.com/assets/Datasheets/UDZS3V3B_LS.pdf")</f>
        <v>https://www.diodes.com/assets/Datasheets/UDZS3V3B_LS.pdf</v>
      </c>
      <c r="C1491" t="str">
        <f>Hyperlink("https://www.diodes.com/part/view/UDZS3V3B%28LS%29","UDZS3V3B(LS)")</f>
        <v>UDZS3V3B(LS)</v>
      </c>
      <c r="D1491" t="s">
        <v>1077</v>
      </c>
      <c r="E1491" t="s">
        <v>15</v>
      </c>
      <c r="F1491" t="s">
        <v>16</v>
      </c>
      <c r="G1491" t="s">
        <v>17</v>
      </c>
      <c r="H1491">
        <v>400</v>
      </c>
      <c r="I1491">
        <v>3.3</v>
      </c>
      <c r="J1491">
        <v>5</v>
      </c>
      <c r="L1491">
        <v>20</v>
      </c>
      <c r="M1491" t="s">
        <v>1567</v>
      </c>
    </row>
    <row r="1492" spans="1:13">
      <c r="A1492" t="s">
        <v>1585</v>
      </c>
      <c r="B1492" s="2" t="str">
        <f>Hyperlink("https://www.diodes.com/assets/Datasheets/UDZS3V9B_LS.pdf")</f>
        <v>https://www.diodes.com/assets/Datasheets/UDZS3V9B_LS.pdf</v>
      </c>
      <c r="C1492" t="str">
        <f>Hyperlink("https://www.diodes.com/part/view/UDZS3V9B%28LS%29","UDZS3V9B(LS)")</f>
        <v>UDZS3V9B(LS)</v>
      </c>
      <c r="D1492" t="s">
        <v>1077</v>
      </c>
      <c r="E1492" t="s">
        <v>15</v>
      </c>
      <c r="F1492" t="s">
        <v>16</v>
      </c>
      <c r="G1492" t="s">
        <v>17</v>
      </c>
      <c r="H1492">
        <v>400</v>
      </c>
      <c r="I1492">
        <v>3.9</v>
      </c>
      <c r="J1492">
        <v>5</v>
      </c>
      <c r="L1492">
        <v>10</v>
      </c>
      <c r="M1492" t="s">
        <v>1567</v>
      </c>
    </row>
    <row r="1493" spans="1:13">
      <c r="A1493" t="s">
        <v>1586</v>
      </c>
      <c r="B1493" s="2" t="str">
        <f>Hyperlink("https://www.diodes.com/assets/Datasheets/UDZS4V3B_LS.pdf")</f>
        <v>https://www.diodes.com/assets/Datasheets/UDZS4V3B_LS.pdf</v>
      </c>
      <c r="C1493" t="str">
        <f>Hyperlink("https://www.diodes.com/part/view/UDZS4V3B%28LS%29","UDZS4V3B(LS)")</f>
        <v>UDZS4V3B(LS)</v>
      </c>
      <c r="D1493" t="s">
        <v>1077</v>
      </c>
      <c r="E1493" t="s">
        <v>15</v>
      </c>
      <c r="F1493" t="s">
        <v>16</v>
      </c>
      <c r="G1493" t="s">
        <v>17</v>
      </c>
      <c r="H1493">
        <v>400</v>
      </c>
      <c r="I1493">
        <v>4.3</v>
      </c>
      <c r="J1493">
        <v>5</v>
      </c>
      <c r="L1493">
        <v>5</v>
      </c>
      <c r="M1493" t="s">
        <v>1567</v>
      </c>
    </row>
    <row r="1494" spans="1:13">
      <c r="A1494" t="s">
        <v>1587</v>
      </c>
      <c r="B1494" s="2" t="str">
        <f>Hyperlink("https://www.diodes.com/assets/Datasheets/UDZS4V7B_LS.pdf")</f>
        <v>https://www.diodes.com/assets/Datasheets/UDZS4V7B_LS.pdf</v>
      </c>
      <c r="C1494" t="str">
        <f>Hyperlink("https://www.diodes.com/part/view/UDZS4V7B%28LS%29","UDZS4V7B(LS)")</f>
        <v>UDZS4V7B(LS)</v>
      </c>
      <c r="D1494" t="s">
        <v>1077</v>
      </c>
      <c r="E1494" t="s">
        <v>15</v>
      </c>
      <c r="F1494" t="s">
        <v>16</v>
      </c>
      <c r="G1494" t="s">
        <v>17</v>
      </c>
      <c r="H1494">
        <v>400</v>
      </c>
      <c r="I1494">
        <v>4.7</v>
      </c>
      <c r="J1494">
        <v>5</v>
      </c>
      <c r="L1494">
        <v>5</v>
      </c>
      <c r="M1494" t="s">
        <v>1567</v>
      </c>
    </row>
    <row r="1495" spans="1:13">
      <c r="A1495" t="s">
        <v>1588</v>
      </c>
      <c r="B1495" s="2" t="str">
        <f>Hyperlink("https://www.diodes.com/assets/Datasheets/UDZS5V1B_LS.pdf")</f>
        <v>https://www.diodes.com/assets/Datasheets/UDZS5V1B_LS.pdf</v>
      </c>
      <c r="C1495" t="str">
        <f>Hyperlink("https://www.diodes.com/part/view/UDZS5V1B%28LS%29","UDZS5V1B(LS)")</f>
        <v>UDZS5V1B(LS)</v>
      </c>
      <c r="D1495" t="s">
        <v>1077</v>
      </c>
      <c r="E1495" t="s">
        <v>15</v>
      </c>
      <c r="F1495" t="s">
        <v>16</v>
      </c>
      <c r="G1495" t="s">
        <v>17</v>
      </c>
      <c r="H1495">
        <v>400</v>
      </c>
      <c r="I1495">
        <v>5.1</v>
      </c>
      <c r="J1495">
        <v>5</v>
      </c>
      <c r="L1495">
        <v>2</v>
      </c>
      <c r="M1495" t="s">
        <v>1567</v>
      </c>
    </row>
    <row r="1496" spans="1:13">
      <c r="A1496" t="s">
        <v>1589</v>
      </c>
      <c r="B1496" s="2" t="str">
        <f>Hyperlink("https://www.diodes.com/assets/Datasheets/UDZS5V6B_LS.pdf")</f>
        <v>https://www.diodes.com/assets/Datasheets/UDZS5V6B_LS.pdf</v>
      </c>
      <c r="C1496" t="str">
        <f>Hyperlink("https://www.diodes.com/part/view/UDZS5V6B%28LS%29","UDZS5V6B(LS)")</f>
        <v>UDZS5V6B(LS)</v>
      </c>
      <c r="D1496" t="s">
        <v>1077</v>
      </c>
      <c r="E1496" t="s">
        <v>15</v>
      </c>
      <c r="F1496" t="s">
        <v>16</v>
      </c>
      <c r="G1496" t="s">
        <v>17</v>
      </c>
      <c r="H1496">
        <v>400</v>
      </c>
      <c r="I1496">
        <v>5.6</v>
      </c>
      <c r="J1496">
        <v>5</v>
      </c>
      <c r="L1496">
        <v>2</v>
      </c>
      <c r="M1496" t="s">
        <v>1567</v>
      </c>
    </row>
    <row r="1497" spans="1:13">
      <c r="A1497" t="s">
        <v>1590</v>
      </c>
      <c r="B1497" s="2" t="str">
        <f>Hyperlink("https://www.diodes.com/assets/Datasheets/UDZS6V2B_LS.pdf")</f>
        <v>https://www.diodes.com/assets/Datasheets/UDZS6V2B_LS.pdf</v>
      </c>
      <c r="C1497" t="str">
        <f>Hyperlink("https://www.diodes.com/part/view/UDZS6V2B%28LS%29","UDZS6V2B(LS)")</f>
        <v>UDZS6V2B(LS)</v>
      </c>
      <c r="D1497" t="s">
        <v>1077</v>
      </c>
      <c r="E1497" t="s">
        <v>15</v>
      </c>
      <c r="F1497" t="s">
        <v>16</v>
      </c>
      <c r="G1497" t="s">
        <v>17</v>
      </c>
      <c r="H1497">
        <v>400</v>
      </c>
      <c r="I1497">
        <v>6.2</v>
      </c>
      <c r="J1497">
        <v>5</v>
      </c>
      <c r="L1497">
        <v>1</v>
      </c>
      <c r="M1497" t="s">
        <v>1567</v>
      </c>
    </row>
    <row r="1498" spans="1:13">
      <c r="A1498" t="s">
        <v>1591</v>
      </c>
      <c r="B1498" s="2" t="str">
        <f>Hyperlink("https://www.diodes.com/assets/Datasheets/UDZS6V8B_LS.pdf")</f>
        <v>https://www.diodes.com/assets/Datasheets/UDZS6V8B_LS.pdf</v>
      </c>
      <c r="C1498" t="str">
        <f>Hyperlink("https://www.diodes.com/part/view/UDZS6V8B%28LS%29","UDZS6V8B(LS)")</f>
        <v>UDZS6V8B(LS)</v>
      </c>
      <c r="D1498" t="s">
        <v>1077</v>
      </c>
      <c r="E1498" t="s">
        <v>15</v>
      </c>
      <c r="F1498" t="s">
        <v>16</v>
      </c>
      <c r="G1498" t="s">
        <v>17</v>
      </c>
      <c r="H1498">
        <v>400</v>
      </c>
      <c r="I1498">
        <v>6.8</v>
      </c>
      <c r="J1498">
        <v>5</v>
      </c>
      <c r="L1498">
        <v>1</v>
      </c>
      <c r="M1498" t="s">
        <v>1567</v>
      </c>
    </row>
    <row r="1499" spans="1:13">
      <c r="A1499" t="s">
        <v>1592</v>
      </c>
      <c r="B1499" s="2" t="str">
        <f>Hyperlink("https://www.diodes.com/assets/Datasheets/UDZS7V5B_LS.pdf")</f>
        <v>https://www.diodes.com/assets/Datasheets/UDZS7V5B_LS.pdf</v>
      </c>
      <c r="C1499" t="str">
        <f>Hyperlink("https://www.diodes.com/part/view/UDZS7V5B%28LS%29","UDZS7V5B(LS)")</f>
        <v>UDZS7V5B(LS)</v>
      </c>
      <c r="D1499" t="s">
        <v>1077</v>
      </c>
      <c r="E1499" t="s">
        <v>15</v>
      </c>
      <c r="F1499" t="s">
        <v>16</v>
      </c>
      <c r="G1499" t="s">
        <v>17</v>
      </c>
      <c r="H1499">
        <v>400</v>
      </c>
      <c r="I1499">
        <v>7.5</v>
      </c>
      <c r="J1499">
        <v>5</v>
      </c>
      <c r="L1499">
        <v>0.5</v>
      </c>
      <c r="M1499" t="s">
        <v>1567</v>
      </c>
    </row>
    <row r="1500" spans="1:13">
      <c r="A1500" t="s">
        <v>1593</v>
      </c>
      <c r="B1500" s="2" t="str">
        <f>Hyperlink("https://www.diodes.com/assets/Datasheets/UDZS8V2B_LS.pdf")</f>
        <v>https://www.diodes.com/assets/Datasheets/UDZS8V2B_LS.pdf</v>
      </c>
      <c r="C1500" t="str">
        <f>Hyperlink("https://www.diodes.com/part/view/UDZS8V2B%28LS%29","UDZS8V2B(LS)")</f>
        <v>UDZS8V2B(LS)</v>
      </c>
      <c r="D1500" t="s">
        <v>1077</v>
      </c>
      <c r="E1500" t="s">
        <v>15</v>
      </c>
      <c r="F1500" t="s">
        <v>16</v>
      </c>
      <c r="G1500" t="s">
        <v>17</v>
      </c>
      <c r="H1500">
        <v>400</v>
      </c>
      <c r="I1500">
        <v>8.2</v>
      </c>
      <c r="J1500">
        <v>5</v>
      </c>
      <c r="L1500">
        <v>0.5</v>
      </c>
      <c r="M1500" t="s">
        <v>1567</v>
      </c>
    </row>
    <row r="1501" spans="1:13">
      <c r="A1501" t="s">
        <v>1594</v>
      </c>
      <c r="B1501" s="2" t="str">
        <f>Hyperlink("https://www.diodes.com/assets/Datasheets/UDZS9V1B_LS.pdf")</f>
        <v>https://www.diodes.com/assets/Datasheets/UDZS9V1B_LS.pdf</v>
      </c>
      <c r="C1501" t="str">
        <f>Hyperlink("https://www.diodes.com/part/view/UDZS9V1B%28LS%29","UDZS9V1B(LS)")</f>
        <v>UDZS9V1B(LS)</v>
      </c>
      <c r="D1501" t="s">
        <v>1077</v>
      </c>
      <c r="E1501" t="s">
        <v>15</v>
      </c>
      <c r="F1501" t="s">
        <v>16</v>
      </c>
      <c r="G1501" t="s">
        <v>17</v>
      </c>
      <c r="H1501">
        <v>400</v>
      </c>
      <c r="I1501">
        <v>9.1</v>
      </c>
      <c r="J1501">
        <v>5</v>
      </c>
      <c r="L1501">
        <v>0.5</v>
      </c>
      <c r="M1501" t="s">
        <v>1567</v>
      </c>
    </row>
  </sheetData>
  <autoFilter ref="A1:M1501"/>
  <hyperlinks>
    <hyperlink ref="C2" r:id="rId_hyperlink_1" tooltip="1SMB5920B" display="1SMB5920B"/>
    <hyperlink ref="C3" r:id="rId_hyperlink_2" tooltip="1SMB5921B" display="1SMB5921B"/>
    <hyperlink ref="C4" r:id="rId_hyperlink_3" tooltip="1SMB5922B" display="1SMB5922B"/>
    <hyperlink ref="C5" r:id="rId_hyperlink_4" tooltip="1SMB5923B" display="1SMB5923B"/>
    <hyperlink ref="C6" r:id="rId_hyperlink_5" tooltip="1SMB5924B" display="1SMB5924B"/>
    <hyperlink ref="C7" r:id="rId_hyperlink_6" tooltip="1SMB5925B" display="1SMB5925B"/>
    <hyperlink ref="C8" r:id="rId_hyperlink_7" tooltip="1SMB5926B" display="1SMB5926B"/>
    <hyperlink ref="C9" r:id="rId_hyperlink_8" tooltip="1SMB5927B" display="1SMB5927B"/>
    <hyperlink ref="C10" r:id="rId_hyperlink_9" tooltip="1SMB5928B" display="1SMB5928B"/>
    <hyperlink ref="C11" r:id="rId_hyperlink_10" tooltip="1SMB5929B" display="1SMB5929B"/>
    <hyperlink ref="C12" r:id="rId_hyperlink_11" tooltip="1SMB5930B" display="1SMB5930B"/>
    <hyperlink ref="C13" r:id="rId_hyperlink_12" tooltip="1SMB5931B" display="1SMB5931B"/>
    <hyperlink ref="C14" r:id="rId_hyperlink_13" tooltip="1SMB5932B" display="1SMB5932B"/>
    <hyperlink ref="C15" r:id="rId_hyperlink_14" tooltip="1SMB5933B" display="1SMB5933B"/>
    <hyperlink ref="C16" r:id="rId_hyperlink_15" tooltip="1SMB5934B" display="1SMB5934B"/>
    <hyperlink ref="C17" r:id="rId_hyperlink_16" tooltip="1SMB5935B" display="1SMB5935B"/>
    <hyperlink ref="C18" r:id="rId_hyperlink_17" tooltip="1SMB5936B" display="1SMB5936B"/>
    <hyperlink ref="C19" r:id="rId_hyperlink_18" tooltip="1SMB5937B" display="1SMB5937B"/>
    <hyperlink ref="C20" r:id="rId_hyperlink_19" tooltip="1SMB5938B" display="1SMB5938B"/>
    <hyperlink ref="C21" r:id="rId_hyperlink_20" tooltip="1SMB5939B" display="1SMB5939B"/>
    <hyperlink ref="C22" r:id="rId_hyperlink_21" tooltip="1SMB5940B" display="1SMB5940B"/>
    <hyperlink ref="C23" r:id="rId_hyperlink_22" tooltip="1SMB5941B" display="1SMB5941B"/>
    <hyperlink ref="C24" r:id="rId_hyperlink_23" tooltip="1SMB5942B" display="1SMB5942B"/>
    <hyperlink ref="C25" r:id="rId_hyperlink_24" tooltip="1SMB5943B" display="1SMB5943B"/>
    <hyperlink ref="C26" r:id="rId_hyperlink_25" tooltip="1SMB5944B" display="1SMB5944B"/>
    <hyperlink ref="C27" r:id="rId_hyperlink_26" tooltip="1SMB5945B" display="1SMB5945B"/>
    <hyperlink ref="C28" r:id="rId_hyperlink_27" tooltip="1SMB5946B" display="1SMB5946B"/>
    <hyperlink ref="C29" r:id="rId_hyperlink_28" tooltip="1SMB5947B" display="1SMB5947B"/>
    <hyperlink ref="C30" r:id="rId_hyperlink_29" tooltip="1SMB5948B" display="1SMB5948B"/>
    <hyperlink ref="C31" r:id="rId_hyperlink_30" tooltip="1SMB5949B" display="1SMB5949B"/>
    <hyperlink ref="C32" r:id="rId_hyperlink_31" tooltip="1SMB5950B" display="1SMB5950B"/>
    <hyperlink ref="C33" r:id="rId_hyperlink_32" tooltip="1SMB5951B" display="1SMB5951B"/>
    <hyperlink ref="C34" r:id="rId_hyperlink_33" tooltip="1SMB5952B" display="1SMB5952B"/>
    <hyperlink ref="C35" r:id="rId_hyperlink_34" tooltip="1SMB5953B" display="1SMB5953B"/>
    <hyperlink ref="C36" r:id="rId_hyperlink_35" tooltip="1SMB5954B" display="1SMB5954B"/>
    <hyperlink ref="C37" r:id="rId_hyperlink_36" tooltip="1SMB5955B" display="1SMB5955B"/>
    <hyperlink ref="C38" r:id="rId_hyperlink_37" tooltip="1SMB5956B" display="1SMB5956B"/>
    <hyperlink ref="C39" r:id="rId_hyperlink_38" tooltip="AZ23C10" display="AZ23C10"/>
    <hyperlink ref="C40" r:id="rId_hyperlink_39" tooltip="AZ23C10W" display="AZ23C10W"/>
    <hyperlink ref="C41" r:id="rId_hyperlink_40" tooltip="AZ23C11" display="AZ23C11"/>
    <hyperlink ref="C42" r:id="rId_hyperlink_41" tooltip="AZ23C12" display="AZ23C12"/>
    <hyperlink ref="C43" r:id="rId_hyperlink_42" tooltip="AZ23C13" display="AZ23C13"/>
    <hyperlink ref="C44" r:id="rId_hyperlink_43" tooltip="AZ23C15" display="AZ23C15"/>
    <hyperlink ref="C45" r:id="rId_hyperlink_44" tooltip="AZ23C16" display="AZ23C16"/>
    <hyperlink ref="C46" r:id="rId_hyperlink_45" tooltip="AZ23C18" display="AZ23C18"/>
    <hyperlink ref="C47" r:id="rId_hyperlink_46" tooltip="AZ23C18W" display="AZ23C18W"/>
    <hyperlink ref="C48" r:id="rId_hyperlink_47" tooltip="AZ23C20" display="AZ23C20"/>
    <hyperlink ref="C49" r:id="rId_hyperlink_48" tooltip="AZ23C22" display="AZ23C22"/>
    <hyperlink ref="C50" r:id="rId_hyperlink_49" tooltip="AZ23C24" display="AZ23C24"/>
    <hyperlink ref="C51" r:id="rId_hyperlink_50" tooltip="AZ23C27" display="AZ23C27"/>
    <hyperlink ref="C52" r:id="rId_hyperlink_51" tooltip="AZ23C2V7" display="AZ23C2V7"/>
    <hyperlink ref="C53" r:id="rId_hyperlink_52" tooltip="AZ23C30" display="AZ23C30"/>
    <hyperlink ref="C54" r:id="rId_hyperlink_53" tooltip="AZ23C33" display="AZ23C33"/>
    <hyperlink ref="C55" r:id="rId_hyperlink_54" tooltip="AZ23C36" display="AZ23C36"/>
    <hyperlink ref="C56" r:id="rId_hyperlink_55" tooltip="AZ23C39" display="AZ23C39"/>
    <hyperlink ref="C57" r:id="rId_hyperlink_56" tooltip="AZ23C3V0" display="AZ23C3V0"/>
    <hyperlink ref="C58" r:id="rId_hyperlink_57" tooltip="AZ23C3V3" display="AZ23C3V3"/>
    <hyperlink ref="C59" r:id="rId_hyperlink_58" tooltip="AZ23C3V6" display="AZ23C3V6"/>
    <hyperlink ref="C60" r:id="rId_hyperlink_59" tooltip="AZ23C3V9" display="AZ23C3V9"/>
    <hyperlink ref="C61" r:id="rId_hyperlink_60" tooltip="AZ23C43" display="AZ23C43"/>
    <hyperlink ref="C62" r:id="rId_hyperlink_61" tooltip="AZ23C47" display="AZ23C47"/>
    <hyperlink ref="C63" r:id="rId_hyperlink_62" tooltip="AZ23C4V3" display="AZ23C4V3"/>
    <hyperlink ref="C64" r:id="rId_hyperlink_63" tooltip="AZ23C4V7" display="AZ23C4V7"/>
    <hyperlink ref="C65" r:id="rId_hyperlink_64" tooltip="AZ23C51" display="AZ23C51"/>
    <hyperlink ref="C66" r:id="rId_hyperlink_65" tooltip="AZ23C5V1" display="AZ23C5V1"/>
    <hyperlink ref="C67" r:id="rId_hyperlink_66" tooltip="AZ23C5V6" display="AZ23C5V6"/>
    <hyperlink ref="C68" r:id="rId_hyperlink_67" tooltip="AZ23C5V6W" display="AZ23C5V6W"/>
    <hyperlink ref="C69" r:id="rId_hyperlink_68" tooltip="AZ23C6V2" display="AZ23C6V2"/>
    <hyperlink ref="C70" r:id="rId_hyperlink_69" tooltip="AZ23C6V8" display="AZ23C6V8"/>
    <hyperlink ref="C71" r:id="rId_hyperlink_70" tooltip="AZ23C6V8W" display="AZ23C6V8W"/>
    <hyperlink ref="C72" r:id="rId_hyperlink_71" tooltip="AZ23C7V5" display="AZ23C7V5"/>
    <hyperlink ref="C73" r:id="rId_hyperlink_72" tooltip="AZ23C8V2" display="AZ23C8V2"/>
    <hyperlink ref="C74" r:id="rId_hyperlink_73" tooltip="AZ23C9V1" display="AZ23C9V1"/>
    <hyperlink ref="C75" r:id="rId_hyperlink_74" tooltip="BZT52B15LP" display="BZT52B15LP"/>
    <hyperlink ref="C76" r:id="rId_hyperlink_75" tooltip="BZT52C10" display="BZT52C10"/>
    <hyperlink ref="C77" r:id="rId_hyperlink_76" tooltip="BZT52C10LP" display="BZT52C10LP"/>
    <hyperlink ref="C78" r:id="rId_hyperlink_77" tooltip="BZT52C10Q" display="BZT52C10Q"/>
    <hyperlink ref="C79" r:id="rId_hyperlink_78" tooltip="BZT52C10S" display="BZT52C10S"/>
    <hyperlink ref="C80" r:id="rId_hyperlink_79" tooltip="BZT52C10SQ" display="BZT52C10SQ"/>
    <hyperlink ref="C81" r:id="rId_hyperlink_80" tooltip="BZT52C10T" display="BZT52C10T"/>
    <hyperlink ref="C82" r:id="rId_hyperlink_81" tooltip="BZT52C10TQ" display="BZT52C10TQ"/>
    <hyperlink ref="C83" r:id="rId_hyperlink_82" tooltip="BZT52C11" display="BZT52C11"/>
    <hyperlink ref="C84" r:id="rId_hyperlink_83" tooltip="BZT52C11LP" display="BZT52C11LP"/>
    <hyperlink ref="C85" r:id="rId_hyperlink_84" tooltip="BZT52C11Q" display="BZT52C11Q"/>
    <hyperlink ref="C86" r:id="rId_hyperlink_85" tooltip="BZT52C11S" display="BZT52C11S"/>
    <hyperlink ref="C87" r:id="rId_hyperlink_86" tooltip="BZT52C11SQ" display="BZT52C11SQ"/>
    <hyperlink ref="C88" r:id="rId_hyperlink_87" tooltip="BZT52C11T" display="BZT52C11T"/>
    <hyperlink ref="C89" r:id="rId_hyperlink_88" tooltip="BZT52C11TQ" display="BZT52C11TQ"/>
    <hyperlink ref="C90" r:id="rId_hyperlink_89" tooltip="BZT52C12" display="BZT52C12"/>
    <hyperlink ref="C91" r:id="rId_hyperlink_90" tooltip="BZT52C12LP" display="BZT52C12LP"/>
    <hyperlink ref="C92" r:id="rId_hyperlink_91" tooltip="BZT52C12Q" display="BZT52C12Q"/>
    <hyperlink ref="C93" r:id="rId_hyperlink_92" tooltip="BZT52C12S" display="BZT52C12S"/>
    <hyperlink ref="C94" r:id="rId_hyperlink_93" tooltip="BZT52C12SQ" display="BZT52C12SQ"/>
    <hyperlink ref="C95" r:id="rId_hyperlink_94" tooltip="BZT52C12T" display="BZT52C12T"/>
    <hyperlink ref="C96" r:id="rId_hyperlink_95" tooltip="BZT52C12TQ" display="BZT52C12TQ"/>
    <hyperlink ref="C97" r:id="rId_hyperlink_96" tooltip="BZT52C13" display="BZT52C13"/>
    <hyperlink ref="C98" r:id="rId_hyperlink_97" tooltip="BZT52C13LP" display="BZT52C13LP"/>
    <hyperlink ref="C99" r:id="rId_hyperlink_98" tooltip="BZT52C13LPQ" display="BZT52C13LPQ"/>
    <hyperlink ref="C100" r:id="rId_hyperlink_99" tooltip="BZT52C13Q" display="BZT52C13Q"/>
    <hyperlink ref="C101" r:id="rId_hyperlink_100" tooltip="BZT52C13S" display="BZT52C13S"/>
    <hyperlink ref="C102" r:id="rId_hyperlink_101" tooltip="BZT52C13SQ" display="BZT52C13SQ"/>
    <hyperlink ref="C103" r:id="rId_hyperlink_102" tooltip="BZT52C13T" display="BZT52C13T"/>
    <hyperlink ref="C104" r:id="rId_hyperlink_103" tooltip="BZT52C13TQ" display="BZT52C13TQ"/>
    <hyperlink ref="C105" r:id="rId_hyperlink_104" tooltip="BZT52C15" display="BZT52C15"/>
    <hyperlink ref="C106" r:id="rId_hyperlink_105" tooltip="BZT52C15LP" display="BZT52C15LP"/>
    <hyperlink ref="C107" r:id="rId_hyperlink_106" tooltip="BZT52C15LPQ" display="BZT52C15LPQ"/>
    <hyperlink ref="C108" r:id="rId_hyperlink_107" tooltip="BZT52C15Q" display="BZT52C15Q"/>
    <hyperlink ref="C109" r:id="rId_hyperlink_108" tooltip="BZT52C15S" display="BZT52C15S"/>
    <hyperlink ref="C110" r:id="rId_hyperlink_109" tooltip="BZT52C15SQ" display="BZT52C15SQ"/>
    <hyperlink ref="C111" r:id="rId_hyperlink_110" tooltip="BZT52C15T" display="BZT52C15T"/>
    <hyperlink ref="C112" r:id="rId_hyperlink_111" tooltip="BZT52C15TQ" display="BZT52C15TQ"/>
    <hyperlink ref="C113" r:id="rId_hyperlink_112" tooltip="BZT52C16" display="BZT52C16"/>
    <hyperlink ref="C114" r:id="rId_hyperlink_113" tooltip="BZT52C16LP" display="BZT52C16LP"/>
    <hyperlink ref="C115" r:id="rId_hyperlink_114" tooltip="BZT52C16LPQ" display="BZT52C16LPQ"/>
    <hyperlink ref="C116" r:id="rId_hyperlink_115" tooltip="BZT52C16Q" display="BZT52C16Q"/>
    <hyperlink ref="C117" r:id="rId_hyperlink_116" tooltip="BZT52C16S" display="BZT52C16S"/>
    <hyperlink ref="C118" r:id="rId_hyperlink_117" tooltip="BZT52C16SQ" display="BZT52C16SQ"/>
    <hyperlink ref="C119" r:id="rId_hyperlink_118" tooltip="BZT52C16T" display="BZT52C16T"/>
    <hyperlink ref="C120" r:id="rId_hyperlink_119" tooltip="BZT52C16TQ" display="BZT52C16TQ"/>
    <hyperlink ref="C121" r:id="rId_hyperlink_120" tooltip="BZT52C18" display="BZT52C18"/>
    <hyperlink ref="C122" r:id="rId_hyperlink_121" tooltip="BZT52C18LP" display="BZT52C18LP"/>
    <hyperlink ref="C123" r:id="rId_hyperlink_122" tooltip="BZT52C18Q" display="BZT52C18Q"/>
    <hyperlink ref="C124" r:id="rId_hyperlink_123" tooltip="BZT52C18S" display="BZT52C18S"/>
    <hyperlink ref="C125" r:id="rId_hyperlink_124" tooltip="BZT52C18SQ" display="BZT52C18SQ"/>
    <hyperlink ref="C126" r:id="rId_hyperlink_125" tooltip="BZT52C18T" display="BZT52C18T"/>
    <hyperlink ref="C127" r:id="rId_hyperlink_126" tooltip="BZT52C18TQ" display="BZT52C18TQ"/>
    <hyperlink ref="C128" r:id="rId_hyperlink_127" tooltip="BZT52C20" display="BZT52C20"/>
    <hyperlink ref="C129" r:id="rId_hyperlink_128" tooltip="BZT52C20LP" display="BZT52C20LP"/>
    <hyperlink ref="C130" r:id="rId_hyperlink_129" tooltip="BZT52C20Q" display="BZT52C20Q"/>
    <hyperlink ref="C131" r:id="rId_hyperlink_130" tooltip="BZT52C20S" display="BZT52C20S"/>
    <hyperlink ref="C132" r:id="rId_hyperlink_131" tooltip="BZT52C20SQ" display="BZT52C20SQ"/>
    <hyperlink ref="C133" r:id="rId_hyperlink_132" tooltip="BZT52C20T" display="BZT52C20T"/>
    <hyperlink ref="C134" r:id="rId_hyperlink_133" tooltip="BZT52C20TQ" display="BZT52C20TQ"/>
    <hyperlink ref="C135" r:id="rId_hyperlink_134" tooltip="BZT52C22" display="BZT52C22"/>
    <hyperlink ref="C136" r:id="rId_hyperlink_135" tooltip="BZT52C22LP" display="BZT52C22LP"/>
    <hyperlink ref="C137" r:id="rId_hyperlink_136" tooltip="BZT52C22Q" display="BZT52C22Q"/>
    <hyperlink ref="C138" r:id="rId_hyperlink_137" tooltip="BZT52C22S" display="BZT52C22S"/>
    <hyperlink ref="C139" r:id="rId_hyperlink_138" tooltip="BZT52C22T" display="BZT52C22T"/>
    <hyperlink ref="C140" r:id="rId_hyperlink_139" tooltip="BZT52C22TQ" display="BZT52C22TQ"/>
    <hyperlink ref="C141" r:id="rId_hyperlink_140" tooltip="BZT52C24" display="BZT52C24"/>
    <hyperlink ref="C142" r:id="rId_hyperlink_141" tooltip="BZT52C24LP" display="BZT52C24LP"/>
    <hyperlink ref="C143" r:id="rId_hyperlink_142" tooltip="BZT52C24Q" display="BZT52C24Q"/>
    <hyperlink ref="C144" r:id="rId_hyperlink_143" tooltip="BZT52C24S" display="BZT52C24S"/>
    <hyperlink ref="C145" r:id="rId_hyperlink_144" tooltip="BZT52C24SQ" display="BZT52C24SQ"/>
    <hyperlink ref="C146" r:id="rId_hyperlink_145" tooltip="BZT52C24T" display="BZT52C24T"/>
    <hyperlink ref="C147" r:id="rId_hyperlink_146" tooltip="BZT52C24TQ" display="BZT52C24TQ"/>
    <hyperlink ref="C148" r:id="rId_hyperlink_147" tooltip="BZT52C27" display="BZT52C27"/>
    <hyperlink ref="C149" r:id="rId_hyperlink_148" tooltip="BZT52C27Q" display="BZT52C27Q"/>
    <hyperlink ref="C150" r:id="rId_hyperlink_149" tooltip="BZT52C27S" display="BZT52C27S"/>
    <hyperlink ref="C151" r:id="rId_hyperlink_150" tooltip="BZT52C2V0" display="BZT52C2V0"/>
    <hyperlink ref="C152" r:id="rId_hyperlink_151" tooltip="BZT52C2V0Q" display="BZT52C2V0Q"/>
    <hyperlink ref="C153" r:id="rId_hyperlink_152" tooltip="BZT52C2V0S" display="BZT52C2V0S"/>
    <hyperlink ref="C154" r:id="rId_hyperlink_153" tooltip="BZT52C2V0T" display="BZT52C2V0T"/>
    <hyperlink ref="C155" r:id="rId_hyperlink_154" tooltip="BZT52C2V0TQ" display="BZT52C2V0TQ"/>
    <hyperlink ref="C156" r:id="rId_hyperlink_155" tooltip="BZT52C2V4" display="BZT52C2V4"/>
    <hyperlink ref="C157" r:id="rId_hyperlink_156" tooltip="BZT52C2V4LP" display="BZT52C2V4LP"/>
    <hyperlink ref="C158" r:id="rId_hyperlink_157" tooltip="BZT52C2V4Q" display="BZT52C2V4Q"/>
    <hyperlink ref="C159" r:id="rId_hyperlink_158" tooltip="BZT52C2V4S" display="BZT52C2V4S"/>
    <hyperlink ref="C160" r:id="rId_hyperlink_159" tooltip="BZT52C2V4T" display="BZT52C2V4T"/>
    <hyperlink ref="C161" r:id="rId_hyperlink_160" tooltip="BZT52C2V4TQ" display="BZT52C2V4TQ"/>
    <hyperlink ref="C162" r:id="rId_hyperlink_161" tooltip="BZT52C2V7" display="BZT52C2V7"/>
    <hyperlink ref="C163" r:id="rId_hyperlink_162" tooltip="BZT52C2V7LP" display="BZT52C2V7LP"/>
    <hyperlink ref="C164" r:id="rId_hyperlink_163" tooltip="BZT52C2V7Q" display="BZT52C2V7Q"/>
    <hyperlink ref="C165" r:id="rId_hyperlink_164" tooltip="BZT52C2V7S" display="BZT52C2V7S"/>
    <hyperlink ref="C166" r:id="rId_hyperlink_165" tooltip="BZT52C2V7T" display="BZT52C2V7T"/>
    <hyperlink ref="C167" r:id="rId_hyperlink_166" tooltip="BZT52C2V7TQ" display="BZT52C2V7TQ"/>
    <hyperlink ref="C168" r:id="rId_hyperlink_167" tooltip="BZT52C30" display="BZT52C30"/>
    <hyperlink ref="C169" r:id="rId_hyperlink_168" tooltip="BZT52C30Q" display="BZT52C30Q"/>
    <hyperlink ref="C170" r:id="rId_hyperlink_169" tooltip="BZT52C30S" display="BZT52C30S"/>
    <hyperlink ref="C171" r:id="rId_hyperlink_170" tooltip="BZT52C33" display="BZT52C33"/>
    <hyperlink ref="C172" r:id="rId_hyperlink_171" tooltip="BZT52C33Q" display="BZT52C33Q"/>
    <hyperlink ref="C173" r:id="rId_hyperlink_172" tooltip="BZT52C33S" display="BZT52C33S"/>
    <hyperlink ref="C174" r:id="rId_hyperlink_173" tooltip="BZT52C36" display="BZT52C36"/>
    <hyperlink ref="C175" r:id="rId_hyperlink_174" tooltip="BZT52C36LP" display="BZT52C36LP"/>
    <hyperlink ref="C176" r:id="rId_hyperlink_175" tooltip="BZT52C36Q" display="BZT52C36Q"/>
    <hyperlink ref="C177" r:id="rId_hyperlink_176" tooltip="BZT52C36S" display="BZT52C36S"/>
    <hyperlink ref="C178" r:id="rId_hyperlink_177" tooltip="BZT52C36SQ" display="BZT52C36SQ"/>
    <hyperlink ref="C179" r:id="rId_hyperlink_178" tooltip="BZT52C36T" display="BZT52C36T"/>
    <hyperlink ref="C180" r:id="rId_hyperlink_179" tooltip="BZT52C36TQ" display="BZT52C36TQ"/>
    <hyperlink ref="C181" r:id="rId_hyperlink_180" tooltip="BZT52C39" display="BZT52C39"/>
    <hyperlink ref="C182" r:id="rId_hyperlink_181" tooltip="BZT52C39LP" display="BZT52C39LP"/>
    <hyperlink ref="C183" r:id="rId_hyperlink_182" tooltip="BZT52C39Q" display="BZT52C39Q"/>
    <hyperlink ref="C184" r:id="rId_hyperlink_183" tooltip="BZT52C39S" display="BZT52C39S"/>
    <hyperlink ref="C185" r:id="rId_hyperlink_184" tooltip="BZT52C3V0" display="BZT52C3V0"/>
    <hyperlink ref="C186" r:id="rId_hyperlink_185" tooltip="BZT52C3V0LP" display="BZT52C3V0LP"/>
    <hyperlink ref="C187" r:id="rId_hyperlink_186" tooltip="BZT52C3V0Q" display="BZT52C3V0Q"/>
    <hyperlink ref="C188" r:id="rId_hyperlink_187" tooltip="BZT52C3V0S" display="BZT52C3V0S"/>
    <hyperlink ref="C189" r:id="rId_hyperlink_188" tooltip="BZT52C3V0SQ" display="BZT52C3V0SQ"/>
    <hyperlink ref="C190" r:id="rId_hyperlink_189" tooltip="BZT52C3V0T" display="BZT52C3V0T"/>
    <hyperlink ref="C191" r:id="rId_hyperlink_190" tooltip="BZT52C3V0TQ" display="BZT52C3V0TQ"/>
    <hyperlink ref="C192" r:id="rId_hyperlink_191" tooltip="BZT52C3V3" display="BZT52C3V3"/>
    <hyperlink ref="C193" r:id="rId_hyperlink_192" tooltip="BZT52C3V3LP" display="BZT52C3V3LP"/>
    <hyperlink ref="C194" r:id="rId_hyperlink_193" tooltip="BZT52C3V3Q" display="BZT52C3V3Q"/>
    <hyperlink ref="C195" r:id="rId_hyperlink_194" tooltip="BZT52C3V3S" display="BZT52C3V3S"/>
    <hyperlink ref="C196" r:id="rId_hyperlink_195" tooltip="BZT52C3V3SQ" display="BZT52C3V3SQ"/>
    <hyperlink ref="C197" r:id="rId_hyperlink_196" tooltip="BZT52C3V3T" display="BZT52C3V3T"/>
    <hyperlink ref="C198" r:id="rId_hyperlink_197" tooltip="BZT52C3V3TQ" display="BZT52C3V3TQ"/>
    <hyperlink ref="C199" r:id="rId_hyperlink_198" tooltip="BZT52C3V6" display="BZT52C3V6"/>
    <hyperlink ref="C200" r:id="rId_hyperlink_199" tooltip="BZT52C3V6LP" display="BZT52C3V6LP"/>
    <hyperlink ref="C201" r:id="rId_hyperlink_200" tooltip="BZT52C3V6Q" display="BZT52C3V6Q"/>
    <hyperlink ref="C202" r:id="rId_hyperlink_201" tooltip="BZT52C3V6S" display="BZT52C3V6S"/>
    <hyperlink ref="C203" r:id="rId_hyperlink_202" tooltip="BZT52C3V6SQ" display="BZT52C3V6SQ"/>
    <hyperlink ref="C204" r:id="rId_hyperlink_203" tooltip="BZT52C3V6T" display="BZT52C3V6T"/>
    <hyperlink ref="C205" r:id="rId_hyperlink_204" tooltip="BZT52C3V6TQ" display="BZT52C3V6TQ"/>
    <hyperlink ref="C206" r:id="rId_hyperlink_205" tooltip="BZT52C3V9" display="BZT52C3V9"/>
    <hyperlink ref="C207" r:id="rId_hyperlink_206" tooltip="BZT52C3V9LP" display="BZT52C3V9LP"/>
    <hyperlink ref="C208" r:id="rId_hyperlink_207" tooltip="BZT52C3V9Q" display="BZT52C3V9Q"/>
    <hyperlink ref="C209" r:id="rId_hyperlink_208" tooltip="BZT52C3V9S" display="BZT52C3V9S"/>
    <hyperlink ref="C210" r:id="rId_hyperlink_209" tooltip="BZT52C3V9SQ" display="BZT52C3V9SQ"/>
    <hyperlink ref="C211" r:id="rId_hyperlink_210" tooltip="BZT52C3V9T" display="BZT52C3V9T"/>
    <hyperlink ref="C212" r:id="rId_hyperlink_211" tooltip="BZT52C3V9TQ" display="BZT52C3V9TQ"/>
    <hyperlink ref="C213" r:id="rId_hyperlink_212" tooltip="BZT52C43" display="BZT52C43"/>
    <hyperlink ref="C214" r:id="rId_hyperlink_213" tooltip="BZT52C43Q" display="BZT52C43Q"/>
    <hyperlink ref="C215" r:id="rId_hyperlink_214" tooltip="BZT52C47" display="BZT52C47"/>
    <hyperlink ref="C216" r:id="rId_hyperlink_215" tooltip="BZT52C47Q" display="BZT52C47Q"/>
    <hyperlink ref="C217" r:id="rId_hyperlink_216" tooltip="BZT52C4V3" display="BZT52C4V3"/>
    <hyperlink ref="C218" r:id="rId_hyperlink_217" tooltip="BZT52C4V3LP" display="BZT52C4V3LP"/>
    <hyperlink ref="C219" r:id="rId_hyperlink_218" tooltip="BZT52C4V3Q" display="BZT52C4V3Q"/>
    <hyperlink ref="C220" r:id="rId_hyperlink_219" tooltip="BZT52C4V3S" display="BZT52C4V3S"/>
    <hyperlink ref="C221" r:id="rId_hyperlink_220" tooltip="BZT52C4V3SQ" display="BZT52C4V3SQ"/>
    <hyperlink ref="C222" r:id="rId_hyperlink_221" tooltip="BZT52C4V3T" display="BZT52C4V3T"/>
    <hyperlink ref="C223" r:id="rId_hyperlink_222" tooltip="BZT52C4V3TQ" display="BZT52C4V3TQ"/>
    <hyperlink ref="C224" r:id="rId_hyperlink_223" tooltip="BZT52C4V7" display="BZT52C4V7"/>
    <hyperlink ref="C225" r:id="rId_hyperlink_224" tooltip="BZT52C4V7LP" display="BZT52C4V7LP"/>
    <hyperlink ref="C226" r:id="rId_hyperlink_225" tooltip="BZT52C4V7Q" display="BZT52C4V7Q"/>
    <hyperlink ref="C227" r:id="rId_hyperlink_226" tooltip="BZT52C4V7S" display="BZT52C4V7S"/>
    <hyperlink ref="C228" r:id="rId_hyperlink_227" tooltip="BZT52C4V7SQ" display="BZT52C4V7SQ"/>
    <hyperlink ref="C229" r:id="rId_hyperlink_228" tooltip="BZT52C4V7T" display="BZT52C4V7T"/>
    <hyperlink ref="C230" r:id="rId_hyperlink_229" tooltip="BZT52C4V7TQ" display="BZT52C4V7TQ"/>
    <hyperlink ref="C231" r:id="rId_hyperlink_230" tooltip="BZT52C51" display="BZT52C51"/>
    <hyperlink ref="C232" r:id="rId_hyperlink_231" tooltip="BZT52C51Q" display="BZT52C51Q"/>
    <hyperlink ref="C233" r:id="rId_hyperlink_232" tooltip="BZT52C51S" display="BZT52C51S"/>
    <hyperlink ref="C234" r:id="rId_hyperlink_233" tooltip="BZT52C5V1" display="BZT52C5V1"/>
    <hyperlink ref="C235" r:id="rId_hyperlink_234" tooltip="BZT52C5V1LP" display="BZT52C5V1LP"/>
    <hyperlink ref="C236" r:id="rId_hyperlink_235" tooltip="BZT52C5V1Q" display="BZT52C5V1Q"/>
    <hyperlink ref="C237" r:id="rId_hyperlink_236" tooltip="BZT52C5V1S" display="BZT52C5V1S"/>
    <hyperlink ref="C238" r:id="rId_hyperlink_237" tooltip="BZT52C5V1SQ" display="BZT52C5V1SQ"/>
    <hyperlink ref="C239" r:id="rId_hyperlink_238" tooltip="BZT52C5V1T" display="BZT52C5V1T"/>
    <hyperlink ref="C240" r:id="rId_hyperlink_239" tooltip="BZT52C5V1TQ" display="BZT52C5V1TQ"/>
    <hyperlink ref="C241" r:id="rId_hyperlink_240" tooltip="BZT52C5V6" display="BZT52C5V6"/>
    <hyperlink ref="C242" r:id="rId_hyperlink_241" tooltip="BZT52C5V6LP" display="BZT52C5V6LP"/>
    <hyperlink ref="C243" r:id="rId_hyperlink_242" tooltip="BZT52C5V6Q" display="BZT52C5V6Q"/>
    <hyperlink ref="C244" r:id="rId_hyperlink_243" tooltip="BZT52C5V6S" display="BZT52C5V6S"/>
    <hyperlink ref="C245" r:id="rId_hyperlink_244" tooltip="BZT52C5V6SQ" display="BZT52C5V6SQ"/>
    <hyperlink ref="C246" r:id="rId_hyperlink_245" tooltip="BZT52C5V6T" display="BZT52C5V6T"/>
    <hyperlink ref="C247" r:id="rId_hyperlink_246" tooltip="BZT52C5V6TQ" display="BZT52C5V6TQ"/>
    <hyperlink ref="C248" r:id="rId_hyperlink_247" tooltip="BZT52C6V2" display="BZT52C6V2"/>
    <hyperlink ref="C249" r:id="rId_hyperlink_248" tooltip="BZT52C6V2LP" display="BZT52C6V2LP"/>
    <hyperlink ref="C250" r:id="rId_hyperlink_249" tooltip="BZT52C6V2Q" display="BZT52C6V2Q"/>
    <hyperlink ref="C251" r:id="rId_hyperlink_250" tooltip="BZT52C6V2S" display="BZT52C6V2S"/>
    <hyperlink ref="C252" r:id="rId_hyperlink_251" tooltip="BZT52C6V2SQ" display="BZT52C6V2SQ"/>
    <hyperlink ref="C253" r:id="rId_hyperlink_252" tooltip="BZT52C6V2T" display="BZT52C6V2T"/>
    <hyperlink ref="C254" r:id="rId_hyperlink_253" tooltip="BZT52C6V2TQ" display="BZT52C6V2TQ"/>
    <hyperlink ref="C255" r:id="rId_hyperlink_254" tooltip="BZT52C6V8" display="BZT52C6V8"/>
    <hyperlink ref="C256" r:id="rId_hyperlink_255" tooltip="BZT52C6V8LP" display="BZT52C6V8LP"/>
    <hyperlink ref="C257" r:id="rId_hyperlink_256" tooltip="BZT52C6V8LPQ" display="BZT52C6V8LPQ"/>
    <hyperlink ref="C258" r:id="rId_hyperlink_257" tooltip="BZT52C6V8S" display="BZT52C6V8S"/>
    <hyperlink ref="C259" r:id="rId_hyperlink_258" tooltip="BZT52C6V8SQ" display="BZT52C6V8SQ"/>
    <hyperlink ref="C260" r:id="rId_hyperlink_259" tooltip="BZT52C6V8T" display="BZT52C6V8T"/>
    <hyperlink ref="C261" r:id="rId_hyperlink_260" tooltip="BZT52C6V8TQ" display="BZT52C6V8TQ"/>
    <hyperlink ref="C262" r:id="rId_hyperlink_261" tooltip="BZT52C7V5" display="BZT52C7V5"/>
    <hyperlink ref="C263" r:id="rId_hyperlink_262" tooltip="BZT52C7V5LP" display="BZT52C7V5LP"/>
    <hyperlink ref="C264" r:id="rId_hyperlink_263" tooltip="BZT52C7V5Q" display="BZT52C7V5Q"/>
    <hyperlink ref="C265" r:id="rId_hyperlink_264" tooltip="BZT52C7V5S" display="BZT52C7V5S"/>
    <hyperlink ref="C266" r:id="rId_hyperlink_265" tooltip="BZT52C7V5SQ" display="BZT52C7V5SQ"/>
    <hyperlink ref="C267" r:id="rId_hyperlink_266" tooltip="BZT52C7V5T" display="BZT52C7V5T"/>
    <hyperlink ref="C268" r:id="rId_hyperlink_267" tooltip="BZT52C7V5TQ" display="BZT52C7V5TQ"/>
    <hyperlink ref="C269" r:id="rId_hyperlink_268" tooltip="BZT52C8V2" display="BZT52C8V2"/>
    <hyperlink ref="C270" r:id="rId_hyperlink_269" tooltip="BZT52C8V2LP" display="BZT52C8V2LP"/>
    <hyperlink ref="C271" r:id="rId_hyperlink_270" tooltip="BZT52C8V2Q" display="BZT52C8V2Q"/>
    <hyperlink ref="C272" r:id="rId_hyperlink_271" tooltip="BZT52C8V2S" display="BZT52C8V2S"/>
    <hyperlink ref="C273" r:id="rId_hyperlink_272" tooltip="BZT52C8V2T" display="BZT52C8V2T"/>
    <hyperlink ref="C274" r:id="rId_hyperlink_273" tooltip="BZT52C8V2TQ" display="BZT52C8V2TQ"/>
    <hyperlink ref="C275" r:id="rId_hyperlink_274" tooltip="BZT52C9V1" display="BZT52C9V1"/>
    <hyperlink ref="C276" r:id="rId_hyperlink_275" tooltip="BZT52C9V1LP" display="BZT52C9V1LP"/>
    <hyperlink ref="C277" r:id="rId_hyperlink_276" tooltip="BZT52C9V1LPQ" display="BZT52C9V1LPQ"/>
    <hyperlink ref="C278" r:id="rId_hyperlink_277" tooltip="BZT52C9V1Q" display="BZT52C9V1Q"/>
    <hyperlink ref="C279" r:id="rId_hyperlink_278" tooltip="BZT52C9V1S" display="BZT52C9V1S"/>
    <hyperlink ref="C280" r:id="rId_hyperlink_279" tooltip="BZT52C9V1SQ" display="BZT52C9V1SQ"/>
    <hyperlink ref="C281" r:id="rId_hyperlink_280" tooltip="BZT52C9V1T" display="BZT52C9V1T"/>
    <hyperlink ref="C282" r:id="rId_hyperlink_281" tooltip="BZT52C9V1TQ" display="BZT52C9V1TQ"/>
    <hyperlink ref="C283" r:id="rId_hyperlink_282" tooltip="BZT52HC10WF" display="BZT52HC10WF"/>
    <hyperlink ref="C284" r:id="rId_hyperlink_283" tooltip="BZT52HC10WFQ" display="BZT52HC10WFQ"/>
    <hyperlink ref="C285" r:id="rId_hyperlink_284" tooltip="BZT52HC11WF" display="BZT52HC11WF"/>
    <hyperlink ref="C286" r:id="rId_hyperlink_285" tooltip="BZT52HC11WFQ" display="BZT52HC11WFQ"/>
    <hyperlink ref="C287" r:id="rId_hyperlink_286" tooltip="BZT52HC12WF" display="BZT52HC12WF"/>
    <hyperlink ref="C288" r:id="rId_hyperlink_287" tooltip="BZT52HC12WFQ" display="BZT52HC12WFQ"/>
    <hyperlink ref="C289" r:id="rId_hyperlink_288" tooltip="BZT52HC13WF" display="BZT52HC13WF"/>
    <hyperlink ref="C290" r:id="rId_hyperlink_289" tooltip="BZT52HC13WFQ" display="BZT52HC13WFQ"/>
    <hyperlink ref="C291" r:id="rId_hyperlink_290" tooltip="BZT52HC15WF" display="BZT52HC15WF"/>
    <hyperlink ref="C292" r:id="rId_hyperlink_291" tooltip="BZT52HC15WFQ" display="BZT52HC15WFQ"/>
    <hyperlink ref="C293" r:id="rId_hyperlink_292" tooltip="BZT52HC16WF" display="BZT52HC16WF"/>
    <hyperlink ref="C294" r:id="rId_hyperlink_293" tooltip="BZT52HC16WFQ" display="BZT52HC16WFQ"/>
    <hyperlink ref="C295" r:id="rId_hyperlink_294" tooltip="BZT52HC18WF" display="BZT52HC18WF"/>
    <hyperlink ref="C296" r:id="rId_hyperlink_295" tooltip="BZT52HC18WFQ" display="BZT52HC18WFQ"/>
    <hyperlink ref="C297" r:id="rId_hyperlink_296" tooltip="BZT52HC20WF" display="BZT52HC20WF"/>
    <hyperlink ref="C298" r:id="rId_hyperlink_297" tooltip="BZT52HC20WFQ" display="BZT52HC20WFQ"/>
    <hyperlink ref="C299" r:id="rId_hyperlink_298" tooltip="BZT52HC22WF" display="BZT52HC22WF"/>
    <hyperlink ref="C300" r:id="rId_hyperlink_299" tooltip="BZT52HC22WFQ" display="BZT52HC22WFQ"/>
    <hyperlink ref="C301" r:id="rId_hyperlink_300" tooltip="BZT52HC24WF" display="BZT52HC24WF"/>
    <hyperlink ref="C302" r:id="rId_hyperlink_301" tooltip="BZT52HC24WFQ" display="BZT52HC24WFQ"/>
    <hyperlink ref="C303" r:id="rId_hyperlink_302" tooltip="BZT52HC27WF" display="BZT52HC27WF"/>
    <hyperlink ref="C304" r:id="rId_hyperlink_303" tooltip="BZT52HC27WFQ" display="BZT52HC27WFQ"/>
    <hyperlink ref="C305" r:id="rId_hyperlink_304" tooltip="BZT52HC2V4WF" display="BZT52HC2V4WF"/>
    <hyperlink ref="C306" r:id="rId_hyperlink_305" tooltip="BZT52HC2V7WF" display="BZT52HC2V7WF"/>
    <hyperlink ref="C307" r:id="rId_hyperlink_306" tooltip="BZT52HC30WF" display="BZT52HC30WF"/>
    <hyperlink ref="C308" r:id="rId_hyperlink_307" tooltip="BZT52HC30WFQ" display="BZT52HC30WFQ"/>
    <hyperlink ref="C309" r:id="rId_hyperlink_308" tooltip="BZT52HC33WF" display="BZT52HC33WF"/>
    <hyperlink ref="C310" r:id="rId_hyperlink_309" tooltip="BZT52HC36WF" display="BZT52HC36WF"/>
    <hyperlink ref="C311" r:id="rId_hyperlink_310" tooltip="BZT52HC39WF" display="BZT52HC39WF"/>
    <hyperlink ref="C312" r:id="rId_hyperlink_311" tooltip="BZT52HC3V0WF" display="BZT52HC3V0WF"/>
    <hyperlink ref="C313" r:id="rId_hyperlink_312" tooltip="BZT52HC3V3WF" display="BZT52HC3V3WF"/>
    <hyperlink ref="C314" r:id="rId_hyperlink_313" tooltip="BZT52HC3V6WF" display="BZT52HC3V6WF"/>
    <hyperlink ref="C315" r:id="rId_hyperlink_314" tooltip="BZT52HC3V9WF" display="BZT52HC3V9WF"/>
    <hyperlink ref="C316" r:id="rId_hyperlink_315" tooltip="BZT52HC43WF" display="BZT52HC43WF"/>
    <hyperlink ref="C317" r:id="rId_hyperlink_316" tooltip="BZT52HC47WF" display="BZT52HC47WF"/>
    <hyperlink ref="C318" r:id="rId_hyperlink_317" tooltip="BZT52HC4V3WF" display="BZT52HC4V3WF"/>
    <hyperlink ref="C319" r:id="rId_hyperlink_318" tooltip="BZT52HC4V7WF" display="BZT52HC4V7WF"/>
    <hyperlink ref="C320" r:id="rId_hyperlink_319" tooltip="BZT52HC5V1WF" display="BZT52HC5V1WF"/>
    <hyperlink ref="C321" r:id="rId_hyperlink_320" tooltip="BZT52HC5V6WF" display="BZT52HC5V6WF"/>
    <hyperlink ref="C322" r:id="rId_hyperlink_321" tooltip="BZT52HC5V6WFQ" display="BZT52HC5V6WFQ"/>
    <hyperlink ref="C323" r:id="rId_hyperlink_322" tooltip="BZT52HC6V2WF" display="BZT52HC6V2WF"/>
    <hyperlink ref="C324" r:id="rId_hyperlink_323" tooltip="BZT52HC6V2WFQ" display="BZT52HC6V2WFQ"/>
    <hyperlink ref="C325" r:id="rId_hyperlink_324" tooltip="BZT52HC6V8WF" display="BZT52HC6V8WF"/>
    <hyperlink ref="C326" r:id="rId_hyperlink_325" tooltip="BZT52HC6V8WFQ" display="BZT52HC6V8WFQ"/>
    <hyperlink ref="C327" r:id="rId_hyperlink_326" tooltip="BZT52HC7V5WF" display="BZT52HC7V5WF"/>
    <hyperlink ref="C328" r:id="rId_hyperlink_327" tooltip="BZT52HC7V5WFQ" display="BZT52HC7V5WFQ"/>
    <hyperlink ref="C329" r:id="rId_hyperlink_328" tooltip="BZT52HC8V2WF" display="BZT52HC8V2WF"/>
    <hyperlink ref="C330" r:id="rId_hyperlink_329" tooltip="BZT52HC8V2WFQ" display="BZT52HC8V2WFQ"/>
    <hyperlink ref="C331" r:id="rId_hyperlink_330" tooltip="BZT52HC9V1WF" display="BZT52HC9V1WF"/>
    <hyperlink ref="C332" r:id="rId_hyperlink_331" tooltip="BZT52HC9V1WFQ" display="BZT52HC9V1WFQ"/>
    <hyperlink ref="C333" r:id="rId_hyperlink_332" tooltip="BZT585B10T" display="BZT585B10T"/>
    <hyperlink ref="C334" r:id="rId_hyperlink_333" tooltip="BZT585B10TQ" display="BZT585B10TQ"/>
    <hyperlink ref="C335" r:id="rId_hyperlink_334" tooltip="BZT585B11T" display="BZT585B11T"/>
    <hyperlink ref="C336" r:id="rId_hyperlink_335" tooltip="BZT585B11TQ" display="BZT585B11TQ"/>
    <hyperlink ref="C337" r:id="rId_hyperlink_336" tooltip="BZT585B12T" display="BZT585B12T"/>
    <hyperlink ref="C338" r:id="rId_hyperlink_337" tooltip="BZT585B12TQ" display="BZT585B12TQ"/>
    <hyperlink ref="C339" r:id="rId_hyperlink_338" tooltip="BZT585B13T" display="BZT585B13T"/>
    <hyperlink ref="C340" r:id="rId_hyperlink_339" tooltip="BZT585B13TQ" display="BZT585B13TQ"/>
    <hyperlink ref="C341" r:id="rId_hyperlink_340" tooltip="BZT585B15T" display="BZT585B15T"/>
    <hyperlink ref="C342" r:id="rId_hyperlink_341" tooltip="BZT585B15TQ" display="BZT585B15TQ"/>
    <hyperlink ref="C343" r:id="rId_hyperlink_342" tooltip="BZT585B16T" display="BZT585B16T"/>
    <hyperlink ref="C344" r:id="rId_hyperlink_343" tooltip="BZT585B16TQ" display="BZT585B16TQ"/>
    <hyperlink ref="C345" r:id="rId_hyperlink_344" tooltip="BZT585B18T" display="BZT585B18T"/>
    <hyperlink ref="C346" r:id="rId_hyperlink_345" tooltip="BZT585B18TQ" display="BZT585B18TQ"/>
    <hyperlink ref="C347" r:id="rId_hyperlink_346" tooltip="BZT585B20T" display="BZT585B20T"/>
    <hyperlink ref="C348" r:id="rId_hyperlink_347" tooltip="BZT585B20TQ" display="BZT585B20TQ"/>
    <hyperlink ref="C349" r:id="rId_hyperlink_348" tooltip="BZT585B22T" display="BZT585B22T"/>
    <hyperlink ref="C350" r:id="rId_hyperlink_349" tooltip="BZT585B22TQ" display="BZT585B22TQ"/>
    <hyperlink ref="C351" r:id="rId_hyperlink_350" tooltip="BZT585B24T" display="BZT585B24T"/>
    <hyperlink ref="C352" r:id="rId_hyperlink_351" tooltip="BZT585B24TQ" display="BZT585B24TQ"/>
    <hyperlink ref="C353" r:id="rId_hyperlink_352" tooltip="BZT585B27T" display="BZT585B27T"/>
    <hyperlink ref="C354" r:id="rId_hyperlink_353" tooltip="BZT585B27TQ" display="BZT585B27TQ"/>
    <hyperlink ref="C355" r:id="rId_hyperlink_354" tooltip="BZT585B2V4T" display="BZT585B2V4T"/>
    <hyperlink ref="C356" r:id="rId_hyperlink_355" tooltip="BZT585B2V4TQ" display="BZT585B2V4TQ"/>
    <hyperlink ref="C357" r:id="rId_hyperlink_356" tooltip="BZT585B2V7T" display="BZT585B2V7T"/>
    <hyperlink ref="C358" r:id="rId_hyperlink_357" tooltip="BZT585B30T" display="BZT585B30T"/>
    <hyperlink ref="C359" r:id="rId_hyperlink_358" tooltip="BZT585B30TQ" display="BZT585B30TQ"/>
    <hyperlink ref="C360" r:id="rId_hyperlink_359" tooltip="BZT585B33T" display="BZT585B33T"/>
    <hyperlink ref="C361" r:id="rId_hyperlink_360" tooltip="BZT585B33TQ" display="BZT585B33TQ"/>
    <hyperlink ref="C362" r:id="rId_hyperlink_361" tooltip="BZT585B36T" display="BZT585B36T"/>
    <hyperlink ref="C363" r:id="rId_hyperlink_362" tooltip="BZT585B36TQ" display="BZT585B36TQ"/>
    <hyperlink ref="C364" r:id="rId_hyperlink_363" tooltip="BZT585B39T" display="BZT585B39T"/>
    <hyperlink ref="C365" r:id="rId_hyperlink_364" tooltip="BZT585B39TQ" display="BZT585B39TQ"/>
    <hyperlink ref="C366" r:id="rId_hyperlink_365" tooltip="BZT585B3V3T" display="BZT585B3V3T"/>
    <hyperlink ref="C367" r:id="rId_hyperlink_366" tooltip="BZT585B3V6T" display="BZT585B3V6T"/>
    <hyperlink ref="C368" r:id="rId_hyperlink_367" tooltip="BZT585B3V6TQ" display="BZT585B3V6TQ"/>
    <hyperlink ref="C369" r:id="rId_hyperlink_368" tooltip="BZT585B3V9T" display="BZT585B3V9T"/>
    <hyperlink ref="C370" r:id="rId_hyperlink_369" tooltip="BZT585B3V9TQ" display="BZT585B3V9TQ"/>
    <hyperlink ref="C371" r:id="rId_hyperlink_370" tooltip="BZT585B43T" display="BZT585B43T"/>
    <hyperlink ref="C372" r:id="rId_hyperlink_371" tooltip="BZT585B43TQ" display="BZT585B43TQ"/>
    <hyperlink ref="C373" r:id="rId_hyperlink_372" tooltip="BZT585B4V3T" display="BZT585B4V3T"/>
    <hyperlink ref="C374" r:id="rId_hyperlink_373" tooltip="BZT585B4V7T" display="BZT585B4V7T"/>
    <hyperlink ref="C375" r:id="rId_hyperlink_374" tooltip="BZT585B5V1T" display="BZT585B5V1T"/>
    <hyperlink ref="C376" r:id="rId_hyperlink_375" tooltip="BZT585B5V1TQ" display="BZT585B5V1TQ"/>
    <hyperlink ref="C377" r:id="rId_hyperlink_376" tooltip="BZT585B5V6T" display="BZT585B5V6T"/>
    <hyperlink ref="C378" r:id="rId_hyperlink_377" tooltip="BZT585B5V6TQ" display="BZT585B5V6TQ"/>
    <hyperlink ref="C379" r:id="rId_hyperlink_378" tooltip="BZT585B6V2T" display="BZT585B6V2T"/>
    <hyperlink ref="C380" r:id="rId_hyperlink_379" tooltip="BZT585B6V2TQ" display="BZT585B6V2TQ"/>
    <hyperlink ref="C381" r:id="rId_hyperlink_380" tooltip="BZT585B6V8T" display="BZT585B6V8T"/>
    <hyperlink ref="C382" r:id="rId_hyperlink_381" tooltip="BZT585B6V8TQ" display="BZT585B6V8TQ"/>
    <hyperlink ref="C383" r:id="rId_hyperlink_382" tooltip="BZT585B7V5T" display="BZT585B7V5T"/>
    <hyperlink ref="C384" r:id="rId_hyperlink_383" tooltip="BZT585B7V5TQ" display="BZT585B7V5TQ"/>
    <hyperlink ref="C385" r:id="rId_hyperlink_384" tooltip="BZT585B8V2T" display="BZT585B8V2T"/>
    <hyperlink ref="C386" r:id="rId_hyperlink_385" tooltip="BZT585B8V2TQ" display="BZT585B8V2TQ"/>
    <hyperlink ref="C387" r:id="rId_hyperlink_386" tooltip="BZT585B9V1T" display="BZT585B9V1T"/>
    <hyperlink ref="C388" r:id="rId_hyperlink_387" tooltip="BZT585B9V1TQ" display="BZT585B9V1TQ"/>
    <hyperlink ref="C389" r:id="rId_hyperlink_388" tooltip="BZX84B10" display="BZX84B10"/>
    <hyperlink ref="C390" r:id="rId_hyperlink_389" tooltip="BZX84B11" display="BZX84B11"/>
    <hyperlink ref="C391" r:id="rId_hyperlink_390" tooltip="BZX84B12" display="BZX84B12"/>
    <hyperlink ref="C392" r:id="rId_hyperlink_391" tooltip="BZX84B13" display="BZX84B13"/>
    <hyperlink ref="C393" r:id="rId_hyperlink_392" tooltip="BZX84B15" display="BZX84B15"/>
    <hyperlink ref="C394" r:id="rId_hyperlink_393" tooltip="BZX84B16" display="BZX84B16"/>
    <hyperlink ref="C395" r:id="rId_hyperlink_394" tooltip="BZX84B18" display="BZX84B18"/>
    <hyperlink ref="C396" r:id="rId_hyperlink_395" tooltip="BZX84B20" display="BZX84B20"/>
    <hyperlink ref="C397" r:id="rId_hyperlink_396" tooltip="BZX84B22" display="BZX84B22"/>
    <hyperlink ref="C398" r:id="rId_hyperlink_397" tooltip="BZX84B24" display="BZX84B24"/>
    <hyperlink ref="C399" r:id="rId_hyperlink_398" tooltip="BZX84B27" display="BZX84B27"/>
    <hyperlink ref="C400" r:id="rId_hyperlink_399" tooltip="BZX84B2V7" display="BZX84B2V7"/>
    <hyperlink ref="C401" r:id="rId_hyperlink_400" tooltip="BZX84B30" display="BZX84B30"/>
    <hyperlink ref="C402" r:id="rId_hyperlink_401" tooltip="BZX84B33" display="BZX84B33"/>
    <hyperlink ref="C403" r:id="rId_hyperlink_402" tooltip="BZX84B36" display="BZX84B36"/>
    <hyperlink ref="C404" r:id="rId_hyperlink_403" tooltip="BZX84B39" display="BZX84B39"/>
    <hyperlink ref="C405" r:id="rId_hyperlink_404" tooltip="BZX84B3V0" display="BZX84B3V0"/>
    <hyperlink ref="C406" r:id="rId_hyperlink_405" tooltip="BZX84B3V3" display="BZX84B3V3"/>
    <hyperlink ref="C407" r:id="rId_hyperlink_406" tooltip="BZX84B3V6" display="BZX84B3V6"/>
    <hyperlink ref="C408" r:id="rId_hyperlink_407" tooltip="BZX84B3V9" display="BZX84B3V9"/>
    <hyperlink ref="C409" r:id="rId_hyperlink_408" tooltip="BZX84B4V3" display="BZX84B4V3"/>
    <hyperlink ref="C410" r:id="rId_hyperlink_409" tooltip="BZX84B4V7" display="BZX84B4V7"/>
    <hyperlink ref="C411" r:id="rId_hyperlink_410" tooltip="BZX84B5V1" display="BZX84B5V1"/>
    <hyperlink ref="C412" r:id="rId_hyperlink_411" tooltip="BZX84B5V6" display="BZX84B5V6"/>
    <hyperlink ref="C413" r:id="rId_hyperlink_412" tooltip="BZX84B6V2" display="BZX84B6V2"/>
    <hyperlink ref="C414" r:id="rId_hyperlink_413" tooltip="BZX84B6V8" display="BZX84B6V8"/>
    <hyperlink ref="C415" r:id="rId_hyperlink_414" tooltip="BZX84B7V5" display="BZX84B7V5"/>
    <hyperlink ref="C416" r:id="rId_hyperlink_415" tooltip="BZX84B8V2" display="BZX84B8V2"/>
    <hyperlink ref="C417" r:id="rId_hyperlink_416" tooltip="BZX84B9V1" display="BZX84B9V1"/>
    <hyperlink ref="C418" r:id="rId_hyperlink_417" tooltip="BZX84C10" display="BZX84C10"/>
    <hyperlink ref="C419" r:id="rId_hyperlink_418" tooltip="BZX84C10S" display="BZX84C10S"/>
    <hyperlink ref="C420" r:id="rId_hyperlink_419" tooltip="BZX84C10T" display="BZX84C10T"/>
    <hyperlink ref="C421" r:id="rId_hyperlink_420" tooltip="BZX84C10TS" display="BZX84C10TS"/>
    <hyperlink ref="C422" r:id="rId_hyperlink_421" tooltip="BZX84C10W" display="BZX84C10W"/>
    <hyperlink ref="C423" r:id="rId_hyperlink_422" tooltip="BZX84C11" display="BZX84C11"/>
    <hyperlink ref="C424" r:id="rId_hyperlink_423" tooltip="BZX84C11S" display="BZX84C11S"/>
    <hyperlink ref="C425" r:id="rId_hyperlink_424" tooltip="BZX84C11T" display="BZX84C11T"/>
    <hyperlink ref="C426" r:id="rId_hyperlink_425" tooltip="BZX84C11W" display="BZX84C11W"/>
    <hyperlink ref="C427" r:id="rId_hyperlink_426" tooltip="BZX84C12" display="BZX84C12"/>
    <hyperlink ref="C428" r:id="rId_hyperlink_427" tooltip="BZX84C12S" display="BZX84C12S"/>
    <hyperlink ref="C429" r:id="rId_hyperlink_428" tooltip="BZX84C12T" display="BZX84C12T"/>
    <hyperlink ref="C430" r:id="rId_hyperlink_429" tooltip="BZX84C12TS" display="BZX84C12TS"/>
    <hyperlink ref="C431" r:id="rId_hyperlink_430" tooltip="BZX84C12W" display="BZX84C12W"/>
    <hyperlink ref="C432" r:id="rId_hyperlink_431" tooltip="BZX84C13" display="BZX84C13"/>
    <hyperlink ref="C433" r:id="rId_hyperlink_432" tooltip="BZX84C13S" display="BZX84C13S"/>
    <hyperlink ref="C434" r:id="rId_hyperlink_433" tooltip="BZX84C13T" display="BZX84C13T"/>
    <hyperlink ref="C435" r:id="rId_hyperlink_434" tooltip="BZX84C13TS" display="BZX84C13TS"/>
    <hyperlink ref="C436" r:id="rId_hyperlink_435" tooltip="BZX84C13W" display="BZX84C13W"/>
    <hyperlink ref="C437" r:id="rId_hyperlink_436" tooltip="BZX84C15" display="BZX84C15"/>
    <hyperlink ref="C438" r:id="rId_hyperlink_437" tooltip="BZX84C15S" display="BZX84C15S"/>
    <hyperlink ref="C439" r:id="rId_hyperlink_438" tooltip="BZX84C15T" display="BZX84C15T"/>
    <hyperlink ref="C440" r:id="rId_hyperlink_439" tooltip="BZX84C15TS" display="BZX84C15TS"/>
    <hyperlink ref="C441" r:id="rId_hyperlink_440" tooltip="BZX84C15W" display="BZX84C15W"/>
    <hyperlink ref="C442" r:id="rId_hyperlink_441" tooltip="BZX84C16" display="BZX84C16"/>
    <hyperlink ref="C443" r:id="rId_hyperlink_442" tooltip="BZX84C16S" display="BZX84C16S"/>
    <hyperlink ref="C444" r:id="rId_hyperlink_443" tooltip="BZX84C16T" display="BZX84C16T"/>
    <hyperlink ref="C445" r:id="rId_hyperlink_444" tooltip="BZX84C16TS" display="BZX84C16TS"/>
    <hyperlink ref="C446" r:id="rId_hyperlink_445" tooltip="BZX84C16W" display="BZX84C16W"/>
    <hyperlink ref="C447" r:id="rId_hyperlink_446" tooltip="BZX84C18" display="BZX84C18"/>
    <hyperlink ref="C448" r:id="rId_hyperlink_447" tooltip="BZX84C18S" display="BZX84C18S"/>
    <hyperlink ref="C449" r:id="rId_hyperlink_448" tooltip="BZX84C18T" display="BZX84C18T"/>
    <hyperlink ref="C450" r:id="rId_hyperlink_449" tooltip="BZX84C18TS" display="BZX84C18TS"/>
    <hyperlink ref="C451" r:id="rId_hyperlink_450" tooltip="BZX84C18W" display="BZX84C18W"/>
    <hyperlink ref="C452" r:id="rId_hyperlink_451" tooltip="BZX84C20" display="BZX84C20"/>
    <hyperlink ref="C453" r:id="rId_hyperlink_452" tooltip="BZX84C20S" display="BZX84C20S"/>
    <hyperlink ref="C454" r:id="rId_hyperlink_453" tooltip="BZX84C20T" display="BZX84C20T"/>
    <hyperlink ref="C455" r:id="rId_hyperlink_454" tooltip="BZX84C20TS" display="BZX84C20TS"/>
    <hyperlink ref="C456" r:id="rId_hyperlink_455" tooltip="BZX84C20W" display="BZX84C20W"/>
    <hyperlink ref="C457" r:id="rId_hyperlink_456" tooltip="BZX84C22" display="BZX84C22"/>
    <hyperlink ref="C458" r:id="rId_hyperlink_457" tooltip="BZX84C22S" display="BZX84C22S"/>
    <hyperlink ref="C459" r:id="rId_hyperlink_458" tooltip="BZX84C22T" display="BZX84C22T"/>
    <hyperlink ref="C460" r:id="rId_hyperlink_459" tooltip="BZX84C22W" display="BZX84C22W"/>
    <hyperlink ref="C461" r:id="rId_hyperlink_460" tooltip="BZX84C24" display="BZX84C24"/>
    <hyperlink ref="C462" r:id="rId_hyperlink_461" tooltip="BZX84C24T" display="BZX84C24T"/>
    <hyperlink ref="C463" r:id="rId_hyperlink_462" tooltip="BZX84C24TS" display="BZX84C24TS"/>
    <hyperlink ref="C464" r:id="rId_hyperlink_463" tooltip="BZX84C24W" display="BZX84C24W"/>
    <hyperlink ref="C465" r:id="rId_hyperlink_464" tooltip="BZX84C27" display="BZX84C27"/>
    <hyperlink ref="C466" r:id="rId_hyperlink_465" tooltip="BZX84C27S" display="BZX84C27S"/>
    <hyperlink ref="C467" r:id="rId_hyperlink_466" tooltip="BZX84C27T" display="BZX84C27T"/>
    <hyperlink ref="C468" r:id="rId_hyperlink_467" tooltip="BZX84C27TS" display="BZX84C27TS"/>
    <hyperlink ref="C469" r:id="rId_hyperlink_468" tooltip="BZX84C27W" display="BZX84C27W"/>
    <hyperlink ref="C470" r:id="rId_hyperlink_469" tooltip="BZX84C2V4" display="BZX84C2V4"/>
    <hyperlink ref="C471" r:id="rId_hyperlink_470" tooltip="BZX84C2V4S" display="BZX84C2V4S"/>
    <hyperlink ref="C472" r:id="rId_hyperlink_471" tooltip="BZX84C2V4T" display="BZX84C2V4T"/>
    <hyperlink ref="C473" r:id="rId_hyperlink_472" tooltip="BZX84C2V4TS" display="BZX84C2V4TS"/>
    <hyperlink ref="C474" r:id="rId_hyperlink_473" tooltip="BZX84C2V4W" display="BZX84C2V4W"/>
    <hyperlink ref="C475" r:id="rId_hyperlink_474" tooltip="BZX84C2V7" display="BZX84C2V7"/>
    <hyperlink ref="C476" r:id="rId_hyperlink_475" tooltip="BZX84C2V7S" display="BZX84C2V7S"/>
    <hyperlink ref="C477" r:id="rId_hyperlink_476" tooltip="BZX84C2V7T" display="BZX84C2V7T"/>
    <hyperlink ref="C478" r:id="rId_hyperlink_477" tooltip="BZX84C2V7TS" display="BZX84C2V7TS"/>
    <hyperlink ref="C479" r:id="rId_hyperlink_478" tooltip="BZX84C2V7W" display="BZX84C2V7W"/>
    <hyperlink ref="C480" r:id="rId_hyperlink_479" tooltip="BZX84C30" display="BZX84C30"/>
    <hyperlink ref="C481" r:id="rId_hyperlink_480" tooltip="BZX84C30S" display="BZX84C30S"/>
    <hyperlink ref="C482" r:id="rId_hyperlink_481" tooltip="BZX84C30T" display="BZX84C30T"/>
    <hyperlink ref="C483" r:id="rId_hyperlink_482" tooltip="BZX84C30W" display="BZX84C30W"/>
    <hyperlink ref="C484" r:id="rId_hyperlink_483" tooltip="BZX84C33" display="BZX84C33"/>
    <hyperlink ref="C485" r:id="rId_hyperlink_484" tooltip="BZX84C33S" display="BZX84C33S"/>
    <hyperlink ref="C486" r:id="rId_hyperlink_485" tooltip="BZX84C33T" display="BZX84C33T"/>
    <hyperlink ref="C487" r:id="rId_hyperlink_486" tooltip="BZX84C33W" display="BZX84C33W"/>
    <hyperlink ref="C488" r:id="rId_hyperlink_487" tooltip="BZX84C36" display="BZX84C36"/>
    <hyperlink ref="C489" r:id="rId_hyperlink_488" tooltip="BZX84C36S" display="BZX84C36S"/>
    <hyperlink ref="C490" r:id="rId_hyperlink_489" tooltip="BZX84C36T" display="BZX84C36T"/>
    <hyperlink ref="C491" r:id="rId_hyperlink_490" tooltip="BZX84C36TQ" display="BZX84C36TQ"/>
    <hyperlink ref="C492" r:id="rId_hyperlink_491" tooltip="BZX84C36W" display="BZX84C36W"/>
    <hyperlink ref="C493" r:id="rId_hyperlink_492" tooltip="BZX84C39" display="BZX84C39"/>
    <hyperlink ref="C494" r:id="rId_hyperlink_493" tooltip="BZX84C39S" display="BZX84C39S"/>
    <hyperlink ref="C495" r:id="rId_hyperlink_494" tooltip="BZX84C39T" display="BZX84C39T"/>
    <hyperlink ref="C496" r:id="rId_hyperlink_495" tooltip="BZX84C39TS" display="BZX84C39TS"/>
    <hyperlink ref="C497" r:id="rId_hyperlink_496" tooltip="BZX84C39W" display="BZX84C39W"/>
    <hyperlink ref="C498" r:id="rId_hyperlink_497" tooltip="BZX84C3V0" display="BZX84C3V0"/>
    <hyperlink ref="C499" r:id="rId_hyperlink_498" tooltip="BZX84C3V0S" display="BZX84C3V0S"/>
    <hyperlink ref="C500" r:id="rId_hyperlink_499" tooltip="BZX84C3V0T" display="BZX84C3V0T"/>
    <hyperlink ref="C501" r:id="rId_hyperlink_500" tooltip="BZX84C3V0TS" display="BZX84C3V0TS"/>
    <hyperlink ref="C502" r:id="rId_hyperlink_501" tooltip="BZX84C3V0W" display="BZX84C3V0W"/>
    <hyperlink ref="C503" r:id="rId_hyperlink_502" tooltip="BZX84C3V3" display="BZX84C3V3"/>
    <hyperlink ref="C504" r:id="rId_hyperlink_503" tooltip="BZX84C3V3S" display="BZX84C3V3S"/>
    <hyperlink ref="C505" r:id="rId_hyperlink_504" tooltip="BZX84C3V3T" display="BZX84C3V3T"/>
    <hyperlink ref="C506" r:id="rId_hyperlink_505" tooltip="BZX84C3V3TS" display="BZX84C3V3TS"/>
    <hyperlink ref="C507" r:id="rId_hyperlink_506" tooltip="BZX84C3V3W" display="BZX84C3V3W"/>
    <hyperlink ref="C508" r:id="rId_hyperlink_507" tooltip="BZX84C3V6" display="BZX84C3V6"/>
    <hyperlink ref="C509" r:id="rId_hyperlink_508" tooltip="BZX84C3V6S" display="BZX84C3V6S"/>
    <hyperlink ref="C510" r:id="rId_hyperlink_509" tooltip="BZX84C3V6T" display="BZX84C3V6T"/>
    <hyperlink ref="C511" r:id="rId_hyperlink_510" tooltip="BZX84C3V6TS" display="BZX84C3V6TS"/>
    <hyperlink ref="C512" r:id="rId_hyperlink_511" tooltip="BZX84C3V6W" display="BZX84C3V6W"/>
    <hyperlink ref="C513" r:id="rId_hyperlink_512" tooltip="BZX84C3V9" display="BZX84C3V9"/>
    <hyperlink ref="C514" r:id="rId_hyperlink_513" tooltip="BZX84C3V9S" display="BZX84C3V9S"/>
    <hyperlink ref="C515" r:id="rId_hyperlink_514" tooltip="BZX84C3V9T" display="BZX84C3V9T"/>
    <hyperlink ref="C516" r:id="rId_hyperlink_515" tooltip="BZX84C3V9TS" display="BZX84C3V9TS"/>
    <hyperlink ref="C517" r:id="rId_hyperlink_516" tooltip="BZX84C3V9W" display="BZX84C3V9W"/>
    <hyperlink ref="C518" r:id="rId_hyperlink_517" tooltip="BZX84C43" display="BZX84C43"/>
    <hyperlink ref="C519" r:id="rId_hyperlink_518" tooltip="BZX84C47" display="BZX84C47"/>
    <hyperlink ref="C520" r:id="rId_hyperlink_519" tooltip="BZX84C4V3" display="BZX84C4V3"/>
    <hyperlink ref="C521" r:id="rId_hyperlink_520" tooltip="BZX84C4V3S" display="BZX84C4V3S"/>
    <hyperlink ref="C522" r:id="rId_hyperlink_521" tooltip="BZX84C4V3T" display="BZX84C4V3T"/>
    <hyperlink ref="C523" r:id="rId_hyperlink_522" tooltip="BZX84C4V3TS" display="BZX84C4V3TS"/>
    <hyperlink ref="C524" r:id="rId_hyperlink_523" tooltip="BZX84C4V3W" display="BZX84C4V3W"/>
    <hyperlink ref="C525" r:id="rId_hyperlink_524" tooltip="BZX84C4V7" display="BZX84C4V7"/>
    <hyperlink ref="C526" r:id="rId_hyperlink_525" tooltip="BZX84C4V7S" display="BZX84C4V7S"/>
    <hyperlink ref="C527" r:id="rId_hyperlink_526" tooltip="BZX84C4V7T" display="BZX84C4V7T"/>
    <hyperlink ref="C528" r:id="rId_hyperlink_527" tooltip="BZX84C4V7TS" display="BZX84C4V7TS"/>
    <hyperlink ref="C529" r:id="rId_hyperlink_528" tooltip="BZX84C4V7W" display="BZX84C4V7W"/>
    <hyperlink ref="C530" r:id="rId_hyperlink_529" tooltip="BZX84C51" display="BZX84C51"/>
    <hyperlink ref="C531" r:id="rId_hyperlink_530" tooltip="BZX84C5V1" display="BZX84C5V1"/>
    <hyperlink ref="C532" r:id="rId_hyperlink_531" tooltip="BZX84C5V1S" display="BZX84C5V1S"/>
    <hyperlink ref="C533" r:id="rId_hyperlink_532" tooltip="BZX84C5V1T" display="BZX84C5V1T"/>
    <hyperlink ref="C534" r:id="rId_hyperlink_533" tooltip="BZX84C5V1TS" display="BZX84C5V1TS"/>
    <hyperlink ref="C535" r:id="rId_hyperlink_534" tooltip="BZX84C5V1W" display="BZX84C5V1W"/>
    <hyperlink ref="C536" r:id="rId_hyperlink_535" tooltip="BZX84C5V6" display="BZX84C5V6"/>
    <hyperlink ref="C537" r:id="rId_hyperlink_536" tooltip="BZX84C5V6S" display="BZX84C5V6S"/>
    <hyperlink ref="C538" r:id="rId_hyperlink_537" tooltip="BZX84C5V6T" display="BZX84C5V6T"/>
    <hyperlink ref="C539" r:id="rId_hyperlink_538" tooltip="BZX84C5V6TQ" display="BZX84C5V6TQ"/>
    <hyperlink ref="C540" r:id="rId_hyperlink_539" tooltip="BZX84C5V6TS" display="BZX84C5V6TS"/>
    <hyperlink ref="C541" r:id="rId_hyperlink_540" tooltip="BZX84C5V6W" display="BZX84C5V6W"/>
    <hyperlink ref="C542" r:id="rId_hyperlink_541" tooltip="BZX84C6V2" display="BZX84C6V2"/>
    <hyperlink ref="C543" r:id="rId_hyperlink_542" tooltip="BZX84C6V2S" display="BZX84C6V2S"/>
    <hyperlink ref="C544" r:id="rId_hyperlink_543" tooltip="BZX84C6V2T" display="BZX84C6V2T"/>
    <hyperlink ref="C545" r:id="rId_hyperlink_544" tooltip="BZX84C6V2TS" display="BZX84C6V2TS"/>
    <hyperlink ref="C546" r:id="rId_hyperlink_545" tooltip="BZX84C6V2W" display="BZX84C6V2W"/>
    <hyperlink ref="C547" r:id="rId_hyperlink_546" tooltip="BZX84C6V8" display="BZX84C6V8"/>
    <hyperlink ref="C548" r:id="rId_hyperlink_547" tooltip="BZX84C6V8S" display="BZX84C6V8S"/>
    <hyperlink ref="C549" r:id="rId_hyperlink_548" tooltip="BZX84C6V8T" display="BZX84C6V8T"/>
    <hyperlink ref="C550" r:id="rId_hyperlink_549" tooltip="BZX84C6V8TS" display="BZX84C6V8TS"/>
    <hyperlink ref="C551" r:id="rId_hyperlink_550" tooltip="BZX84C6V8W" display="BZX84C6V8W"/>
    <hyperlink ref="C552" r:id="rId_hyperlink_551" tooltip="BZX84C7V5" display="BZX84C7V5"/>
    <hyperlink ref="C553" r:id="rId_hyperlink_552" tooltip="BZX84C7V5S" display="BZX84C7V5S"/>
    <hyperlink ref="C554" r:id="rId_hyperlink_553" tooltip="BZX84C7V5T" display="BZX84C7V5T"/>
    <hyperlink ref="C555" r:id="rId_hyperlink_554" tooltip="BZX84C7V5W" display="BZX84C7V5W"/>
    <hyperlink ref="C556" r:id="rId_hyperlink_555" tooltip="BZX84C8V2" display="BZX84C8V2"/>
    <hyperlink ref="C557" r:id="rId_hyperlink_556" tooltip="BZX84C8V2S" display="BZX84C8V2S"/>
    <hyperlink ref="C558" r:id="rId_hyperlink_557" tooltip="BZX84C8V2T" display="BZX84C8V2T"/>
    <hyperlink ref="C559" r:id="rId_hyperlink_558" tooltip="BZX84C8V2TS" display="BZX84C8V2TS"/>
    <hyperlink ref="C560" r:id="rId_hyperlink_559" tooltip="BZX84C8V2W" display="BZX84C8V2W"/>
    <hyperlink ref="C561" r:id="rId_hyperlink_560" tooltip="BZX84C9V1" display="BZX84C9V1"/>
    <hyperlink ref="C562" r:id="rId_hyperlink_561" tooltip="BZX84C9V1S" display="BZX84C9V1S"/>
    <hyperlink ref="C563" r:id="rId_hyperlink_562" tooltip="BZX84C9V1T" display="BZX84C9V1T"/>
    <hyperlink ref="C564" r:id="rId_hyperlink_563" tooltip="BZX84C9V1W" display="BZX84C9V1W"/>
    <hyperlink ref="C565" r:id="rId_hyperlink_564" tooltip="D3Z10BF" display="D3Z10BF"/>
    <hyperlink ref="C566" r:id="rId_hyperlink_565" tooltip="D3Z11BF" display="D3Z11BF"/>
    <hyperlink ref="C567" r:id="rId_hyperlink_566" tooltip="D3Z12BF" display="D3Z12BF"/>
    <hyperlink ref="C568" r:id="rId_hyperlink_567" tooltip="D3Z13BF" display="D3Z13BF"/>
    <hyperlink ref="C569" r:id="rId_hyperlink_568" tooltip="D3Z15BF" display="D3Z15BF"/>
    <hyperlink ref="C570" r:id="rId_hyperlink_569" tooltip="D3Z16BF" display="D3Z16BF"/>
    <hyperlink ref="C571" r:id="rId_hyperlink_570" tooltip="D3Z18BF" display="D3Z18BF"/>
    <hyperlink ref="C572" r:id="rId_hyperlink_571" tooltip="D3Z20BF" display="D3Z20BF"/>
    <hyperlink ref="C573" r:id="rId_hyperlink_572" tooltip="D3Z22BF" display="D3Z22BF"/>
    <hyperlink ref="C574" r:id="rId_hyperlink_573" tooltip="D3Z24BF" display="D3Z24BF"/>
    <hyperlink ref="C575" r:id="rId_hyperlink_574" tooltip="D3Z27BF" display="D3Z27BF"/>
    <hyperlink ref="C576" r:id="rId_hyperlink_575" tooltip="D3Z2V4BF" display="D3Z2V4BF"/>
    <hyperlink ref="C577" r:id="rId_hyperlink_576" tooltip="D3Z2V7BF" display="D3Z2V7BF"/>
    <hyperlink ref="C578" r:id="rId_hyperlink_577" tooltip="D3Z30BF" display="D3Z30BF"/>
    <hyperlink ref="C579" r:id="rId_hyperlink_578" tooltip="D3Z33BF" display="D3Z33BF"/>
    <hyperlink ref="C580" r:id="rId_hyperlink_579" tooltip="D3Z36BF" display="D3Z36BF"/>
    <hyperlink ref="C581" r:id="rId_hyperlink_580" tooltip="D3Z3V0BF" display="D3Z3V0BF"/>
    <hyperlink ref="C582" r:id="rId_hyperlink_581" tooltip="D3Z3V3BF" display="D3Z3V3BF"/>
    <hyperlink ref="C583" r:id="rId_hyperlink_582" tooltip="D3Z3V6BF" display="D3Z3V6BF"/>
    <hyperlink ref="C584" r:id="rId_hyperlink_583" tooltip="D3Z3V9BF" display="D3Z3V9BF"/>
    <hyperlink ref="C585" r:id="rId_hyperlink_584" tooltip="D3Z4V3BF" display="D3Z4V3BF"/>
    <hyperlink ref="C586" r:id="rId_hyperlink_585" tooltip="D3Z4V7BF" display="D3Z4V7BF"/>
    <hyperlink ref="C587" r:id="rId_hyperlink_586" tooltip="D3Z5V1BF" display="D3Z5V1BF"/>
    <hyperlink ref="C588" r:id="rId_hyperlink_587" tooltip="D3Z5V6BF" display="D3Z5V6BF"/>
    <hyperlink ref="C589" r:id="rId_hyperlink_588" tooltip="D3Z6V2BF" display="D3Z6V2BF"/>
    <hyperlink ref="C590" r:id="rId_hyperlink_589" tooltip="D3Z6V8BF" display="D3Z6V8BF"/>
    <hyperlink ref="C591" r:id="rId_hyperlink_590" tooltip="D3Z7V5BF" display="D3Z7V5BF"/>
    <hyperlink ref="C592" r:id="rId_hyperlink_591" tooltip="D3Z8V2BF" display="D3Z8V2BF"/>
    <hyperlink ref="C593" r:id="rId_hyperlink_592" tooltip="D3Z9V1BF" display="D3Z9V1BF"/>
    <hyperlink ref="C594" r:id="rId_hyperlink_593" tooltip="DDZ10ASF" display="DDZ10ASF"/>
    <hyperlink ref="C595" r:id="rId_hyperlink_594" tooltip="DDZ10B" display="DDZ10B"/>
    <hyperlink ref="C596" r:id="rId_hyperlink_595" tooltip="DDZ10BSF" display="DDZ10BSF"/>
    <hyperlink ref="C597" r:id="rId_hyperlink_596" tooltip="DDZ10C" display="DDZ10C"/>
    <hyperlink ref="C598" r:id="rId_hyperlink_597" tooltip="DDZ10CS" display="DDZ10CS"/>
    <hyperlink ref="C599" r:id="rId_hyperlink_598" tooltip="DDZ10CSF" display="DDZ10CSF"/>
    <hyperlink ref="C600" r:id="rId_hyperlink_599" tooltip="DDZ10DSF" display="DDZ10DSF"/>
    <hyperlink ref="C601" r:id="rId_hyperlink_600" tooltip="DDZ11ASF" display="DDZ11ASF"/>
    <hyperlink ref="C602" r:id="rId_hyperlink_601" tooltip="DDZ11B" display="DDZ11B"/>
    <hyperlink ref="C603" r:id="rId_hyperlink_602" tooltip="DDZ11BSF" display="DDZ11BSF"/>
    <hyperlink ref="C604" r:id="rId_hyperlink_603" tooltip="DDZ11C" display="DDZ11C"/>
    <hyperlink ref="C605" r:id="rId_hyperlink_604" tooltip="DDZ11CS" display="DDZ11CS"/>
    <hyperlink ref="C606" r:id="rId_hyperlink_605" tooltip="DDZ11CSF" display="DDZ11CSF"/>
    <hyperlink ref="C607" r:id="rId_hyperlink_606" tooltip="DDZ12ASF" display="DDZ12ASF"/>
    <hyperlink ref="C608" r:id="rId_hyperlink_607" tooltip="DDZ12B" display="DDZ12B"/>
    <hyperlink ref="C609" r:id="rId_hyperlink_608" tooltip="DDZ12BSF" display="DDZ12BSF"/>
    <hyperlink ref="C610" r:id="rId_hyperlink_609" tooltip="DDZ12C" display="DDZ12C"/>
    <hyperlink ref="C611" r:id="rId_hyperlink_610" tooltip="DDZ12CS" display="DDZ12CS"/>
    <hyperlink ref="C612" r:id="rId_hyperlink_611" tooltip="DDZ12CSF" display="DDZ12CSF"/>
    <hyperlink ref="C613" r:id="rId_hyperlink_612" tooltip="DDZ13ASF" display="DDZ13ASF"/>
    <hyperlink ref="C614" r:id="rId_hyperlink_613" tooltip="DDZ13B" display="DDZ13B"/>
    <hyperlink ref="C615" r:id="rId_hyperlink_614" tooltip="DDZ13BS" display="DDZ13BS"/>
    <hyperlink ref="C616" r:id="rId_hyperlink_615" tooltip="DDZ13BSF" display="DDZ13BSF"/>
    <hyperlink ref="C617" r:id="rId_hyperlink_616" tooltip="DDZ13CSF" display="DDZ13CSF"/>
    <hyperlink ref="C618" r:id="rId_hyperlink_617" tooltip="DDZ14" display="DDZ14"/>
    <hyperlink ref="C619" r:id="rId_hyperlink_618" tooltip="DDZ14B" display="DDZ14B"/>
    <hyperlink ref="C620" r:id="rId_hyperlink_619" tooltip="DDZ14S" display="DDZ14S"/>
    <hyperlink ref="C621" r:id="rId_hyperlink_620" tooltip="DDZ15" display="DDZ15"/>
    <hyperlink ref="C622" r:id="rId_hyperlink_621" tooltip="DDZ15ASF" display="DDZ15ASF"/>
    <hyperlink ref="C623" r:id="rId_hyperlink_622" tooltip="DDZ15BSF" display="DDZ15BSF"/>
    <hyperlink ref="C624" r:id="rId_hyperlink_623" tooltip="DDZ15CSF" display="DDZ15CSF"/>
    <hyperlink ref="C625" r:id="rId_hyperlink_624" tooltip="DDZ15S" display="DDZ15S"/>
    <hyperlink ref="C626" r:id="rId_hyperlink_625" tooltip="DDZ16" display="DDZ16"/>
    <hyperlink ref="C627" r:id="rId_hyperlink_626" tooltip="DDZ16ASF" display="DDZ16ASF"/>
    <hyperlink ref="C628" r:id="rId_hyperlink_627" tooltip="DDZ16B" display="DDZ16B"/>
    <hyperlink ref="C629" r:id="rId_hyperlink_628" tooltip="DDZ16BSF" display="DDZ16BSF"/>
    <hyperlink ref="C630" r:id="rId_hyperlink_629" tooltip="DDZ16CSF" display="DDZ16CSF"/>
    <hyperlink ref="C631" r:id="rId_hyperlink_630" tooltip="DDZ16S" display="DDZ16S"/>
    <hyperlink ref="C632" r:id="rId_hyperlink_631" tooltip="DDZ17" display="DDZ17"/>
    <hyperlink ref="C633" r:id="rId_hyperlink_632" tooltip="DDZ18ASF" display="DDZ18ASF"/>
    <hyperlink ref="C634" r:id="rId_hyperlink_633" tooltip="DDZ18BSF" display="DDZ18BSF"/>
    <hyperlink ref="C635" r:id="rId_hyperlink_634" tooltip="DDZ18C" display="DDZ18C"/>
    <hyperlink ref="C636" r:id="rId_hyperlink_635" tooltip="DDZ18CS" display="DDZ18CS"/>
    <hyperlink ref="C637" r:id="rId_hyperlink_636" tooltip="DDZ18CSF" display="DDZ18CSF"/>
    <hyperlink ref="C638" r:id="rId_hyperlink_637" tooltip="DDZ19" display="DDZ19"/>
    <hyperlink ref="C639" r:id="rId_hyperlink_638" tooltip="DDZ20ASF" display="DDZ20ASF"/>
    <hyperlink ref="C640" r:id="rId_hyperlink_639" tooltip="DDZ20BSF" display="DDZ20BSF"/>
    <hyperlink ref="C641" r:id="rId_hyperlink_640" tooltip="DDZ20C" display="DDZ20C"/>
    <hyperlink ref="C642" r:id="rId_hyperlink_641" tooltip="DDZ20CS" display="DDZ20CS"/>
    <hyperlink ref="C643" r:id="rId_hyperlink_642" tooltip="DDZ20CSF" display="DDZ20CSF"/>
    <hyperlink ref="C644" r:id="rId_hyperlink_643" tooltip="DDZ20DSF" display="DDZ20DSF"/>
    <hyperlink ref="C645" r:id="rId_hyperlink_644" tooltip="DDZ21" display="DDZ21"/>
    <hyperlink ref="C646" r:id="rId_hyperlink_645" tooltip="DDZ22ASF" display="DDZ22ASF"/>
    <hyperlink ref="C647" r:id="rId_hyperlink_646" tooltip="DDZ22BSF" display="DDZ22BSF"/>
    <hyperlink ref="C648" r:id="rId_hyperlink_647" tooltip="DDZ22CSF" display="DDZ22CSF"/>
    <hyperlink ref="C649" r:id="rId_hyperlink_648" tooltip="DDZ22D" display="DDZ22D"/>
    <hyperlink ref="C650" r:id="rId_hyperlink_649" tooltip="DDZ22DS" display="DDZ22DS"/>
    <hyperlink ref="C651" r:id="rId_hyperlink_650" tooltip="DDZ22DSF" display="DDZ22DSF"/>
    <hyperlink ref="C652" r:id="rId_hyperlink_651" tooltip="DDZ23" display="DDZ23"/>
    <hyperlink ref="C653" r:id="rId_hyperlink_652" tooltip="DDZ24ASF" display="DDZ24ASF"/>
    <hyperlink ref="C654" r:id="rId_hyperlink_653" tooltip="DDZ24BSF" display="DDZ24BSF"/>
    <hyperlink ref="C655" r:id="rId_hyperlink_654" tooltip="DDZ24C" display="DDZ24C"/>
    <hyperlink ref="C656" r:id="rId_hyperlink_655" tooltip="DDZ24CS" display="DDZ24CS"/>
    <hyperlink ref="C657" r:id="rId_hyperlink_656" tooltip="DDZ24CSF" display="DDZ24CSF"/>
    <hyperlink ref="C658" r:id="rId_hyperlink_657" tooltip="DDZ24DSF" display="DDZ24DSF"/>
    <hyperlink ref="C659" r:id="rId_hyperlink_658" tooltip="DDZ26" display="DDZ26"/>
    <hyperlink ref="C660" r:id="rId_hyperlink_659" tooltip="DDZ27ASF" display="DDZ27ASF"/>
    <hyperlink ref="C661" r:id="rId_hyperlink_660" tooltip="DDZ27BSF" display="DDZ27BSF"/>
    <hyperlink ref="C662" r:id="rId_hyperlink_661" tooltip="DDZ27CSF" display="DDZ27CSF"/>
    <hyperlink ref="C663" r:id="rId_hyperlink_662" tooltip="DDZ27D" display="DDZ27D"/>
    <hyperlink ref="C664" r:id="rId_hyperlink_663" tooltip="DDZ27DS" display="DDZ27DS"/>
    <hyperlink ref="C665" r:id="rId_hyperlink_664" tooltip="DDZ27DSF" display="DDZ27DSF"/>
    <hyperlink ref="C666" r:id="rId_hyperlink_665" tooltip="DDZ28" display="DDZ28"/>
    <hyperlink ref="C667" r:id="rId_hyperlink_666" tooltip="DDZ2V4ASF" display="DDZ2V4ASF"/>
    <hyperlink ref="C668" r:id="rId_hyperlink_667" tooltip="DDZ2V4BSF" display="DDZ2V4BSF"/>
    <hyperlink ref="C669" r:id="rId_hyperlink_668" tooltip="DDZ2V7ASF" display="DDZ2V7ASF"/>
    <hyperlink ref="C670" r:id="rId_hyperlink_669" tooltip="DDZ2V7BSF" display="DDZ2V7BSF"/>
    <hyperlink ref="C671" r:id="rId_hyperlink_670" tooltip="DDZ30ASF" display="DDZ30ASF"/>
    <hyperlink ref="C672" r:id="rId_hyperlink_671" tooltip="DDZ30BSF" display="DDZ30BSF"/>
    <hyperlink ref="C673" r:id="rId_hyperlink_672" tooltip="DDZ30CSF" display="DDZ30CSF"/>
    <hyperlink ref="C674" r:id="rId_hyperlink_673" tooltip="DDZ30D" display="DDZ30D"/>
    <hyperlink ref="C675" r:id="rId_hyperlink_674" tooltip="DDZ30DS" display="DDZ30DS"/>
    <hyperlink ref="C676" r:id="rId_hyperlink_675" tooltip="DDZ30DSF" display="DDZ30DSF"/>
    <hyperlink ref="C677" r:id="rId_hyperlink_676" tooltip="DDZ31" display="DDZ31"/>
    <hyperlink ref="C678" r:id="rId_hyperlink_677" tooltip="DDZ33" display="DDZ33"/>
    <hyperlink ref="C679" r:id="rId_hyperlink_678" tooltip="DDZ33ASF" display="DDZ33ASF"/>
    <hyperlink ref="C680" r:id="rId_hyperlink_679" tooltip="DDZ33BSF" display="DDZ33BSF"/>
    <hyperlink ref="C681" r:id="rId_hyperlink_680" tooltip="DDZ33CSF" display="DDZ33CSF"/>
    <hyperlink ref="C682" r:id="rId_hyperlink_681" tooltip="DDZ33DSF" display="DDZ33DSF"/>
    <hyperlink ref="C683" r:id="rId_hyperlink_682" tooltip="DDZ33S" display="DDZ33S"/>
    <hyperlink ref="C684" r:id="rId_hyperlink_683" tooltip="DDZ34" display="DDZ34"/>
    <hyperlink ref="C685" r:id="rId_hyperlink_684" tooltip="DDZ36" display="DDZ36"/>
    <hyperlink ref="C686" r:id="rId_hyperlink_685" tooltip="DDZ36ASF" display="DDZ36ASF"/>
    <hyperlink ref="C687" r:id="rId_hyperlink_686" tooltip="DDZ36BSF" display="DDZ36BSF"/>
    <hyperlink ref="C688" r:id="rId_hyperlink_687" tooltip="DDZ36CSF" display="DDZ36CSF"/>
    <hyperlink ref="C689" r:id="rId_hyperlink_688" tooltip="DDZ36DSF" display="DDZ36DSF"/>
    <hyperlink ref="C690" r:id="rId_hyperlink_689" tooltip="DDZ36S" display="DDZ36S"/>
    <hyperlink ref="C691" r:id="rId_hyperlink_690" tooltip="DDZ39ASF" display="DDZ39ASF"/>
    <hyperlink ref="C692" r:id="rId_hyperlink_691" tooltip="DDZ39BSF" display="DDZ39BSF"/>
    <hyperlink ref="C693" r:id="rId_hyperlink_692" tooltip="DDZ39CSF" display="DDZ39CSF"/>
    <hyperlink ref="C694" r:id="rId_hyperlink_693" tooltip="DDZ39DSF" display="DDZ39DSF"/>
    <hyperlink ref="C695" r:id="rId_hyperlink_694" tooltip="DDZ39F" display="DDZ39F"/>
    <hyperlink ref="C696" r:id="rId_hyperlink_695" tooltip="DDZ39FS" display="DDZ39FS"/>
    <hyperlink ref="C697" r:id="rId_hyperlink_696" tooltip="DDZ3V0ASF" display="DDZ3V0ASF"/>
    <hyperlink ref="C698" r:id="rId_hyperlink_697" tooltip="DDZ3V0BSF" display="DDZ3V0BSF"/>
    <hyperlink ref="C699" r:id="rId_hyperlink_698" tooltip="DDZ3V3ASF" display="DDZ3V3ASF"/>
    <hyperlink ref="C700" r:id="rId_hyperlink_699" tooltip="DDZ3V3BSF" display="DDZ3V3BSF"/>
    <hyperlink ref="C701" r:id="rId_hyperlink_700" tooltip="DDZ3V6ASF" display="DDZ3V6ASF"/>
    <hyperlink ref="C702" r:id="rId_hyperlink_701" tooltip="DDZ3V6BSF" display="DDZ3V6BSF"/>
    <hyperlink ref="C703" r:id="rId_hyperlink_702" tooltip="DDZ3V9ASF" display="DDZ3V9ASF"/>
    <hyperlink ref="C704" r:id="rId_hyperlink_703" tooltip="DDZ3V9BSF" display="DDZ3V9BSF"/>
    <hyperlink ref="C705" r:id="rId_hyperlink_704" tooltip="DDZ43" display="DDZ43"/>
    <hyperlink ref="C706" r:id="rId_hyperlink_705" tooltip="DDZ43S" display="DDZ43S"/>
    <hyperlink ref="C707" r:id="rId_hyperlink_706" tooltip="DDZ47S" display="DDZ47S"/>
    <hyperlink ref="C708" r:id="rId_hyperlink_707" tooltip="DDZ4V3ASF" display="DDZ4V3ASF"/>
    <hyperlink ref="C709" r:id="rId_hyperlink_708" tooltip="DDZ4V3BSF" display="DDZ4V3BSF"/>
    <hyperlink ref="C710" r:id="rId_hyperlink_709" tooltip="DDZ4V3CSF" display="DDZ4V3CSF"/>
    <hyperlink ref="C711" r:id="rId_hyperlink_710" tooltip="DDZ4V7ASF" display="DDZ4V7ASF"/>
    <hyperlink ref="C712" r:id="rId_hyperlink_711" tooltip="DDZ4V7BSF" display="DDZ4V7BSF"/>
    <hyperlink ref="C713" r:id="rId_hyperlink_712" tooltip="DDZ4V7CSF" display="DDZ4V7CSF"/>
    <hyperlink ref="C714" r:id="rId_hyperlink_713" tooltip="DDZ5V1ASF" display="DDZ5V1ASF"/>
    <hyperlink ref="C715" r:id="rId_hyperlink_714" tooltip="DDZ5V1B" display="DDZ5V1B"/>
    <hyperlink ref="C716" r:id="rId_hyperlink_715" tooltip="DDZ5V1BS" display="DDZ5V1BS"/>
    <hyperlink ref="C717" r:id="rId_hyperlink_716" tooltip="DDZ5V1BSF" display="DDZ5V1BSF"/>
    <hyperlink ref="C718" r:id="rId_hyperlink_717" tooltip="DDZ5V1CSF" display="DDZ5V1CSF"/>
    <hyperlink ref="C719" r:id="rId_hyperlink_718" tooltip="DDZ5V6ASF" display="DDZ5V6ASF"/>
    <hyperlink ref="C720" r:id="rId_hyperlink_719" tooltip="DDZ5V6ASFQ" display="DDZ5V6ASFQ"/>
    <hyperlink ref="C721" r:id="rId_hyperlink_720" tooltip="DDZ5V6B" display="DDZ5V6B"/>
    <hyperlink ref="C722" r:id="rId_hyperlink_721" tooltip="DDZ5V6BS" display="DDZ5V6BS"/>
    <hyperlink ref="C723" r:id="rId_hyperlink_722" tooltip="DDZ5V6BSF" display="DDZ5V6BSF"/>
    <hyperlink ref="C724" r:id="rId_hyperlink_723" tooltip="DDZ5V6CSF" display="DDZ5V6CSF"/>
    <hyperlink ref="C725" r:id="rId_hyperlink_724" tooltip="DDZ6V2ASF" display="DDZ6V2ASF"/>
    <hyperlink ref="C726" r:id="rId_hyperlink_725" tooltip="DDZ6V2B" display="DDZ6V2B"/>
    <hyperlink ref="C727" r:id="rId_hyperlink_726" tooltip="DDZ6V2BS" display="DDZ6V2BS"/>
    <hyperlink ref="C728" r:id="rId_hyperlink_727" tooltip="DDZ6V2BSF" display="DDZ6V2BSF"/>
    <hyperlink ref="C729" r:id="rId_hyperlink_728" tooltip="DDZ6V2CSF" display="DDZ6V2CSF"/>
    <hyperlink ref="C730" r:id="rId_hyperlink_729" tooltip="DDZ6V8ASF" display="DDZ6V8ASF"/>
    <hyperlink ref="C731" r:id="rId_hyperlink_730" tooltip="DDZ6V8B" display="DDZ6V8B"/>
    <hyperlink ref="C732" r:id="rId_hyperlink_731" tooltip="DDZ6V8BSF" display="DDZ6V8BSF"/>
    <hyperlink ref="C733" r:id="rId_hyperlink_732" tooltip="DDZ6V8C" display="DDZ6V8C"/>
    <hyperlink ref="C734" r:id="rId_hyperlink_733" tooltip="DDZ6V8CS" display="DDZ6V8CS"/>
    <hyperlink ref="C735" r:id="rId_hyperlink_734" tooltip="DDZ6V8CSF" display="DDZ6V8CSF"/>
    <hyperlink ref="C736" r:id="rId_hyperlink_735" tooltip="DDZ7V5ASF" display="DDZ7V5ASF"/>
    <hyperlink ref="C737" r:id="rId_hyperlink_736" tooltip="DDZ7V5B" display="DDZ7V5B"/>
    <hyperlink ref="C738" r:id="rId_hyperlink_737" tooltip="DDZ7V5BSF" display="DDZ7V5BSF"/>
    <hyperlink ref="C739" r:id="rId_hyperlink_738" tooltip="DDZ7V5C" display="DDZ7V5C"/>
    <hyperlink ref="C740" r:id="rId_hyperlink_739" tooltip="DDZ7V5CS" display="DDZ7V5CS"/>
    <hyperlink ref="C741" r:id="rId_hyperlink_740" tooltip="DDZ7V5CSF" display="DDZ7V5CSF"/>
    <hyperlink ref="C742" r:id="rId_hyperlink_741" tooltip="DDZ8V2ASF" display="DDZ8V2ASF"/>
    <hyperlink ref="C743" r:id="rId_hyperlink_742" tooltip="DDZ8V2B" display="DDZ8V2B"/>
    <hyperlink ref="C744" r:id="rId_hyperlink_743" tooltip="DDZ8V2BSF" display="DDZ8V2BSF"/>
    <hyperlink ref="C745" r:id="rId_hyperlink_744" tooltip="DDZ8V2C" display="DDZ8V2C"/>
    <hyperlink ref="C746" r:id="rId_hyperlink_745" tooltip="DDZ8V2CS" display="DDZ8V2CS"/>
    <hyperlink ref="C747" r:id="rId_hyperlink_746" tooltip="DDZ8V2CSF" display="DDZ8V2CSF"/>
    <hyperlink ref="C748" r:id="rId_hyperlink_747" tooltip="DDZ9678" display="DDZ9678"/>
    <hyperlink ref="C749" r:id="rId_hyperlink_748" tooltip="DDZ9681" display="DDZ9681"/>
    <hyperlink ref="C750" r:id="rId_hyperlink_749" tooltip="DDZ9682" display="DDZ9682"/>
    <hyperlink ref="C751" r:id="rId_hyperlink_750" tooltip="DDZ9683" display="DDZ9683"/>
    <hyperlink ref="C752" r:id="rId_hyperlink_751" tooltip="DDZ9684" display="DDZ9684"/>
    <hyperlink ref="C753" r:id="rId_hyperlink_752" tooltip="DDZ9685" display="DDZ9685"/>
    <hyperlink ref="C754" r:id="rId_hyperlink_753" tooltip="DDZ9686" display="DDZ9686"/>
    <hyperlink ref="C755" r:id="rId_hyperlink_754" tooltip="DDZ9687" display="DDZ9687"/>
    <hyperlink ref="C756" r:id="rId_hyperlink_755" tooltip="DDZ9688" display="DDZ9688"/>
    <hyperlink ref="C757" r:id="rId_hyperlink_756" tooltip="DDZ9689" display="DDZ9689"/>
    <hyperlink ref="C758" r:id="rId_hyperlink_757" tooltip="DDZ9689S" display="DDZ9689S"/>
    <hyperlink ref="C759" r:id="rId_hyperlink_758" tooltip="DDZ9689T" display="DDZ9689T"/>
    <hyperlink ref="C760" r:id="rId_hyperlink_759" tooltip="DDZ9690" display="DDZ9690"/>
    <hyperlink ref="C761" r:id="rId_hyperlink_760" tooltip="DDZ9690S" display="DDZ9690S"/>
    <hyperlink ref="C762" r:id="rId_hyperlink_761" tooltip="DDZ9690T" display="DDZ9690T"/>
    <hyperlink ref="C763" r:id="rId_hyperlink_762" tooltip="DDZ9691" display="DDZ9691"/>
    <hyperlink ref="C764" r:id="rId_hyperlink_763" tooltip="DDZ9691Q" display="DDZ9691Q"/>
    <hyperlink ref="C765" r:id="rId_hyperlink_764" tooltip="DDZ9691S" display="DDZ9691S"/>
    <hyperlink ref="C766" r:id="rId_hyperlink_765" tooltip="DDZ9691T" display="DDZ9691T"/>
    <hyperlink ref="C767" r:id="rId_hyperlink_766" tooltip="DDZ9692" display="DDZ9692"/>
    <hyperlink ref="C768" r:id="rId_hyperlink_767" tooltip="DDZ9692S" display="DDZ9692S"/>
    <hyperlink ref="C769" r:id="rId_hyperlink_768" tooltip="DDZ9692T" display="DDZ9692T"/>
    <hyperlink ref="C770" r:id="rId_hyperlink_769" tooltip="DDZ9692TQ" display="DDZ9692TQ"/>
    <hyperlink ref="C771" r:id="rId_hyperlink_770" tooltip="DDZ9693" display="DDZ9693"/>
    <hyperlink ref="C772" r:id="rId_hyperlink_771" tooltip="DDZ9693S" display="DDZ9693S"/>
    <hyperlink ref="C773" r:id="rId_hyperlink_772" tooltip="DDZ9693T" display="DDZ9693T"/>
    <hyperlink ref="C774" r:id="rId_hyperlink_773" tooltip="DDZ9694" display="DDZ9694"/>
    <hyperlink ref="C775" r:id="rId_hyperlink_774" tooltip="DDZ9694S" display="DDZ9694S"/>
    <hyperlink ref="C776" r:id="rId_hyperlink_775" tooltip="DDZ9694T" display="DDZ9694T"/>
    <hyperlink ref="C777" r:id="rId_hyperlink_776" tooltip="DDZ9696" display="DDZ9696"/>
    <hyperlink ref="C778" r:id="rId_hyperlink_777" tooltip="DDZ9696S" display="DDZ9696S"/>
    <hyperlink ref="C779" r:id="rId_hyperlink_778" tooltip="DDZ9696T" display="DDZ9696T"/>
    <hyperlink ref="C780" r:id="rId_hyperlink_779" tooltip="DDZ9697" display="DDZ9697"/>
    <hyperlink ref="C781" r:id="rId_hyperlink_780" tooltip="DDZ9697S" display="DDZ9697S"/>
    <hyperlink ref="C782" r:id="rId_hyperlink_781" tooltip="DDZ9697T" display="DDZ9697T"/>
    <hyperlink ref="C783" r:id="rId_hyperlink_782" tooltip="DDZ9698" display="DDZ9698"/>
    <hyperlink ref="C784" r:id="rId_hyperlink_783" tooltip="DDZ9698S" display="DDZ9698S"/>
    <hyperlink ref="C785" r:id="rId_hyperlink_784" tooltip="DDZ9698T" display="DDZ9698T"/>
    <hyperlink ref="C786" r:id="rId_hyperlink_785" tooltip="DDZ9699" display="DDZ9699"/>
    <hyperlink ref="C787" r:id="rId_hyperlink_786" tooltip="DDZ9699S" display="DDZ9699S"/>
    <hyperlink ref="C788" r:id="rId_hyperlink_787" tooltip="DDZ9699T" display="DDZ9699T"/>
    <hyperlink ref="C789" r:id="rId_hyperlink_788" tooltip="DDZ9700" display="DDZ9700"/>
    <hyperlink ref="C790" r:id="rId_hyperlink_789" tooltip="DDZ9700S" display="DDZ9700S"/>
    <hyperlink ref="C791" r:id="rId_hyperlink_790" tooltip="DDZ9700T" display="DDZ9700T"/>
    <hyperlink ref="C792" r:id="rId_hyperlink_791" tooltip="DDZ9701" display="DDZ9701"/>
    <hyperlink ref="C793" r:id="rId_hyperlink_792" tooltip="DDZ9701S" display="DDZ9701S"/>
    <hyperlink ref="C794" r:id="rId_hyperlink_793" tooltip="DDZ9701T" display="DDZ9701T"/>
    <hyperlink ref="C795" r:id="rId_hyperlink_794" tooltip="DDZ9702" display="DDZ9702"/>
    <hyperlink ref="C796" r:id="rId_hyperlink_795" tooltip="DDZ9702S" display="DDZ9702S"/>
    <hyperlink ref="C797" r:id="rId_hyperlink_796" tooltip="DDZ9702T" display="DDZ9702T"/>
    <hyperlink ref="C798" r:id="rId_hyperlink_797" tooltip="DDZ9703" display="DDZ9703"/>
    <hyperlink ref="C799" r:id="rId_hyperlink_798" tooltip="DDZ9703S" display="DDZ9703S"/>
    <hyperlink ref="C800" r:id="rId_hyperlink_799" tooltip="DDZ9703T" display="DDZ9703T"/>
    <hyperlink ref="C801" r:id="rId_hyperlink_800" tooltip="DDZ9704" display="DDZ9704"/>
    <hyperlink ref="C802" r:id="rId_hyperlink_801" tooltip="DDZ9705" display="DDZ9705"/>
    <hyperlink ref="C803" r:id="rId_hyperlink_802" tooltip="DDZ9705S" display="DDZ9705S"/>
    <hyperlink ref="C804" r:id="rId_hyperlink_803" tooltip="DDZ9705T" display="DDZ9705T"/>
    <hyperlink ref="C805" r:id="rId_hyperlink_804" tooltip="DDZ9707" display="DDZ9707"/>
    <hyperlink ref="C806" r:id="rId_hyperlink_805" tooltip="DDZ9707S" display="DDZ9707S"/>
    <hyperlink ref="C807" r:id="rId_hyperlink_806" tooltip="DDZ9707T" display="DDZ9707T"/>
    <hyperlink ref="C808" r:id="rId_hyperlink_807" tooltip="DDZ9708" display="DDZ9708"/>
    <hyperlink ref="C809" r:id="rId_hyperlink_808" tooltip="DDZ9708S" display="DDZ9708S"/>
    <hyperlink ref="C810" r:id="rId_hyperlink_809" tooltip="DDZ9708T" display="DDZ9708T"/>
    <hyperlink ref="C811" r:id="rId_hyperlink_810" tooltip="DDZ9709" display="DDZ9709"/>
    <hyperlink ref="C812" r:id="rId_hyperlink_811" tooltip="DDZ9709S" display="DDZ9709S"/>
    <hyperlink ref="C813" r:id="rId_hyperlink_812" tooltip="DDZ9709T" display="DDZ9709T"/>
    <hyperlink ref="C814" r:id="rId_hyperlink_813" tooltip="DDZ9711" display="DDZ9711"/>
    <hyperlink ref="C815" r:id="rId_hyperlink_814" tooltip="DDZ9711S" display="DDZ9711S"/>
    <hyperlink ref="C816" r:id="rId_hyperlink_815" tooltip="DDZ9711T" display="DDZ9711T"/>
    <hyperlink ref="C817" r:id="rId_hyperlink_816" tooltip="DDZ9712" display="DDZ9712"/>
    <hyperlink ref="C818" r:id="rId_hyperlink_817" tooltip="DDZ9712S" display="DDZ9712S"/>
    <hyperlink ref="C819" r:id="rId_hyperlink_818" tooltip="DDZ9712T" display="DDZ9712T"/>
    <hyperlink ref="C820" r:id="rId_hyperlink_819" tooltip="DDZ9713" display="DDZ9713"/>
    <hyperlink ref="C821" r:id="rId_hyperlink_820" tooltip="DDZ9713S" display="DDZ9713S"/>
    <hyperlink ref="C822" r:id="rId_hyperlink_821" tooltip="DDZ9713T" display="DDZ9713T"/>
    <hyperlink ref="C823" r:id="rId_hyperlink_822" tooltip="DDZ9714" display="DDZ9714"/>
    <hyperlink ref="C824" r:id="rId_hyperlink_823" tooltip="DDZ9714S" display="DDZ9714S"/>
    <hyperlink ref="C825" r:id="rId_hyperlink_824" tooltip="DDZ9714T" display="DDZ9714T"/>
    <hyperlink ref="C826" r:id="rId_hyperlink_825" tooltip="DDZ9715" display="DDZ9715"/>
    <hyperlink ref="C827" r:id="rId_hyperlink_826" tooltip="DDZ9715S" display="DDZ9715S"/>
    <hyperlink ref="C828" r:id="rId_hyperlink_827" tooltip="DDZ9715T" display="DDZ9715T"/>
    <hyperlink ref="C829" r:id="rId_hyperlink_828" tooltip="DDZ9716" display="DDZ9716"/>
    <hyperlink ref="C830" r:id="rId_hyperlink_829" tooltip="DDZ9716S" display="DDZ9716S"/>
    <hyperlink ref="C831" r:id="rId_hyperlink_830" tooltip="DDZ9716T" display="DDZ9716T"/>
    <hyperlink ref="C832" r:id="rId_hyperlink_831" tooltip="DDZ9717" display="DDZ9717"/>
    <hyperlink ref="C833" r:id="rId_hyperlink_832" tooltip="DDZ9717S" display="DDZ9717S"/>
    <hyperlink ref="C834" r:id="rId_hyperlink_833" tooltip="DDZ9717T" display="DDZ9717T"/>
    <hyperlink ref="C835" r:id="rId_hyperlink_834" tooltip="DDZ9V1ASF" display="DDZ9V1ASF"/>
    <hyperlink ref="C836" r:id="rId_hyperlink_835" tooltip="DDZ9V1B" display="DDZ9V1B"/>
    <hyperlink ref="C837" r:id="rId_hyperlink_836" tooltip="DDZ9V1BSF" display="DDZ9V1BSF"/>
    <hyperlink ref="C838" r:id="rId_hyperlink_837" tooltip="DDZ9V1C" display="DDZ9V1C"/>
    <hyperlink ref="C839" r:id="rId_hyperlink_838" tooltip="DDZ9V1CS" display="DDZ9V1CS"/>
    <hyperlink ref="C840" r:id="rId_hyperlink_839" tooltip="DDZ9V1CSF" display="DDZ9V1CSF"/>
    <hyperlink ref="C841" r:id="rId_hyperlink_840" tooltip="DDZX10C" display="DDZX10C"/>
    <hyperlink ref="C842" r:id="rId_hyperlink_841" tooltip="DDZX11C" display="DDZX11C"/>
    <hyperlink ref="C843" r:id="rId_hyperlink_842" tooltip="DDZX12C" display="DDZX12C"/>
    <hyperlink ref="C844" r:id="rId_hyperlink_843" tooltip="DDZX12CQ" display="DDZX12CQ"/>
    <hyperlink ref="C845" r:id="rId_hyperlink_844" tooltip="DDZX13B" display="DDZX13B"/>
    <hyperlink ref="C846" r:id="rId_hyperlink_845" tooltip="DDZX14" display="DDZX14"/>
    <hyperlink ref="C847" r:id="rId_hyperlink_846" tooltip="DDZX15" display="DDZX15"/>
    <hyperlink ref="C848" r:id="rId_hyperlink_847" tooltip="DDZX16" display="DDZX16"/>
    <hyperlink ref="C849" r:id="rId_hyperlink_848" tooltip="DDZX18C" display="DDZX18C"/>
    <hyperlink ref="C850" r:id="rId_hyperlink_849" tooltip="DDZX20C" display="DDZX20C"/>
    <hyperlink ref="C851" r:id="rId_hyperlink_850" tooltip="DDZX22D" display="DDZX22D"/>
    <hyperlink ref="C852" r:id="rId_hyperlink_851" tooltip="DDZX24C" display="DDZX24C"/>
    <hyperlink ref="C853" r:id="rId_hyperlink_852" tooltip="DDZX27D" display="DDZX27D"/>
    <hyperlink ref="C854" r:id="rId_hyperlink_853" tooltip="DDZX30D" display="DDZX30D"/>
    <hyperlink ref="C855" r:id="rId_hyperlink_854" tooltip="DDZX33" display="DDZX33"/>
    <hyperlink ref="C856" r:id="rId_hyperlink_855" tooltip="DDZX36" display="DDZX36"/>
    <hyperlink ref="C857" r:id="rId_hyperlink_856" tooltip="DDZX39F" display="DDZX39F"/>
    <hyperlink ref="C858" r:id="rId_hyperlink_857" tooltip="DDZX43" display="DDZX43"/>
    <hyperlink ref="C859" r:id="rId_hyperlink_858" tooltip="DDZX5V1B" display="DDZX5V1B"/>
    <hyperlink ref="C860" r:id="rId_hyperlink_859" tooltip="DDZX5V1BQ" display="DDZX5V1BQ"/>
    <hyperlink ref="C861" r:id="rId_hyperlink_860" tooltip="DDZX5V6AQ" display="DDZX5V6AQ"/>
    <hyperlink ref="C862" r:id="rId_hyperlink_861" tooltip="DDZX5V6B" display="DDZX5V6B"/>
    <hyperlink ref="C863" r:id="rId_hyperlink_862" tooltip="DDZX6V2B" display="DDZX6V2B"/>
    <hyperlink ref="C864" r:id="rId_hyperlink_863" tooltip="DDZX6V8C" display="DDZX6V8C"/>
    <hyperlink ref="C865" r:id="rId_hyperlink_864" tooltip="DDZX7V5C" display="DDZX7V5C"/>
    <hyperlink ref="C866" r:id="rId_hyperlink_865" tooltip="DDZX8V2C" display="DDZX8V2C"/>
    <hyperlink ref="C867" r:id="rId_hyperlink_866" tooltip="DDZX9V1C" display="DDZX9V1C"/>
    <hyperlink ref="C868" r:id="rId_hyperlink_867" tooltip="DFLZ10" display="DFLZ10"/>
    <hyperlink ref="C869" r:id="rId_hyperlink_868" tooltip="DFLZ10Q" display="DFLZ10Q"/>
    <hyperlink ref="C870" r:id="rId_hyperlink_869" tooltip="DFLZ11" display="DFLZ11"/>
    <hyperlink ref="C871" r:id="rId_hyperlink_870" tooltip="DFLZ11Q" display="DFLZ11Q"/>
    <hyperlink ref="C872" r:id="rId_hyperlink_871" tooltip="DFLZ12" display="DFLZ12"/>
    <hyperlink ref="C873" r:id="rId_hyperlink_872" tooltip="DFLZ12Q" display="DFLZ12Q"/>
    <hyperlink ref="C874" r:id="rId_hyperlink_873" tooltip="DFLZ13" display="DFLZ13"/>
    <hyperlink ref="C875" r:id="rId_hyperlink_874" tooltip="DFLZ13Q" display="DFLZ13Q"/>
    <hyperlink ref="C876" r:id="rId_hyperlink_875" tooltip="DFLZ15" display="DFLZ15"/>
    <hyperlink ref="C877" r:id="rId_hyperlink_876" tooltip="DFLZ15Q" display="DFLZ15Q"/>
    <hyperlink ref="C878" r:id="rId_hyperlink_877" tooltip="DFLZ16" display="DFLZ16"/>
    <hyperlink ref="C879" r:id="rId_hyperlink_878" tooltip="DFLZ16Q" display="DFLZ16Q"/>
    <hyperlink ref="C880" r:id="rId_hyperlink_879" tooltip="DFLZ18" display="DFLZ18"/>
    <hyperlink ref="C881" r:id="rId_hyperlink_880" tooltip="DFLZ18Q" display="DFLZ18Q"/>
    <hyperlink ref="C882" r:id="rId_hyperlink_881" tooltip="DFLZ20" display="DFLZ20"/>
    <hyperlink ref="C883" r:id="rId_hyperlink_882" tooltip="DFLZ20Q" display="DFLZ20Q"/>
    <hyperlink ref="C884" r:id="rId_hyperlink_883" tooltip="DFLZ22" display="DFLZ22"/>
    <hyperlink ref="C885" r:id="rId_hyperlink_884" tooltip="DFLZ22Q" display="DFLZ22Q"/>
    <hyperlink ref="C886" r:id="rId_hyperlink_885" tooltip="DFLZ24" display="DFLZ24"/>
    <hyperlink ref="C887" r:id="rId_hyperlink_886" tooltip="DFLZ24Q" display="DFLZ24Q"/>
    <hyperlink ref="C888" r:id="rId_hyperlink_887" tooltip="DFLZ27" display="DFLZ27"/>
    <hyperlink ref="C889" r:id="rId_hyperlink_888" tooltip="DFLZ27Q" display="DFLZ27Q"/>
    <hyperlink ref="C890" r:id="rId_hyperlink_889" tooltip="DFLZ30" display="DFLZ30"/>
    <hyperlink ref="C891" r:id="rId_hyperlink_890" tooltip="DFLZ30Q" display="DFLZ30Q"/>
    <hyperlink ref="C892" r:id="rId_hyperlink_891" tooltip="DFLZ33" display="DFLZ33"/>
    <hyperlink ref="C893" r:id="rId_hyperlink_892" tooltip="DFLZ33Q" display="DFLZ33Q"/>
    <hyperlink ref="C894" r:id="rId_hyperlink_893" tooltip="DFLZ36" display="DFLZ36"/>
    <hyperlink ref="C895" r:id="rId_hyperlink_894" tooltip="DFLZ36Q" display="DFLZ36Q"/>
    <hyperlink ref="C896" r:id="rId_hyperlink_895" tooltip="DFLZ39" display="DFLZ39"/>
    <hyperlink ref="C897" r:id="rId_hyperlink_896" tooltip="DFLZ39Q" display="DFLZ39Q"/>
    <hyperlink ref="C898" r:id="rId_hyperlink_897" tooltip="DFLZ5V1" display="DFLZ5V1"/>
    <hyperlink ref="C899" r:id="rId_hyperlink_898" tooltip="DFLZ5V1Q" display="DFLZ5V1Q"/>
    <hyperlink ref="C900" r:id="rId_hyperlink_899" tooltip="DFLZ5V6" display="DFLZ5V6"/>
    <hyperlink ref="C901" r:id="rId_hyperlink_900" tooltip="DFLZ5V6Q" display="DFLZ5V6Q"/>
    <hyperlink ref="C902" r:id="rId_hyperlink_901" tooltip="DFLZ6V2" display="DFLZ6V2"/>
    <hyperlink ref="C903" r:id="rId_hyperlink_902" tooltip="DFLZ6V2Q" display="DFLZ6V2Q"/>
    <hyperlink ref="C904" r:id="rId_hyperlink_903" tooltip="DFLZ6V8" display="DFLZ6V8"/>
    <hyperlink ref="C905" r:id="rId_hyperlink_904" tooltip="DFLZ6V8Q" display="DFLZ6V8Q"/>
    <hyperlink ref="C906" r:id="rId_hyperlink_905" tooltip="DFLZ7V5" display="DFLZ7V5"/>
    <hyperlink ref="C907" r:id="rId_hyperlink_906" tooltip="DFLZ7V5Q" display="DFLZ7V5Q"/>
    <hyperlink ref="C908" r:id="rId_hyperlink_907" tooltip="DFLZ8V2" display="DFLZ8V2"/>
    <hyperlink ref="C909" r:id="rId_hyperlink_908" tooltip="DFLZ8V2Q" display="DFLZ8V2Q"/>
    <hyperlink ref="C910" r:id="rId_hyperlink_909" tooltip="DFLZ9V1" display="DFLZ9V1"/>
    <hyperlink ref="C911" r:id="rId_hyperlink_910" tooltip="DFLZ9V1Q" display="DFLZ9V1Q"/>
    <hyperlink ref="C912" r:id="rId_hyperlink_911" tooltip="DZ23C10" display="DZ23C10"/>
    <hyperlink ref="C913" r:id="rId_hyperlink_912" tooltip="DZ23C11" display="DZ23C11"/>
    <hyperlink ref="C914" r:id="rId_hyperlink_913" tooltip="DZ23C12" display="DZ23C12"/>
    <hyperlink ref="C915" r:id="rId_hyperlink_914" tooltip="DZ23C13" display="DZ23C13"/>
    <hyperlink ref="C916" r:id="rId_hyperlink_915" tooltip="DZ23C15" display="DZ23C15"/>
    <hyperlink ref="C917" r:id="rId_hyperlink_916" tooltip="DZ23C16" display="DZ23C16"/>
    <hyperlink ref="C918" r:id="rId_hyperlink_917" tooltip="DZ23C18" display="DZ23C18"/>
    <hyperlink ref="C919" r:id="rId_hyperlink_918" tooltip="DZ23C20" display="DZ23C20"/>
    <hyperlink ref="C920" r:id="rId_hyperlink_919" tooltip="DZ23C22" display="DZ23C22"/>
    <hyperlink ref="C921" r:id="rId_hyperlink_920" tooltip="DZ23C24" display="DZ23C24"/>
    <hyperlink ref="C922" r:id="rId_hyperlink_921" tooltip="DZ23C27" display="DZ23C27"/>
    <hyperlink ref="C923" r:id="rId_hyperlink_922" tooltip="DZ23C2V7" display="DZ23C2V7"/>
    <hyperlink ref="C924" r:id="rId_hyperlink_923" tooltip="DZ23C30" display="DZ23C30"/>
    <hyperlink ref="C925" r:id="rId_hyperlink_924" tooltip="DZ23C33" display="DZ23C33"/>
    <hyperlink ref="C926" r:id="rId_hyperlink_925" tooltip="DZ23C36" display="DZ23C36"/>
    <hyperlink ref="C927" r:id="rId_hyperlink_926" tooltip="DZ23C39" display="DZ23C39"/>
    <hyperlink ref="C928" r:id="rId_hyperlink_927" tooltip="DZ23C3V0" display="DZ23C3V0"/>
    <hyperlink ref="C929" r:id="rId_hyperlink_928" tooltip="DZ23C3V3" display="DZ23C3V3"/>
    <hyperlink ref="C930" r:id="rId_hyperlink_929" tooltip="DZ23C3V6" display="DZ23C3V6"/>
    <hyperlink ref="C931" r:id="rId_hyperlink_930" tooltip="DZ23C3V9" display="DZ23C3V9"/>
    <hyperlink ref="C932" r:id="rId_hyperlink_931" tooltip="DZ23C43" display="DZ23C43"/>
    <hyperlink ref="C933" r:id="rId_hyperlink_932" tooltip="DZ23C47" display="DZ23C47"/>
    <hyperlink ref="C934" r:id="rId_hyperlink_933" tooltip="DZ23C4V3" display="DZ23C4V3"/>
    <hyperlink ref="C935" r:id="rId_hyperlink_934" tooltip="DZ23C4V7" display="DZ23C4V7"/>
    <hyperlink ref="C936" r:id="rId_hyperlink_935" tooltip="DZ23C51" display="DZ23C51"/>
    <hyperlink ref="C937" r:id="rId_hyperlink_936" tooltip="DZ23C5V1" display="DZ23C5V1"/>
    <hyperlink ref="C938" r:id="rId_hyperlink_937" tooltip="DZ23C5V6" display="DZ23C5V6"/>
    <hyperlink ref="C939" r:id="rId_hyperlink_938" tooltip="DZ23C6V2" display="DZ23C6V2"/>
    <hyperlink ref="C940" r:id="rId_hyperlink_939" tooltip="DZ23C6V8" display="DZ23C6V8"/>
    <hyperlink ref="C941" r:id="rId_hyperlink_940" tooltip="DZ23C7V5" display="DZ23C7V5"/>
    <hyperlink ref="C942" r:id="rId_hyperlink_941" tooltip="DZ23C8V2" display="DZ23C8V2"/>
    <hyperlink ref="C943" r:id="rId_hyperlink_942" tooltip="DZ23C9V1" display="DZ23C9V1"/>
    <hyperlink ref="C944" r:id="rId_hyperlink_943" tooltip="DZ9F10S92" display="DZ9F10S92"/>
    <hyperlink ref="C945" r:id="rId_hyperlink_944" tooltip="DZ9F11S92" display="DZ9F11S92"/>
    <hyperlink ref="C946" r:id="rId_hyperlink_945" tooltip="DZ9F12S92" display="DZ9F12S92"/>
    <hyperlink ref="C947" r:id="rId_hyperlink_946" tooltip="DZ9F13S92" display="DZ9F13S92"/>
    <hyperlink ref="C948" r:id="rId_hyperlink_947" tooltip="DZ9F15S92" display="DZ9F15S92"/>
    <hyperlink ref="C949" r:id="rId_hyperlink_948" tooltip="DZ9F16S92" display="DZ9F16S92"/>
    <hyperlink ref="C950" r:id="rId_hyperlink_949" tooltip="DZ9F18S92" display="DZ9F18S92"/>
    <hyperlink ref="C951" r:id="rId_hyperlink_950" tooltip="DZ9F20S92" display="DZ9F20S92"/>
    <hyperlink ref="C952" r:id="rId_hyperlink_951" tooltip="DZ9F22S92" display="DZ9F22S92"/>
    <hyperlink ref="C953" r:id="rId_hyperlink_952" tooltip="DZ9F24S92" display="DZ9F24S92"/>
    <hyperlink ref="C954" r:id="rId_hyperlink_953" tooltip="DZ9F2V7S92" display="DZ9F2V7S92"/>
    <hyperlink ref="C955" r:id="rId_hyperlink_954" tooltip="DZ9F3V0S92" display="DZ9F3V0S92"/>
    <hyperlink ref="C956" r:id="rId_hyperlink_955" tooltip="DZ9F3V3S92" display="DZ9F3V3S92"/>
    <hyperlink ref="C957" r:id="rId_hyperlink_956" tooltip="DZ9F3V6S92" display="DZ9F3V6S92"/>
    <hyperlink ref="C958" r:id="rId_hyperlink_957" tooltip="DZ9F3V9S92" display="DZ9F3V9S92"/>
    <hyperlink ref="C959" r:id="rId_hyperlink_958" tooltip="DZ9F4V1S92" display="DZ9F4V1S92"/>
    <hyperlink ref="C960" r:id="rId_hyperlink_959" tooltip="DZ9F4V3S92" display="DZ9F4V3S92"/>
    <hyperlink ref="C961" r:id="rId_hyperlink_960" tooltip="DZ9F4V7S92" display="DZ9F4V7S92"/>
    <hyperlink ref="C962" r:id="rId_hyperlink_961" tooltip="DZ9F5V1S92" display="DZ9F5V1S92"/>
    <hyperlink ref="C963" r:id="rId_hyperlink_962" tooltip="DZ9F5V6S92" display="DZ9F5V6S92"/>
    <hyperlink ref="C964" r:id="rId_hyperlink_963" tooltip="DZ9F6V2S92" display="DZ9F6V2S92"/>
    <hyperlink ref="C965" r:id="rId_hyperlink_964" tooltip="DZ9F6V8S92" display="DZ9F6V8S92"/>
    <hyperlink ref="C966" r:id="rId_hyperlink_965" tooltip="DZ9F7V5S92" display="DZ9F7V5S92"/>
    <hyperlink ref="C967" r:id="rId_hyperlink_966" tooltip="DZ9F8V2S92" display="DZ9F8V2S92"/>
    <hyperlink ref="C968" r:id="rId_hyperlink_967" tooltip="DZ9F9V1S92" display="DZ9F9V1S92"/>
    <hyperlink ref="C969" r:id="rId_hyperlink_968" tooltip="DZL6V8AXV3" display="DZL6V8AXV3"/>
    <hyperlink ref="C970" r:id="rId_hyperlink_969" tooltip="GDZ10LP3" display="GDZ10LP3"/>
    <hyperlink ref="C971" r:id="rId_hyperlink_970" tooltip="GDZ11LP3" display="GDZ11LP3"/>
    <hyperlink ref="C972" r:id="rId_hyperlink_971" tooltip="GDZ12LP3" display="GDZ12LP3"/>
    <hyperlink ref="C973" r:id="rId_hyperlink_972" tooltip="GDZ12LP3Q" display="GDZ12LP3Q"/>
    <hyperlink ref="C974" r:id="rId_hyperlink_973" tooltip="GDZ13LP3" display="GDZ13LP3"/>
    <hyperlink ref="C975" r:id="rId_hyperlink_974" tooltip="GDZ15LP3" display="GDZ15LP3"/>
    <hyperlink ref="C976" r:id="rId_hyperlink_975" tooltip="GDZ16LP3" display="GDZ16LP3"/>
    <hyperlink ref="C977" r:id="rId_hyperlink_976" tooltip="GDZ18LP3" display="GDZ18LP3"/>
    <hyperlink ref="C978" r:id="rId_hyperlink_977" tooltip="GDZ20LP3" display="GDZ20LP3"/>
    <hyperlink ref="C979" r:id="rId_hyperlink_978" tooltip="GDZ22LP3" display="GDZ22LP3"/>
    <hyperlink ref="C980" r:id="rId_hyperlink_979" tooltip="GDZ24LP3" display="GDZ24LP3"/>
    <hyperlink ref="C981" r:id="rId_hyperlink_980" tooltip="GDZ2V7LP3" display="GDZ2V7LP3"/>
    <hyperlink ref="C982" r:id="rId_hyperlink_981" tooltip="GDZ3V0LP3" display="GDZ3V0LP3"/>
    <hyperlink ref="C983" r:id="rId_hyperlink_982" tooltip="GDZ3V3LP3" display="GDZ3V3LP3"/>
    <hyperlink ref="C984" r:id="rId_hyperlink_983" tooltip="GDZ3V6LP3" display="GDZ3V6LP3"/>
    <hyperlink ref="C985" r:id="rId_hyperlink_984" tooltip="GDZ3V9LP3" display="GDZ3V9LP3"/>
    <hyperlink ref="C986" r:id="rId_hyperlink_985" tooltip="GDZ4V1LP3" display="GDZ4V1LP3"/>
    <hyperlink ref="C987" r:id="rId_hyperlink_986" tooltip="GDZ4V3LP3" display="GDZ4V3LP3"/>
    <hyperlink ref="C988" r:id="rId_hyperlink_987" tooltip="GDZ4V7LP3" display="GDZ4V7LP3"/>
    <hyperlink ref="C989" r:id="rId_hyperlink_988" tooltip="GDZ5V1LP3" display="GDZ5V1LP3"/>
    <hyperlink ref="C990" r:id="rId_hyperlink_989" tooltip="GDZ5V6LP3" display="GDZ5V6LP3"/>
    <hyperlink ref="C991" r:id="rId_hyperlink_990" tooltip="GDZ6V0LP3" display="GDZ6V0LP3"/>
    <hyperlink ref="C992" r:id="rId_hyperlink_991" tooltip="GDZ6V2LP3" display="GDZ6V2LP3"/>
    <hyperlink ref="C993" r:id="rId_hyperlink_992" tooltip="GDZ6V2LP3Q" display="GDZ6V2LP3Q"/>
    <hyperlink ref="C994" r:id="rId_hyperlink_993" tooltip="GDZ6V8LP3" display="GDZ6V8LP3"/>
    <hyperlink ref="C995" r:id="rId_hyperlink_994" tooltip="GDZ6V8LP3Q" display="GDZ6V8LP3Q"/>
    <hyperlink ref="C996" r:id="rId_hyperlink_995" tooltip="GDZ7V5LP3" display="GDZ7V5LP3"/>
    <hyperlink ref="C997" r:id="rId_hyperlink_996" tooltip="GDZ8V2BLP3" display="GDZ8V2BLP3"/>
    <hyperlink ref="C998" r:id="rId_hyperlink_997" tooltip="GDZ8V2LP3" display="GDZ8V2LP3"/>
    <hyperlink ref="C999" r:id="rId_hyperlink_998" tooltip="GDZ9V1LP3" display="GDZ9V1LP3"/>
    <hyperlink ref="C1000" r:id="rId_hyperlink_999" tooltip="GDZ9V1LP3Q" display="GDZ9V1LP3Q"/>
    <hyperlink ref="C1001" r:id="rId_hyperlink_1000" tooltip="LZ52C12W(LS)" display="LZ52C12W(LS)"/>
    <hyperlink ref="C1002" r:id="rId_hyperlink_1001" tooltip="MM3Z10VCWF(LS)" display="MM3Z10VCWF(LS)"/>
    <hyperlink ref="C1003" r:id="rId_hyperlink_1002" tooltip="MM3Z11VCWF(LS)" display="MM3Z11VCWF(LS)"/>
    <hyperlink ref="C1004" r:id="rId_hyperlink_1003" tooltip="MM3Z12VCWF(LS)" display="MM3Z12VCWF(LS)"/>
    <hyperlink ref="C1005" r:id="rId_hyperlink_1004" tooltip="MM3Z13VCWF(LS)" display="MM3Z13VCWF(LS)"/>
    <hyperlink ref="C1006" r:id="rId_hyperlink_1005" tooltip="MM3Z15VCWF(LS)" display="MM3Z15VCWF(LS)"/>
    <hyperlink ref="C1007" r:id="rId_hyperlink_1006" tooltip="MM3Z16VCWF(LS)" display="MM3Z16VCWF(LS)"/>
    <hyperlink ref="C1008" r:id="rId_hyperlink_1007" tooltip="MM3Z18VCWF(LS)" display="MM3Z18VCWF(LS)"/>
    <hyperlink ref="C1009" r:id="rId_hyperlink_1008" tooltip="MM3Z20VCWF(LS)" display="MM3Z20VCWF(LS)"/>
    <hyperlink ref="C1010" r:id="rId_hyperlink_1009" tooltip="MM3Z22VCWF(LS)" display="MM3Z22VCWF(LS)"/>
    <hyperlink ref="C1011" r:id="rId_hyperlink_1010" tooltip="MM3Z24VCWF(LS)" display="MM3Z24VCWF(LS)"/>
    <hyperlink ref="C1012" r:id="rId_hyperlink_1011" tooltip="MM3Z27VCWF(LS)" display="MM3Z27VCWF(LS)"/>
    <hyperlink ref="C1013" r:id="rId_hyperlink_1012" tooltip="MM3Z2V4CWF(LS)" display="MM3Z2V4CWF(LS)"/>
    <hyperlink ref="C1014" r:id="rId_hyperlink_1013" tooltip="MM3Z2V7CWF(LS)" display="MM3Z2V7CWF(LS)"/>
    <hyperlink ref="C1015" r:id="rId_hyperlink_1014" tooltip="MM3Z30VCWF(LS)" display="MM3Z30VCWF(LS)"/>
    <hyperlink ref="C1016" r:id="rId_hyperlink_1015" tooltip="MM3Z33VCWF(LS)" display="MM3Z33VCWF(LS)"/>
    <hyperlink ref="C1017" r:id="rId_hyperlink_1016" tooltip="MM3Z36VCWF(LS)" display="MM3Z36VCWF(LS)"/>
    <hyperlink ref="C1018" r:id="rId_hyperlink_1017" tooltip="MM3Z39VCWF(LS)" display="MM3Z39VCWF(LS)"/>
    <hyperlink ref="C1019" r:id="rId_hyperlink_1018" tooltip="MM3Z3V0CWF(LS)" display="MM3Z3V0CWF(LS)"/>
    <hyperlink ref="C1020" r:id="rId_hyperlink_1019" tooltip="MM3Z3V3CWF(LS)" display="MM3Z3V3CWF(LS)"/>
    <hyperlink ref="C1021" r:id="rId_hyperlink_1020" tooltip="MM3Z3V6CWF(LS)" display="MM3Z3V6CWF(LS)"/>
    <hyperlink ref="C1022" r:id="rId_hyperlink_1021" tooltip="MM3Z3V9CWF(LS)" display="MM3Z3V9CWF(LS)"/>
    <hyperlink ref="C1023" r:id="rId_hyperlink_1022" tooltip="MM3Z43VCWF(LS)" display="MM3Z43VCWF(LS)"/>
    <hyperlink ref="C1024" r:id="rId_hyperlink_1023" tooltip="MM3Z47VCWF(LS)" display="MM3Z47VCWF(LS)"/>
    <hyperlink ref="C1025" r:id="rId_hyperlink_1024" tooltip="MM3Z4V3CWF(LS)" display="MM3Z4V3CWF(LS)"/>
    <hyperlink ref="C1026" r:id="rId_hyperlink_1025" tooltip="MM3Z4V7CWF(LS)" display="MM3Z4V7CWF(LS)"/>
    <hyperlink ref="C1027" r:id="rId_hyperlink_1026" tooltip="MM3Z51VCWF(LS)" display="MM3Z51VCWF(LS)"/>
    <hyperlink ref="C1028" r:id="rId_hyperlink_1027" tooltip="MM3Z56VCWF(LS)" display="MM3Z56VCWF(LS)"/>
    <hyperlink ref="C1029" r:id="rId_hyperlink_1028" tooltip="MM3Z5V1CWF(LS)" display="MM3Z5V1CWF(LS)"/>
    <hyperlink ref="C1030" r:id="rId_hyperlink_1029" tooltip="MM3Z5V6CWF(LS)" display="MM3Z5V6CWF(LS)"/>
    <hyperlink ref="C1031" r:id="rId_hyperlink_1030" tooltip="MM3Z62VCWF(LS)" display="MM3Z62VCWF(LS)"/>
    <hyperlink ref="C1032" r:id="rId_hyperlink_1031" tooltip="MM3Z68VCWF(LS)" display="MM3Z68VCWF(LS)"/>
    <hyperlink ref="C1033" r:id="rId_hyperlink_1032" tooltip="MM3Z6V2CWF(LS)" display="MM3Z6V2CWF(LS)"/>
    <hyperlink ref="C1034" r:id="rId_hyperlink_1033" tooltip="MM3Z6V8CWF(LS)" display="MM3Z6V8CWF(LS)"/>
    <hyperlink ref="C1035" r:id="rId_hyperlink_1034" tooltip="MM3Z75VCWF(LS)" display="MM3Z75VCWF(LS)"/>
    <hyperlink ref="C1036" r:id="rId_hyperlink_1035" tooltip="MM3Z7V5CWF(LS)" display="MM3Z7V5CWF(LS)"/>
    <hyperlink ref="C1037" r:id="rId_hyperlink_1036" tooltip="MM3Z8V2CWF(LS)" display="MM3Z8V2CWF(LS)"/>
    <hyperlink ref="C1038" r:id="rId_hyperlink_1037" tooltip="MM3Z9V1CWF(LS)" display="MM3Z9V1CWF(LS)"/>
    <hyperlink ref="C1039" r:id="rId_hyperlink_1038" tooltip="MM5Z10VCF(LS)" display="MM5Z10VCF(LS)"/>
    <hyperlink ref="C1040" r:id="rId_hyperlink_1039" tooltip="MM5Z11VCF(LS)" display="MM5Z11VCF(LS)"/>
    <hyperlink ref="C1041" r:id="rId_hyperlink_1040" tooltip="MM5Z12VCF(LS)" display="MM5Z12VCF(LS)"/>
    <hyperlink ref="C1042" r:id="rId_hyperlink_1041" tooltip="MM5Z13VCF(LS)" display="MM5Z13VCF(LS)"/>
    <hyperlink ref="C1043" r:id="rId_hyperlink_1042" tooltip="MM5Z15VCF(LS)" display="MM5Z15VCF(LS)"/>
    <hyperlink ref="C1044" r:id="rId_hyperlink_1043" tooltip="MM5Z16VCF(LS)" display="MM5Z16VCF(LS)"/>
    <hyperlink ref="C1045" r:id="rId_hyperlink_1044" tooltip="MM5Z18VCF(LS)" display="MM5Z18VCF(LS)"/>
    <hyperlink ref="C1046" r:id="rId_hyperlink_1045" tooltip="MM5Z20VCF(LS)" display="MM5Z20VCF(LS)"/>
    <hyperlink ref="C1047" r:id="rId_hyperlink_1046" tooltip="MM5Z22VCF(LS)" display="MM5Z22VCF(LS)"/>
    <hyperlink ref="C1048" r:id="rId_hyperlink_1047" tooltip="MM5Z24VCF(LS)" display="MM5Z24VCF(LS)"/>
    <hyperlink ref="C1049" r:id="rId_hyperlink_1048" tooltip="MM5Z27VCF(LS)" display="MM5Z27VCF(LS)"/>
    <hyperlink ref="C1050" r:id="rId_hyperlink_1049" tooltip="MM5Z2V4CF(LS)" display="MM5Z2V4CF(LS)"/>
    <hyperlink ref="C1051" r:id="rId_hyperlink_1050" tooltip="MM5Z2V7CF(LS)" display="MM5Z2V7CF(LS)"/>
    <hyperlink ref="C1052" r:id="rId_hyperlink_1051" tooltip="MM5Z30VCF(LS)" display="MM5Z30VCF(LS)"/>
    <hyperlink ref="C1053" r:id="rId_hyperlink_1052" tooltip="MM5Z33VCF(LS)" display="MM5Z33VCF(LS)"/>
    <hyperlink ref="C1054" r:id="rId_hyperlink_1053" tooltip="MM5Z36VCF(LS)" display="MM5Z36VCF(LS)"/>
    <hyperlink ref="C1055" r:id="rId_hyperlink_1054" tooltip="MM5Z39VCF(LS)" display="MM5Z39VCF(LS)"/>
    <hyperlink ref="C1056" r:id="rId_hyperlink_1055" tooltip="MM5Z3V0CF(LS)" display="MM5Z3V0CF(LS)"/>
    <hyperlink ref="C1057" r:id="rId_hyperlink_1056" tooltip="MM5Z3V3CF(LS)" display="MM5Z3V3CF(LS)"/>
    <hyperlink ref="C1058" r:id="rId_hyperlink_1057" tooltip="MM5Z3V6CF(LS)" display="MM5Z3V6CF(LS)"/>
    <hyperlink ref="C1059" r:id="rId_hyperlink_1058" tooltip="MM5Z3V9CF(LS)" display="MM5Z3V9CF(LS)"/>
    <hyperlink ref="C1060" r:id="rId_hyperlink_1059" tooltip="MM5Z43VCF(LS)" display="MM5Z43VCF(LS)"/>
    <hyperlink ref="C1061" r:id="rId_hyperlink_1060" tooltip="MM5Z47VCF(LS)" display="MM5Z47VCF(LS)"/>
    <hyperlink ref="C1062" r:id="rId_hyperlink_1061" tooltip="MM5Z4V3CF(LS)" display="MM5Z4V3CF(LS)"/>
    <hyperlink ref="C1063" r:id="rId_hyperlink_1062" tooltip="MM5Z4V7CF(LS)" display="MM5Z4V7CF(LS)"/>
    <hyperlink ref="C1064" r:id="rId_hyperlink_1063" tooltip="MM5Z51VCF(LS)" display="MM5Z51VCF(LS)"/>
    <hyperlink ref="C1065" r:id="rId_hyperlink_1064" tooltip="MM5Z56VCF(LS)" display="MM5Z56VCF(LS)"/>
    <hyperlink ref="C1066" r:id="rId_hyperlink_1065" tooltip="MM5Z5V1CF(LS)" display="MM5Z5V1CF(LS)"/>
    <hyperlink ref="C1067" r:id="rId_hyperlink_1066" tooltip="MM5Z5V6CF(LS)" display="MM5Z5V6CF(LS)"/>
    <hyperlink ref="C1068" r:id="rId_hyperlink_1067" tooltip="MM5Z62VCF(LS)" display="MM5Z62VCF(LS)"/>
    <hyperlink ref="C1069" r:id="rId_hyperlink_1068" tooltip="MM5Z68VCF(LS)" display="MM5Z68VCF(LS)"/>
    <hyperlink ref="C1070" r:id="rId_hyperlink_1069" tooltip="MM5Z6V2CF(LS)" display="MM5Z6V2CF(LS)"/>
    <hyperlink ref="C1071" r:id="rId_hyperlink_1070" tooltip="MM5Z6V8CF(LS)" display="MM5Z6V8CF(LS)"/>
    <hyperlink ref="C1072" r:id="rId_hyperlink_1071" tooltip="MM5Z75VCF(LS)" display="MM5Z75VCF(LS)"/>
    <hyperlink ref="C1073" r:id="rId_hyperlink_1072" tooltip="MM5Z7V5CF(LS)" display="MM5Z7V5CF(LS)"/>
    <hyperlink ref="C1074" r:id="rId_hyperlink_1073" tooltip="MM5Z8V2CF(LS)" display="MM5Z8V2CF(LS)"/>
    <hyperlink ref="C1075" r:id="rId_hyperlink_1074" tooltip="MM5Z9V1CF(LS)" display="MM5Z9V1CF(LS)"/>
    <hyperlink ref="C1076" r:id="rId_hyperlink_1075" tooltip="MMBZ5221B" display="MMBZ5221B"/>
    <hyperlink ref="C1077" r:id="rId_hyperlink_1076" tooltip="MMBZ5221BS" display="MMBZ5221BS"/>
    <hyperlink ref="C1078" r:id="rId_hyperlink_1077" tooltip="MMBZ5221BT" display="MMBZ5221BT"/>
    <hyperlink ref="C1079" r:id="rId_hyperlink_1078" tooltip="MMBZ5221BTS" display="MMBZ5221BTS"/>
    <hyperlink ref="C1080" r:id="rId_hyperlink_1079" tooltip="MMBZ5221BW" display="MMBZ5221BW"/>
    <hyperlink ref="C1081" r:id="rId_hyperlink_1080" tooltip="MMBZ5222B" display="MMBZ5222B"/>
    <hyperlink ref="C1082" r:id="rId_hyperlink_1081" tooltip="MMBZ5223B" display="MMBZ5223B"/>
    <hyperlink ref="C1083" r:id="rId_hyperlink_1082" tooltip="MMBZ5223BS" display="MMBZ5223BS"/>
    <hyperlink ref="C1084" r:id="rId_hyperlink_1083" tooltip="MMBZ5223BT" display="MMBZ5223BT"/>
    <hyperlink ref="C1085" r:id="rId_hyperlink_1084" tooltip="MMBZ5223BTS" display="MMBZ5223BTS"/>
    <hyperlink ref="C1086" r:id="rId_hyperlink_1085" tooltip="MMBZ5223BW" display="MMBZ5223BW"/>
    <hyperlink ref="C1087" r:id="rId_hyperlink_1086" tooltip="MMBZ5225B" display="MMBZ5225B"/>
    <hyperlink ref="C1088" r:id="rId_hyperlink_1087" tooltip="MMBZ5225BS" display="MMBZ5225BS"/>
    <hyperlink ref="C1089" r:id="rId_hyperlink_1088" tooltip="MMBZ5225BT" display="MMBZ5225BT"/>
    <hyperlink ref="C1090" r:id="rId_hyperlink_1089" tooltip="MMBZ5225BTS" display="MMBZ5225BTS"/>
    <hyperlink ref="C1091" r:id="rId_hyperlink_1090" tooltip="MMBZ5225BW" display="MMBZ5225BW"/>
    <hyperlink ref="C1092" r:id="rId_hyperlink_1091" tooltip="MMBZ5226B" display="MMBZ5226B"/>
    <hyperlink ref="C1093" r:id="rId_hyperlink_1092" tooltip="MMBZ5226BS" display="MMBZ5226BS"/>
    <hyperlink ref="C1094" r:id="rId_hyperlink_1093" tooltip="MMBZ5226BT" display="MMBZ5226BT"/>
    <hyperlink ref="C1095" r:id="rId_hyperlink_1094" tooltip="MMBZ5226BTS" display="MMBZ5226BTS"/>
    <hyperlink ref="C1096" r:id="rId_hyperlink_1095" tooltip="MMBZ5226BW" display="MMBZ5226BW"/>
    <hyperlink ref="C1097" r:id="rId_hyperlink_1096" tooltip="MMBZ5227B" display="MMBZ5227B"/>
    <hyperlink ref="C1098" r:id="rId_hyperlink_1097" tooltip="MMBZ5227BS" display="MMBZ5227BS"/>
    <hyperlink ref="C1099" r:id="rId_hyperlink_1098" tooltip="MMBZ5227BT" display="MMBZ5227BT"/>
    <hyperlink ref="C1100" r:id="rId_hyperlink_1099" tooltip="MMBZ5227BTS" display="MMBZ5227BTS"/>
    <hyperlink ref="C1101" r:id="rId_hyperlink_1100" tooltip="MMBZ5227BW" display="MMBZ5227BW"/>
    <hyperlink ref="C1102" r:id="rId_hyperlink_1101" tooltip="MMBZ5228B" display="MMBZ5228B"/>
    <hyperlink ref="C1103" r:id="rId_hyperlink_1102" tooltip="MMBZ5228BS" display="MMBZ5228BS"/>
    <hyperlink ref="C1104" r:id="rId_hyperlink_1103" tooltip="MMBZ5228BT" display="MMBZ5228BT"/>
    <hyperlink ref="C1105" r:id="rId_hyperlink_1104" tooltip="MMBZ5228BTS" display="MMBZ5228BTS"/>
    <hyperlink ref="C1106" r:id="rId_hyperlink_1105" tooltip="MMBZ5228BW" display="MMBZ5228BW"/>
    <hyperlink ref="C1107" r:id="rId_hyperlink_1106" tooltip="MMBZ5229B" display="MMBZ5229B"/>
    <hyperlink ref="C1108" r:id="rId_hyperlink_1107" tooltip="MMBZ5229BS" display="MMBZ5229BS"/>
    <hyperlink ref="C1109" r:id="rId_hyperlink_1108" tooltip="MMBZ5229BT" display="MMBZ5229BT"/>
    <hyperlink ref="C1110" r:id="rId_hyperlink_1109" tooltip="MMBZ5229BTS" display="MMBZ5229BTS"/>
    <hyperlink ref="C1111" r:id="rId_hyperlink_1110" tooltip="MMBZ5229BW" display="MMBZ5229BW"/>
    <hyperlink ref="C1112" r:id="rId_hyperlink_1111" tooltip="MMBZ5230B" display="MMBZ5230B"/>
    <hyperlink ref="C1113" r:id="rId_hyperlink_1112" tooltip="MMBZ5230BS" display="MMBZ5230BS"/>
    <hyperlink ref="C1114" r:id="rId_hyperlink_1113" tooltip="MMBZ5230BT" display="MMBZ5230BT"/>
    <hyperlink ref="C1115" r:id="rId_hyperlink_1114" tooltip="MMBZ5230BTS" display="MMBZ5230BTS"/>
    <hyperlink ref="C1116" r:id="rId_hyperlink_1115" tooltip="MMBZ5230BW" display="MMBZ5230BW"/>
    <hyperlink ref="C1117" r:id="rId_hyperlink_1116" tooltip="MMBZ5231B" display="MMBZ5231B"/>
    <hyperlink ref="C1118" r:id="rId_hyperlink_1117" tooltip="MMBZ5231BS" display="MMBZ5231BS"/>
    <hyperlink ref="C1119" r:id="rId_hyperlink_1118" tooltip="MMBZ5231BT" display="MMBZ5231BT"/>
    <hyperlink ref="C1120" r:id="rId_hyperlink_1119" tooltip="MMBZ5231BTS" display="MMBZ5231BTS"/>
    <hyperlink ref="C1121" r:id="rId_hyperlink_1120" tooltip="MMBZ5231BW" display="MMBZ5231BW"/>
    <hyperlink ref="C1122" r:id="rId_hyperlink_1121" tooltip="MMBZ5232B" display="MMBZ5232B"/>
    <hyperlink ref="C1123" r:id="rId_hyperlink_1122" tooltip="MMBZ5232BS" display="MMBZ5232BS"/>
    <hyperlink ref="C1124" r:id="rId_hyperlink_1123" tooltip="MMBZ5232BT" display="MMBZ5232BT"/>
    <hyperlink ref="C1125" r:id="rId_hyperlink_1124" tooltip="MMBZ5232BTS" display="MMBZ5232BTS"/>
    <hyperlink ref="C1126" r:id="rId_hyperlink_1125" tooltip="MMBZ5232BW" display="MMBZ5232BW"/>
    <hyperlink ref="C1127" r:id="rId_hyperlink_1126" tooltip="MMBZ5233B" display="MMBZ5233B"/>
    <hyperlink ref="C1128" r:id="rId_hyperlink_1127" tooltip="MMBZ5233BS" display="MMBZ5233BS"/>
    <hyperlink ref="C1129" r:id="rId_hyperlink_1128" tooltip="MMBZ5233BTS" display="MMBZ5233BTS"/>
    <hyperlink ref="C1130" r:id="rId_hyperlink_1129" tooltip="MMBZ5233BW" display="MMBZ5233BW"/>
    <hyperlink ref="C1131" r:id="rId_hyperlink_1130" tooltip="MMBZ5234B" display="MMBZ5234B"/>
    <hyperlink ref="C1132" r:id="rId_hyperlink_1131" tooltip="MMBZ5234BS" display="MMBZ5234BS"/>
    <hyperlink ref="C1133" r:id="rId_hyperlink_1132" tooltip="MMBZ5234BT" display="MMBZ5234BT"/>
    <hyperlink ref="C1134" r:id="rId_hyperlink_1133" tooltip="MMBZ5234BTS" display="MMBZ5234BTS"/>
    <hyperlink ref="C1135" r:id="rId_hyperlink_1134" tooltip="MMBZ5234BW" display="MMBZ5234BW"/>
    <hyperlink ref="C1136" r:id="rId_hyperlink_1135" tooltip="MMBZ5235B" display="MMBZ5235B"/>
    <hyperlink ref="C1137" r:id="rId_hyperlink_1136" tooltip="MMBZ5235BS" display="MMBZ5235BS"/>
    <hyperlink ref="C1138" r:id="rId_hyperlink_1137" tooltip="MMBZ5235BT" display="MMBZ5235BT"/>
    <hyperlink ref="C1139" r:id="rId_hyperlink_1138" tooltip="MMBZ5235BTS" display="MMBZ5235BTS"/>
    <hyperlink ref="C1140" r:id="rId_hyperlink_1139" tooltip="MMBZ5235BW" display="MMBZ5235BW"/>
    <hyperlink ref="C1141" r:id="rId_hyperlink_1140" tooltip="MMBZ5236B" display="MMBZ5236B"/>
    <hyperlink ref="C1142" r:id="rId_hyperlink_1141" tooltip="MMBZ5236BS" display="MMBZ5236BS"/>
    <hyperlink ref="C1143" r:id="rId_hyperlink_1142" tooltip="MMBZ5236BT" display="MMBZ5236BT"/>
    <hyperlink ref="C1144" r:id="rId_hyperlink_1143" tooltip="MMBZ5236BTS" display="MMBZ5236BTS"/>
    <hyperlink ref="C1145" r:id="rId_hyperlink_1144" tooltip="MMBZ5236BW" display="MMBZ5236BW"/>
    <hyperlink ref="C1146" r:id="rId_hyperlink_1145" tooltip="MMBZ5237B" display="MMBZ5237B"/>
    <hyperlink ref="C1147" r:id="rId_hyperlink_1146" tooltip="MMBZ5237BS" display="MMBZ5237BS"/>
    <hyperlink ref="C1148" r:id="rId_hyperlink_1147" tooltip="MMBZ5237BT" display="MMBZ5237BT"/>
    <hyperlink ref="C1149" r:id="rId_hyperlink_1148" tooltip="MMBZ5237BTS" display="MMBZ5237BTS"/>
    <hyperlink ref="C1150" r:id="rId_hyperlink_1149" tooltip="MMBZ5237BW" display="MMBZ5237BW"/>
    <hyperlink ref="C1151" r:id="rId_hyperlink_1150" tooltip="MMBZ5238B" display="MMBZ5238B"/>
    <hyperlink ref="C1152" r:id="rId_hyperlink_1151" tooltip="MMBZ5238BS" display="MMBZ5238BS"/>
    <hyperlink ref="C1153" r:id="rId_hyperlink_1152" tooltip="MMBZ5238BTS" display="MMBZ5238BTS"/>
    <hyperlink ref="C1154" r:id="rId_hyperlink_1153" tooltip="MMBZ5239B" display="MMBZ5239B"/>
    <hyperlink ref="C1155" r:id="rId_hyperlink_1154" tooltip="MMBZ5239BS" display="MMBZ5239BS"/>
    <hyperlink ref="C1156" r:id="rId_hyperlink_1155" tooltip="MMBZ5239BT" display="MMBZ5239BT"/>
    <hyperlink ref="C1157" r:id="rId_hyperlink_1156" tooltip="MMBZ5239BTS" display="MMBZ5239BTS"/>
    <hyperlink ref="C1158" r:id="rId_hyperlink_1157" tooltip="MMBZ5239BW" display="MMBZ5239BW"/>
    <hyperlink ref="C1159" r:id="rId_hyperlink_1158" tooltip="MMBZ5240B" display="MMBZ5240B"/>
    <hyperlink ref="C1160" r:id="rId_hyperlink_1159" tooltip="MMBZ5240BS" display="MMBZ5240BS"/>
    <hyperlink ref="C1161" r:id="rId_hyperlink_1160" tooltip="MMBZ5240BT" display="MMBZ5240BT"/>
    <hyperlink ref="C1162" r:id="rId_hyperlink_1161" tooltip="MMBZ5240BTS" display="MMBZ5240BTS"/>
    <hyperlink ref="C1163" r:id="rId_hyperlink_1162" tooltip="MMBZ5240BW" display="MMBZ5240BW"/>
    <hyperlink ref="C1164" r:id="rId_hyperlink_1163" tooltip="MMBZ5241B" display="MMBZ5241B"/>
    <hyperlink ref="C1165" r:id="rId_hyperlink_1164" tooltip="MMBZ5241BS" display="MMBZ5241BS"/>
    <hyperlink ref="C1166" r:id="rId_hyperlink_1165" tooltip="MMBZ5241BT" display="MMBZ5241BT"/>
    <hyperlink ref="C1167" r:id="rId_hyperlink_1166" tooltip="MMBZ5241BTS" display="MMBZ5241BTS"/>
    <hyperlink ref="C1168" r:id="rId_hyperlink_1167" tooltip="MMBZ5241BW" display="MMBZ5241BW"/>
    <hyperlink ref="C1169" r:id="rId_hyperlink_1168" tooltip="MMBZ5242B" display="MMBZ5242B"/>
    <hyperlink ref="C1170" r:id="rId_hyperlink_1169" tooltip="MMBZ5242BS" display="MMBZ5242BS"/>
    <hyperlink ref="C1171" r:id="rId_hyperlink_1170" tooltip="MMBZ5242BT" display="MMBZ5242BT"/>
    <hyperlink ref="C1172" r:id="rId_hyperlink_1171" tooltip="MMBZ5242BTS" display="MMBZ5242BTS"/>
    <hyperlink ref="C1173" r:id="rId_hyperlink_1172" tooltip="MMBZ5242BW" display="MMBZ5242BW"/>
    <hyperlink ref="C1174" r:id="rId_hyperlink_1173" tooltip="MMBZ5243B" display="MMBZ5243B"/>
    <hyperlink ref="C1175" r:id="rId_hyperlink_1174" tooltip="MMBZ5243BS" display="MMBZ5243BS"/>
    <hyperlink ref="C1176" r:id="rId_hyperlink_1175" tooltip="MMBZ5243BT" display="MMBZ5243BT"/>
    <hyperlink ref="C1177" r:id="rId_hyperlink_1176" tooltip="MMBZ5243BTS" display="MMBZ5243BTS"/>
    <hyperlink ref="C1178" r:id="rId_hyperlink_1177" tooltip="MMBZ5243BW" display="MMBZ5243BW"/>
    <hyperlink ref="C1179" r:id="rId_hyperlink_1178" tooltip="MMBZ5244B" display="MMBZ5244B"/>
    <hyperlink ref="C1180" r:id="rId_hyperlink_1179" tooltip="MMBZ5245B" display="MMBZ5245B"/>
    <hyperlink ref="C1181" r:id="rId_hyperlink_1180" tooltip="MMBZ5245BS" display="MMBZ5245BS"/>
    <hyperlink ref="C1182" r:id="rId_hyperlink_1181" tooltip="MMBZ5245BT" display="MMBZ5245BT"/>
    <hyperlink ref="C1183" r:id="rId_hyperlink_1182" tooltip="MMBZ5245BTS" display="MMBZ5245BTS"/>
    <hyperlink ref="C1184" r:id="rId_hyperlink_1183" tooltip="MMBZ5245BW" display="MMBZ5245BW"/>
    <hyperlink ref="C1185" r:id="rId_hyperlink_1184" tooltip="MMBZ5245BWQ" display="MMBZ5245BWQ"/>
    <hyperlink ref="C1186" r:id="rId_hyperlink_1185" tooltip="MMBZ5246B" display="MMBZ5246B"/>
    <hyperlink ref="C1187" r:id="rId_hyperlink_1186" tooltip="MMBZ5246BS" display="MMBZ5246BS"/>
    <hyperlink ref="C1188" r:id="rId_hyperlink_1187" tooltip="MMBZ5246BT" display="MMBZ5246BT"/>
    <hyperlink ref="C1189" r:id="rId_hyperlink_1188" tooltip="MMBZ5246BTS" display="MMBZ5246BTS"/>
    <hyperlink ref="C1190" r:id="rId_hyperlink_1189" tooltip="MMBZ5246BW" display="MMBZ5246BW"/>
    <hyperlink ref="C1191" r:id="rId_hyperlink_1190" tooltip="MMBZ5248B" display="MMBZ5248B"/>
    <hyperlink ref="C1192" r:id="rId_hyperlink_1191" tooltip="MMBZ5248BS" display="MMBZ5248BS"/>
    <hyperlink ref="C1193" r:id="rId_hyperlink_1192" tooltip="MMBZ5248BT" display="MMBZ5248BT"/>
    <hyperlink ref="C1194" r:id="rId_hyperlink_1193" tooltip="MMBZ5248BTS" display="MMBZ5248BTS"/>
    <hyperlink ref="C1195" r:id="rId_hyperlink_1194" tooltip="MMBZ5248BW" display="MMBZ5248BW"/>
    <hyperlink ref="C1196" r:id="rId_hyperlink_1195" tooltip="MMBZ5250B" display="MMBZ5250B"/>
    <hyperlink ref="C1197" r:id="rId_hyperlink_1196" tooltip="MMBZ5250BS" display="MMBZ5250BS"/>
    <hyperlink ref="C1198" r:id="rId_hyperlink_1197" tooltip="MMBZ5250BT" display="MMBZ5250BT"/>
    <hyperlink ref="C1199" r:id="rId_hyperlink_1198" tooltip="MMBZ5250BTS" display="MMBZ5250BTS"/>
    <hyperlink ref="C1200" r:id="rId_hyperlink_1199" tooltip="MMBZ5250BW" display="MMBZ5250BW"/>
    <hyperlink ref="C1201" r:id="rId_hyperlink_1200" tooltip="MMBZ5251B" display="MMBZ5251B"/>
    <hyperlink ref="C1202" r:id="rId_hyperlink_1201" tooltip="MMBZ5251BS" display="MMBZ5251BS"/>
    <hyperlink ref="C1203" r:id="rId_hyperlink_1202" tooltip="MMBZ5251BT" display="MMBZ5251BT"/>
    <hyperlink ref="C1204" r:id="rId_hyperlink_1203" tooltip="MMBZ5251BTS" display="MMBZ5251BTS"/>
    <hyperlink ref="C1205" r:id="rId_hyperlink_1204" tooltip="MMBZ5251BW" display="MMBZ5251BW"/>
    <hyperlink ref="C1206" r:id="rId_hyperlink_1205" tooltip="MMBZ5252B" display="MMBZ5252B"/>
    <hyperlink ref="C1207" r:id="rId_hyperlink_1206" tooltip="MMBZ5252BS" display="MMBZ5252BS"/>
    <hyperlink ref="C1208" r:id="rId_hyperlink_1207" tooltip="MMBZ5252BT" display="MMBZ5252BT"/>
    <hyperlink ref="C1209" r:id="rId_hyperlink_1208" tooltip="MMBZ5252BW" display="MMBZ5252BW"/>
    <hyperlink ref="C1210" r:id="rId_hyperlink_1209" tooltip="MMBZ5254B" display="MMBZ5254B"/>
    <hyperlink ref="C1211" r:id="rId_hyperlink_1210" tooltip="MMBZ5254BS" display="MMBZ5254BS"/>
    <hyperlink ref="C1212" r:id="rId_hyperlink_1211" tooltip="MMBZ5254BT" display="MMBZ5254BT"/>
    <hyperlink ref="C1213" r:id="rId_hyperlink_1212" tooltip="MMBZ5254BTS" display="MMBZ5254BTS"/>
    <hyperlink ref="C1214" r:id="rId_hyperlink_1213" tooltip="MMBZ5254BW" display="MMBZ5254BW"/>
    <hyperlink ref="C1215" r:id="rId_hyperlink_1214" tooltip="MMBZ5255B" display="MMBZ5255B"/>
    <hyperlink ref="C1216" r:id="rId_hyperlink_1215" tooltip="MMBZ5255BS" display="MMBZ5255BS"/>
    <hyperlink ref="C1217" r:id="rId_hyperlink_1216" tooltip="MMBZ5255BT" display="MMBZ5255BT"/>
    <hyperlink ref="C1218" r:id="rId_hyperlink_1217" tooltip="MMBZ5255BTS" display="MMBZ5255BTS"/>
    <hyperlink ref="C1219" r:id="rId_hyperlink_1218" tooltip="MMBZ5255BW" display="MMBZ5255BW"/>
    <hyperlink ref="C1220" r:id="rId_hyperlink_1219" tooltip="MMBZ5256B" display="MMBZ5256B"/>
    <hyperlink ref="C1221" r:id="rId_hyperlink_1220" tooltip="MMBZ5256BS" display="MMBZ5256BS"/>
    <hyperlink ref="C1222" r:id="rId_hyperlink_1221" tooltip="MMBZ5256BT" display="MMBZ5256BT"/>
    <hyperlink ref="C1223" r:id="rId_hyperlink_1222" tooltip="MMBZ5256BTS" display="MMBZ5256BTS"/>
    <hyperlink ref="C1224" r:id="rId_hyperlink_1223" tooltip="MMBZ5256BW" display="MMBZ5256BW"/>
    <hyperlink ref="C1225" r:id="rId_hyperlink_1224" tooltip="MMBZ5257B" display="MMBZ5257B"/>
    <hyperlink ref="C1226" r:id="rId_hyperlink_1225" tooltip="MMBZ5257BS" display="MMBZ5257BS"/>
    <hyperlink ref="C1227" r:id="rId_hyperlink_1226" tooltip="MMBZ5257BT" display="MMBZ5257BT"/>
    <hyperlink ref="C1228" r:id="rId_hyperlink_1227" tooltip="MMBZ5257BTS" display="MMBZ5257BTS"/>
    <hyperlink ref="C1229" r:id="rId_hyperlink_1228" tooltip="MMBZ5257BW" display="MMBZ5257BW"/>
    <hyperlink ref="C1230" r:id="rId_hyperlink_1229" tooltip="MMBZ5258B" display="MMBZ5258B"/>
    <hyperlink ref="C1231" r:id="rId_hyperlink_1230" tooltip="MMBZ5258BS" display="MMBZ5258BS"/>
    <hyperlink ref="C1232" r:id="rId_hyperlink_1231" tooltip="MMBZ5258BT" display="MMBZ5258BT"/>
    <hyperlink ref="C1233" r:id="rId_hyperlink_1232" tooltip="MMBZ5258BTS" display="MMBZ5258BTS"/>
    <hyperlink ref="C1234" r:id="rId_hyperlink_1233" tooltip="MMBZ5258BW" display="MMBZ5258BW"/>
    <hyperlink ref="C1235" r:id="rId_hyperlink_1234" tooltip="MMBZ5259B" display="MMBZ5259B"/>
    <hyperlink ref="C1236" r:id="rId_hyperlink_1235" tooltip="MMBZ5259BS" display="MMBZ5259BS"/>
    <hyperlink ref="C1237" r:id="rId_hyperlink_1236" tooltip="MMBZ5259BT" display="MMBZ5259BT"/>
    <hyperlink ref="C1238" r:id="rId_hyperlink_1237" tooltip="MMBZ5259BTS" display="MMBZ5259BTS"/>
    <hyperlink ref="C1239" r:id="rId_hyperlink_1238" tooltip="MMBZ5259BW" display="MMBZ5259BW"/>
    <hyperlink ref="C1240" r:id="rId_hyperlink_1239" tooltip="MMSZ10VCWF(LS)" display="MMSZ10VCWF(LS)"/>
    <hyperlink ref="C1241" r:id="rId_hyperlink_1240" tooltip="MMSZ11VCWF(LS)" display="MMSZ11VCWF(LS)"/>
    <hyperlink ref="C1242" r:id="rId_hyperlink_1241" tooltip="MMSZ12VCWF(LS)" display="MMSZ12VCWF(LS)"/>
    <hyperlink ref="C1243" r:id="rId_hyperlink_1242" tooltip="MMSZ13VCWF(LS)" display="MMSZ13VCWF(LS)"/>
    <hyperlink ref="C1244" r:id="rId_hyperlink_1243" tooltip="MMSZ15VCWF(LS)" display="MMSZ15VCWF(LS)"/>
    <hyperlink ref="C1245" r:id="rId_hyperlink_1244" tooltip="MMSZ16VCWF(LS)" display="MMSZ16VCWF(LS)"/>
    <hyperlink ref="C1246" r:id="rId_hyperlink_1245" tooltip="MMSZ18VCWF(LS)" display="MMSZ18VCWF(LS)"/>
    <hyperlink ref="C1247" r:id="rId_hyperlink_1246" tooltip="MMSZ20VCWF(LS)" display="MMSZ20VCWF(LS)"/>
    <hyperlink ref="C1248" r:id="rId_hyperlink_1247" tooltip="MMSZ22VCWF(LS)" display="MMSZ22VCWF(LS)"/>
    <hyperlink ref="C1249" r:id="rId_hyperlink_1248" tooltip="MMSZ24VCWF(LS)" display="MMSZ24VCWF(LS)"/>
    <hyperlink ref="C1250" r:id="rId_hyperlink_1249" tooltip="MMSZ27VCWF(LS)" display="MMSZ27VCWF(LS)"/>
    <hyperlink ref="C1251" r:id="rId_hyperlink_1250" tooltip="MMSZ2V4CWF(LS)" display="MMSZ2V4CWF(LS)"/>
    <hyperlink ref="C1252" r:id="rId_hyperlink_1251" tooltip="MMSZ2V7CWF(LS)" display="MMSZ2V7CWF(LS)"/>
    <hyperlink ref="C1253" r:id="rId_hyperlink_1252" tooltip="MMSZ30VCWF(LS)" display="MMSZ30VCWF(LS)"/>
    <hyperlink ref="C1254" r:id="rId_hyperlink_1253" tooltip="MMSZ33VCWF(LS)" display="MMSZ33VCWF(LS)"/>
    <hyperlink ref="C1255" r:id="rId_hyperlink_1254" tooltip="MMSZ36VCWF(LS)" display="MMSZ36VCWF(LS)"/>
    <hyperlink ref="C1256" r:id="rId_hyperlink_1255" tooltip="MMSZ39VCWF(LS)" display="MMSZ39VCWF(LS)"/>
    <hyperlink ref="C1257" r:id="rId_hyperlink_1256" tooltip="MMSZ3V0CWF(LS)" display="MMSZ3V0CWF(LS)"/>
    <hyperlink ref="C1258" r:id="rId_hyperlink_1257" tooltip="MMSZ3V3CWF(LS)" display="MMSZ3V3CWF(LS)"/>
    <hyperlink ref="C1259" r:id="rId_hyperlink_1258" tooltip="MMSZ3V6CWF(LS)" display="MMSZ3V6CWF(LS)"/>
    <hyperlink ref="C1260" r:id="rId_hyperlink_1259" tooltip="MMSZ3V9CWF(LS)" display="MMSZ3V9CWF(LS)"/>
    <hyperlink ref="C1261" r:id="rId_hyperlink_1260" tooltip="MMSZ43VCWF(LS)" display="MMSZ43VCWF(LS)"/>
    <hyperlink ref="C1262" r:id="rId_hyperlink_1261" tooltip="MMSZ47VCWF(LS)" display="MMSZ47VCWF(LS)"/>
    <hyperlink ref="C1263" r:id="rId_hyperlink_1262" tooltip="MMSZ4V3CWF(LS)" display="MMSZ4V3CWF(LS)"/>
    <hyperlink ref="C1264" r:id="rId_hyperlink_1263" tooltip="MMSZ4V7CWF(LS)" display="MMSZ4V7CWF(LS)"/>
    <hyperlink ref="C1265" r:id="rId_hyperlink_1264" tooltip="MMSZ51VCWF(LS)" display="MMSZ51VCWF(LS)"/>
    <hyperlink ref="C1266" r:id="rId_hyperlink_1265" tooltip="MMSZ5221B" display="MMSZ5221B"/>
    <hyperlink ref="C1267" r:id="rId_hyperlink_1266" tooltip="MMSZ5221BF(LS)" display="MMSZ5221BF(LS)"/>
    <hyperlink ref="C1268" r:id="rId_hyperlink_1267" tooltip="MMSZ5221BS" display="MMSZ5221BS"/>
    <hyperlink ref="C1269" r:id="rId_hyperlink_1268" tooltip="MMSZ5222BF(LS)" display="MMSZ5222BF(LS)"/>
    <hyperlink ref="C1270" r:id="rId_hyperlink_1269" tooltip="MMSZ5223B" display="MMSZ5223B"/>
    <hyperlink ref="C1271" r:id="rId_hyperlink_1270" tooltip="MMSZ5223BF(LS)" display="MMSZ5223BF(LS)"/>
    <hyperlink ref="C1272" r:id="rId_hyperlink_1271" tooltip="MMSZ5223BS" display="MMSZ5223BS"/>
    <hyperlink ref="C1273" r:id="rId_hyperlink_1272" tooltip="MMSZ5224BF(LS)" display="MMSZ5224BF(LS)"/>
    <hyperlink ref="C1274" r:id="rId_hyperlink_1273" tooltip="MMSZ5225B" display="MMSZ5225B"/>
    <hyperlink ref="C1275" r:id="rId_hyperlink_1274" tooltip="MMSZ5225BF(LS)" display="MMSZ5225BF(LS)"/>
    <hyperlink ref="C1276" r:id="rId_hyperlink_1275" tooltip="MMSZ5225BS" display="MMSZ5225BS"/>
    <hyperlink ref="C1277" r:id="rId_hyperlink_1276" tooltip="MMSZ5226B" display="MMSZ5226B"/>
    <hyperlink ref="C1278" r:id="rId_hyperlink_1277" tooltip="MMSZ5226BF(LS)" display="MMSZ5226BF(LS)"/>
    <hyperlink ref="C1279" r:id="rId_hyperlink_1278" tooltip="MMSZ5226BS" display="MMSZ5226BS"/>
    <hyperlink ref="C1280" r:id="rId_hyperlink_1279" tooltip="MMSZ5227B" display="MMSZ5227B"/>
    <hyperlink ref="C1281" r:id="rId_hyperlink_1280" tooltip="MMSZ5227BF(LS)" display="MMSZ5227BF(LS)"/>
    <hyperlink ref="C1282" r:id="rId_hyperlink_1281" tooltip="MMSZ5227BS" display="MMSZ5227BS"/>
    <hyperlink ref="C1283" r:id="rId_hyperlink_1282" tooltip="MMSZ5228B" display="MMSZ5228B"/>
    <hyperlink ref="C1284" r:id="rId_hyperlink_1283" tooltip="MMSZ5228BF(LS)" display="MMSZ5228BF(LS)"/>
    <hyperlink ref="C1285" r:id="rId_hyperlink_1284" tooltip="MMSZ5228BS" display="MMSZ5228BS"/>
    <hyperlink ref="C1286" r:id="rId_hyperlink_1285" tooltip="MMSZ5229B" display="MMSZ5229B"/>
    <hyperlink ref="C1287" r:id="rId_hyperlink_1286" tooltip="MMSZ5229BF(LS)" display="MMSZ5229BF(LS)"/>
    <hyperlink ref="C1288" r:id="rId_hyperlink_1287" tooltip="MMSZ5229BS" display="MMSZ5229BS"/>
    <hyperlink ref="C1289" r:id="rId_hyperlink_1288" tooltip="MMSZ5230B" display="MMSZ5230B"/>
    <hyperlink ref="C1290" r:id="rId_hyperlink_1289" tooltip="MMSZ5230BF(LS)" display="MMSZ5230BF(LS)"/>
    <hyperlink ref="C1291" r:id="rId_hyperlink_1290" tooltip="MMSZ5230BS" display="MMSZ5230BS"/>
    <hyperlink ref="C1292" r:id="rId_hyperlink_1291" tooltip="MMSZ5231B" display="MMSZ5231B"/>
    <hyperlink ref="C1293" r:id="rId_hyperlink_1292" tooltip="MMSZ5231BF(LS)" display="MMSZ5231BF(LS)"/>
    <hyperlink ref="C1294" r:id="rId_hyperlink_1293" tooltip="MMSZ5231BS" display="MMSZ5231BS"/>
    <hyperlink ref="C1295" r:id="rId_hyperlink_1294" tooltip="MMSZ5232B" display="MMSZ5232B"/>
    <hyperlink ref="C1296" r:id="rId_hyperlink_1295" tooltip="MMSZ5232BF(LS)" display="MMSZ5232BF(LS)"/>
    <hyperlink ref="C1297" r:id="rId_hyperlink_1296" tooltip="MMSZ5232BS" display="MMSZ5232BS"/>
    <hyperlink ref="C1298" r:id="rId_hyperlink_1297" tooltip="MMSZ5232BSQ" display="MMSZ5232BSQ"/>
    <hyperlink ref="C1299" r:id="rId_hyperlink_1298" tooltip="MMSZ5233B" display="MMSZ5233B"/>
    <hyperlink ref="C1300" r:id="rId_hyperlink_1299" tooltip="MMSZ5233BF(LS)" display="MMSZ5233BF(LS)"/>
    <hyperlink ref="C1301" r:id="rId_hyperlink_1300" tooltip="MMSZ5233BS" display="MMSZ5233BS"/>
    <hyperlink ref="C1302" r:id="rId_hyperlink_1301" tooltip="MMSZ5234B" display="MMSZ5234B"/>
    <hyperlink ref="C1303" r:id="rId_hyperlink_1302" tooltip="MMSZ5234BF(LS)" display="MMSZ5234BF(LS)"/>
    <hyperlink ref="C1304" r:id="rId_hyperlink_1303" tooltip="MMSZ5234BS" display="MMSZ5234BS"/>
    <hyperlink ref="C1305" r:id="rId_hyperlink_1304" tooltip="MMSZ5235B" display="MMSZ5235B"/>
    <hyperlink ref="C1306" r:id="rId_hyperlink_1305" tooltip="MMSZ5235BF(LS)" display="MMSZ5235BF(LS)"/>
    <hyperlink ref="C1307" r:id="rId_hyperlink_1306" tooltip="MMSZ5235BS" display="MMSZ5235BS"/>
    <hyperlink ref="C1308" r:id="rId_hyperlink_1307" tooltip="MMSZ5236B" display="MMSZ5236B"/>
    <hyperlink ref="C1309" r:id="rId_hyperlink_1308" tooltip="MMSZ5236BF(LS)" display="MMSZ5236BF(LS)"/>
    <hyperlink ref="C1310" r:id="rId_hyperlink_1309" tooltip="MMSZ5236BS" display="MMSZ5236BS"/>
    <hyperlink ref="C1311" r:id="rId_hyperlink_1310" tooltip="MMSZ5237B" display="MMSZ5237B"/>
    <hyperlink ref="C1312" r:id="rId_hyperlink_1311" tooltip="MMSZ5237BF(LS)" display="MMSZ5237BF(LS)"/>
    <hyperlink ref="C1313" r:id="rId_hyperlink_1312" tooltip="MMSZ5237BS" display="MMSZ5237BS"/>
    <hyperlink ref="C1314" r:id="rId_hyperlink_1313" tooltip="MMSZ5238B" display="MMSZ5238B"/>
    <hyperlink ref="C1315" r:id="rId_hyperlink_1314" tooltip="MMSZ5238BF(LS)" display="MMSZ5238BF(LS)"/>
    <hyperlink ref="C1316" r:id="rId_hyperlink_1315" tooltip="MMSZ5238BS" display="MMSZ5238BS"/>
    <hyperlink ref="C1317" r:id="rId_hyperlink_1316" tooltip="MMSZ5239B" display="MMSZ5239B"/>
    <hyperlink ref="C1318" r:id="rId_hyperlink_1317" tooltip="MMSZ5239BF(LS)" display="MMSZ5239BF(LS)"/>
    <hyperlink ref="C1319" r:id="rId_hyperlink_1318" tooltip="MMSZ5239BS" display="MMSZ5239BS"/>
    <hyperlink ref="C1320" r:id="rId_hyperlink_1319" tooltip="MMSZ5240B" display="MMSZ5240B"/>
    <hyperlink ref="C1321" r:id="rId_hyperlink_1320" tooltip="MMSZ5240BF(LS)" display="MMSZ5240BF(LS)"/>
    <hyperlink ref="C1322" r:id="rId_hyperlink_1321" tooltip="MMSZ5240BS" display="MMSZ5240BS"/>
    <hyperlink ref="C1323" r:id="rId_hyperlink_1322" tooltip="MMSZ5241B" display="MMSZ5241B"/>
    <hyperlink ref="C1324" r:id="rId_hyperlink_1323" tooltip="MMSZ5241BF(LS)" display="MMSZ5241BF(LS)"/>
    <hyperlink ref="C1325" r:id="rId_hyperlink_1324" tooltip="MMSZ5241BS" display="MMSZ5241BS"/>
    <hyperlink ref="C1326" r:id="rId_hyperlink_1325" tooltip="MMSZ5242B" display="MMSZ5242B"/>
    <hyperlink ref="C1327" r:id="rId_hyperlink_1326" tooltip="MMSZ5242BF(LS)" display="MMSZ5242BF(LS)"/>
    <hyperlink ref="C1328" r:id="rId_hyperlink_1327" tooltip="MMSZ5242BS" display="MMSZ5242BS"/>
    <hyperlink ref="C1329" r:id="rId_hyperlink_1328" tooltip="MMSZ5243B" display="MMSZ5243B"/>
    <hyperlink ref="C1330" r:id="rId_hyperlink_1329" tooltip="MMSZ5243BF(LS)" display="MMSZ5243BF(LS)"/>
    <hyperlink ref="C1331" r:id="rId_hyperlink_1330" tooltip="MMSZ5243BS" display="MMSZ5243BS"/>
    <hyperlink ref="C1332" r:id="rId_hyperlink_1331" tooltip="MMSZ5244BF(LS)" display="MMSZ5244BF(LS)"/>
    <hyperlink ref="C1333" r:id="rId_hyperlink_1332" tooltip="MMSZ5245B" display="MMSZ5245B"/>
    <hyperlink ref="C1334" r:id="rId_hyperlink_1333" tooltip="MMSZ5245BF(LS)" display="MMSZ5245BF(LS)"/>
    <hyperlink ref="C1335" r:id="rId_hyperlink_1334" tooltip="MMSZ5245BS" display="MMSZ5245BS"/>
    <hyperlink ref="C1336" r:id="rId_hyperlink_1335" tooltip="MMSZ5246B" display="MMSZ5246B"/>
    <hyperlink ref="C1337" r:id="rId_hyperlink_1336" tooltip="MMSZ5246BF(LS)" display="MMSZ5246BF(LS)"/>
    <hyperlink ref="C1338" r:id="rId_hyperlink_1337" tooltip="MMSZ5246BS" display="MMSZ5246BS"/>
    <hyperlink ref="C1339" r:id="rId_hyperlink_1338" tooltip="MMSZ5247BF(LS)" display="MMSZ5247BF(LS)"/>
    <hyperlink ref="C1340" r:id="rId_hyperlink_1339" tooltip="MMSZ5248B" display="MMSZ5248B"/>
    <hyperlink ref="C1341" r:id="rId_hyperlink_1340" tooltip="MMSZ5248BF(LS)" display="MMSZ5248BF(LS)"/>
    <hyperlink ref="C1342" r:id="rId_hyperlink_1341" tooltip="MMSZ5248BS" display="MMSZ5248BS"/>
    <hyperlink ref="C1343" r:id="rId_hyperlink_1342" tooltip="MMSZ5249BF(LS)" display="MMSZ5249BF(LS)"/>
    <hyperlink ref="C1344" r:id="rId_hyperlink_1343" tooltip="MMSZ5250B" display="MMSZ5250B"/>
    <hyperlink ref="C1345" r:id="rId_hyperlink_1344" tooltip="MMSZ5250BF(LS)" display="MMSZ5250BF(LS)"/>
    <hyperlink ref="C1346" r:id="rId_hyperlink_1345" tooltip="MMSZ5250BS" display="MMSZ5250BS"/>
    <hyperlink ref="C1347" r:id="rId_hyperlink_1346" tooltip="MMSZ5251B" display="MMSZ5251B"/>
    <hyperlink ref="C1348" r:id="rId_hyperlink_1347" tooltip="MMSZ5251BF(LS)" display="MMSZ5251BF(LS)"/>
    <hyperlink ref="C1349" r:id="rId_hyperlink_1348" tooltip="MMSZ5251BS" display="MMSZ5251BS"/>
    <hyperlink ref="C1350" r:id="rId_hyperlink_1349" tooltip="MMSZ5252B" display="MMSZ5252B"/>
    <hyperlink ref="C1351" r:id="rId_hyperlink_1350" tooltip="MMSZ5252BF(LS)" display="MMSZ5252BF(LS)"/>
    <hyperlink ref="C1352" r:id="rId_hyperlink_1351" tooltip="MMSZ5252BS" display="MMSZ5252BS"/>
    <hyperlink ref="C1353" r:id="rId_hyperlink_1352" tooltip="MMSZ5253BF(LS)" display="MMSZ5253BF(LS)"/>
    <hyperlink ref="C1354" r:id="rId_hyperlink_1353" tooltip="MMSZ5254B" display="MMSZ5254B"/>
    <hyperlink ref="C1355" r:id="rId_hyperlink_1354" tooltip="MMSZ5254BF(LS)" display="MMSZ5254BF(LS)"/>
    <hyperlink ref="C1356" r:id="rId_hyperlink_1355" tooltip="MMSZ5254BS" display="MMSZ5254BS"/>
    <hyperlink ref="C1357" r:id="rId_hyperlink_1356" tooltip="MMSZ5255B" display="MMSZ5255B"/>
    <hyperlink ref="C1358" r:id="rId_hyperlink_1357" tooltip="MMSZ5255BF(LS)" display="MMSZ5255BF(LS)"/>
    <hyperlink ref="C1359" r:id="rId_hyperlink_1358" tooltip="MMSZ5255BS" display="MMSZ5255BS"/>
    <hyperlink ref="C1360" r:id="rId_hyperlink_1359" tooltip="MMSZ5256B" display="MMSZ5256B"/>
    <hyperlink ref="C1361" r:id="rId_hyperlink_1360" tooltip="MMSZ5256BF(LS)" display="MMSZ5256BF(LS)"/>
    <hyperlink ref="C1362" r:id="rId_hyperlink_1361" tooltip="MMSZ5256BS" display="MMSZ5256BS"/>
    <hyperlink ref="C1363" r:id="rId_hyperlink_1362" tooltip="MMSZ5257B" display="MMSZ5257B"/>
    <hyperlink ref="C1364" r:id="rId_hyperlink_1363" tooltip="MMSZ5257BF(LS)" display="MMSZ5257BF(LS)"/>
    <hyperlink ref="C1365" r:id="rId_hyperlink_1364" tooltip="MMSZ5257BS" display="MMSZ5257BS"/>
    <hyperlink ref="C1366" r:id="rId_hyperlink_1365" tooltip="MMSZ5258B" display="MMSZ5258B"/>
    <hyperlink ref="C1367" r:id="rId_hyperlink_1366" tooltip="MMSZ5258BF(LS)" display="MMSZ5258BF(LS)"/>
    <hyperlink ref="C1368" r:id="rId_hyperlink_1367" tooltip="MMSZ5258BS" display="MMSZ5258BS"/>
    <hyperlink ref="C1369" r:id="rId_hyperlink_1368" tooltip="MMSZ5259B" display="MMSZ5259B"/>
    <hyperlink ref="C1370" r:id="rId_hyperlink_1369" tooltip="MMSZ5259BF(LS)" display="MMSZ5259BF(LS)"/>
    <hyperlink ref="C1371" r:id="rId_hyperlink_1370" tooltip="MMSZ5259BS" display="MMSZ5259BS"/>
    <hyperlink ref="C1372" r:id="rId_hyperlink_1371" tooltip="MMSZ5260BF(LS)" display="MMSZ5260BF(LS)"/>
    <hyperlink ref="C1373" r:id="rId_hyperlink_1372" tooltip="MMSZ5261BF(LS)" display="MMSZ5261BF(LS)"/>
    <hyperlink ref="C1374" r:id="rId_hyperlink_1373" tooltip="MMSZ5262BF(LS)" display="MMSZ5262BF(LS)"/>
    <hyperlink ref="C1375" r:id="rId_hyperlink_1374" tooltip="MMSZ5263B" display="MMSZ5263B"/>
    <hyperlink ref="C1376" r:id="rId_hyperlink_1375" tooltip="MMSZ5263BF(LS)" display="MMSZ5263BF(LS)"/>
    <hyperlink ref="C1377" r:id="rId_hyperlink_1376" tooltip="MMSZ5264BF(LS)" display="MMSZ5264BF(LS)"/>
    <hyperlink ref="C1378" r:id="rId_hyperlink_1377" tooltip="MMSZ5265BF(LS)" display="MMSZ5265BF(LS)"/>
    <hyperlink ref="C1379" r:id="rId_hyperlink_1378" tooltip="MMSZ5266BF(LS)" display="MMSZ5266BF(LS)"/>
    <hyperlink ref="C1380" r:id="rId_hyperlink_1379" tooltip="MMSZ5267BF(LS)" display="MMSZ5267BF(LS)"/>
    <hyperlink ref="C1381" r:id="rId_hyperlink_1380" tooltip="MMSZ56VCWF(LS)" display="MMSZ56VCWF(LS)"/>
    <hyperlink ref="C1382" r:id="rId_hyperlink_1381" tooltip="MMSZ5V1CWF(LS)" display="MMSZ5V1CWF(LS)"/>
    <hyperlink ref="C1383" r:id="rId_hyperlink_1382" tooltip="MMSZ5V6CWF(LS)" display="MMSZ5V6CWF(LS)"/>
    <hyperlink ref="C1384" r:id="rId_hyperlink_1383" tooltip="MMSZ62VCWF(LS)" display="MMSZ62VCWF(LS)"/>
    <hyperlink ref="C1385" r:id="rId_hyperlink_1384" tooltip="MMSZ68VCWF(LS)" display="MMSZ68VCWF(LS)"/>
    <hyperlink ref="C1386" r:id="rId_hyperlink_1385" tooltip="MMSZ6V2CWF(LS)" display="MMSZ6V2CWF(LS)"/>
    <hyperlink ref="C1387" r:id="rId_hyperlink_1386" tooltip="MMSZ6V8CWF(LS)" display="MMSZ6V8CWF(LS)"/>
    <hyperlink ref="C1388" r:id="rId_hyperlink_1387" tooltip="MMSZ75VCWF(LS)" display="MMSZ75VCWF(LS)"/>
    <hyperlink ref="C1389" r:id="rId_hyperlink_1388" tooltip="MMSZ7V5CWF(LS)" display="MMSZ7V5CWF(LS)"/>
    <hyperlink ref="C1390" r:id="rId_hyperlink_1389" tooltip="MMSZ8V2CWF(LS)" display="MMSZ8V2CWF(LS)"/>
    <hyperlink ref="C1391" r:id="rId_hyperlink_1390" tooltip="MMSZ9V1CWF(LS)" display="MMSZ9V1CWF(LS)"/>
    <hyperlink ref="C1392" r:id="rId_hyperlink_1391" tooltip="PD3Z284C10" display="PD3Z284C10"/>
    <hyperlink ref="C1393" r:id="rId_hyperlink_1392" tooltip="PD3Z284C11" display="PD3Z284C11"/>
    <hyperlink ref="C1394" r:id="rId_hyperlink_1393" tooltip="PD3Z284C12" display="PD3Z284C12"/>
    <hyperlink ref="C1395" r:id="rId_hyperlink_1394" tooltip="PD3Z284C13" display="PD3Z284C13"/>
    <hyperlink ref="C1396" r:id="rId_hyperlink_1395" tooltip="PD3Z284C15" display="PD3Z284C15"/>
    <hyperlink ref="C1397" r:id="rId_hyperlink_1396" tooltip="PD3Z284C16" display="PD3Z284C16"/>
    <hyperlink ref="C1398" r:id="rId_hyperlink_1397" tooltip="PD3Z284C16Q" display="PD3Z284C16Q"/>
    <hyperlink ref="C1399" r:id="rId_hyperlink_1398" tooltip="PD3Z284C18" display="PD3Z284C18"/>
    <hyperlink ref="C1400" r:id="rId_hyperlink_1399" tooltip="PD3Z284C20" display="PD3Z284C20"/>
    <hyperlink ref="C1401" r:id="rId_hyperlink_1400" tooltip="PD3Z284C22" display="PD3Z284C22"/>
    <hyperlink ref="C1402" r:id="rId_hyperlink_1401" tooltip="PD3Z284C24" display="PD3Z284C24"/>
    <hyperlink ref="C1403" r:id="rId_hyperlink_1402" tooltip="PD3Z284C24Q" display="PD3Z284C24Q"/>
    <hyperlink ref="C1404" r:id="rId_hyperlink_1403" tooltip="PD3Z284C27" display="PD3Z284C27"/>
    <hyperlink ref="C1405" r:id="rId_hyperlink_1404" tooltip="PD3Z284C2V4" display="PD3Z284C2V4"/>
    <hyperlink ref="C1406" r:id="rId_hyperlink_1405" tooltip="PD3Z284C2V7" display="PD3Z284C2V7"/>
    <hyperlink ref="C1407" r:id="rId_hyperlink_1406" tooltip="PD3Z284C30" display="PD3Z284C30"/>
    <hyperlink ref="C1408" r:id="rId_hyperlink_1407" tooltip="PD3Z284C33" display="PD3Z284C33"/>
    <hyperlink ref="C1409" r:id="rId_hyperlink_1408" tooltip="PD3Z284C36" display="PD3Z284C36"/>
    <hyperlink ref="C1410" r:id="rId_hyperlink_1409" tooltip="PD3Z284C36Q" display="PD3Z284C36Q"/>
    <hyperlink ref="C1411" r:id="rId_hyperlink_1410" tooltip="PD3Z284C39" display="PD3Z284C39"/>
    <hyperlink ref="C1412" r:id="rId_hyperlink_1411" tooltip="PD3Z284C3V0" display="PD3Z284C3V0"/>
    <hyperlink ref="C1413" r:id="rId_hyperlink_1412" tooltip="PD3Z284C3V3" display="PD3Z284C3V3"/>
    <hyperlink ref="C1414" r:id="rId_hyperlink_1413" tooltip="PD3Z284C3V6" display="PD3Z284C3V6"/>
    <hyperlink ref="C1415" r:id="rId_hyperlink_1414" tooltip="PD3Z284C3V9" display="PD3Z284C3V9"/>
    <hyperlink ref="C1416" r:id="rId_hyperlink_1415" tooltip="PD3Z284C4V3" display="PD3Z284C4V3"/>
    <hyperlink ref="C1417" r:id="rId_hyperlink_1416" tooltip="PD3Z284C4V7" display="PD3Z284C4V7"/>
    <hyperlink ref="C1418" r:id="rId_hyperlink_1417" tooltip="PD3Z284C5V1" display="PD3Z284C5V1"/>
    <hyperlink ref="C1419" r:id="rId_hyperlink_1418" tooltip="PD3Z284C5V1Q" display="PD3Z284C5V1Q"/>
    <hyperlink ref="C1420" r:id="rId_hyperlink_1419" tooltip="PD3Z284C5V6" display="PD3Z284C5V6"/>
    <hyperlink ref="C1421" r:id="rId_hyperlink_1420" tooltip="PD3Z284C6V2" display="PD3Z284C6V2"/>
    <hyperlink ref="C1422" r:id="rId_hyperlink_1421" tooltip="PD3Z284C6V8" display="PD3Z284C6V8"/>
    <hyperlink ref="C1423" r:id="rId_hyperlink_1422" tooltip="PD3Z284C7V5" display="PD3Z284C7V5"/>
    <hyperlink ref="C1424" r:id="rId_hyperlink_1423" tooltip="PD3Z284C8V2" display="PD3Z284C8V2"/>
    <hyperlink ref="C1425" r:id="rId_hyperlink_1424" tooltip="PD3Z284C9V1" display="PD3Z284C9V1"/>
    <hyperlink ref="C1426" r:id="rId_hyperlink_1425" tooltip="QZX363C12" display="QZX363C12"/>
    <hyperlink ref="C1427" r:id="rId_hyperlink_1426" tooltip="QZX363C15" display="QZX363C15"/>
    <hyperlink ref="C1428" r:id="rId_hyperlink_1427" tooltip="QZX363C20" display="QZX363C20"/>
    <hyperlink ref="C1429" r:id="rId_hyperlink_1428" tooltip="QZX363C5V6" display="QZX363C5V6"/>
    <hyperlink ref="C1430" r:id="rId_hyperlink_1429" tooltip="QZX363C6V8" display="QZX363C6V8"/>
    <hyperlink ref="C1431" r:id="rId_hyperlink_1430" tooltip="QZX563C6V8C" display="QZX563C6V8C"/>
    <hyperlink ref="C1432" r:id="rId_hyperlink_1431" tooltip="SMAZ10" display="SMAZ10"/>
    <hyperlink ref="C1433" r:id="rId_hyperlink_1432" tooltip="SMAZ12" display="SMAZ12"/>
    <hyperlink ref="C1434" r:id="rId_hyperlink_1433" tooltip="SMAZ15" display="SMAZ15"/>
    <hyperlink ref="C1435" r:id="rId_hyperlink_1434" tooltip="SMAZ16" display="SMAZ16"/>
    <hyperlink ref="C1436" r:id="rId_hyperlink_1435" tooltip="SMAZ18" display="SMAZ18"/>
    <hyperlink ref="C1437" r:id="rId_hyperlink_1436" tooltip="SMAZ20" display="SMAZ20"/>
    <hyperlink ref="C1438" r:id="rId_hyperlink_1437" tooltip="SMAZ22" display="SMAZ22"/>
    <hyperlink ref="C1439" r:id="rId_hyperlink_1438" tooltip="SMAZ24" display="SMAZ24"/>
    <hyperlink ref="C1440" r:id="rId_hyperlink_1439" tooltip="SMAZ27" display="SMAZ27"/>
    <hyperlink ref="C1441" r:id="rId_hyperlink_1440" tooltip="SMAZ30" display="SMAZ30"/>
    <hyperlink ref="C1442" r:id="rId_hyperlink_1441" tooltip="SMAZ33" display="SMAZ33"/>
    <hyperlink ref="C1443" r:id="rId_hyperlink_1442" tooltip="SMAZ36" display="SMAZ36"/>
    <hyperlink ref="C1444" r:id="rId_hyperlink_1443" tooltip="SMAZ39" display="SMAZ39"/>
    <hyperlink ref="C1445" r:id="rId_hyperlink_1444" tooltip="SMAZ5V1" display="SMAZ5V1"/>
    <hyperlink ref="C1446" r:id="rId_hyperlink_1445" tooltip="SMAZ5V6" display="SMAZ5V6"/>
    <hyperlink ref="C1447" r:id="rId_hyperlink_1446" tooltip="SMAZ6V2" display="SMAZ6V2"/>
    <hyperlink ref="C1448" r:id="rId_hyperlink_1447" tooltip="SMAZ6V8" display="SMAZ6V8"/>
    <hyperlink ref="C1449" r:id="rId_hyperlink_1448" tooltip="SMAZ7V5" display="SMAZ7V5"/>
    <hyperlink ref="C1450" r:id="rId_hyperlink_1449" tooltip="SMAZ8V2" display="SMAZ8V2"/>
    <hyperlink ref="C1451" r:id="rId_hyperlink_1450" tooltip="SMAZ9V1" display="SMAZ9V1"/>
    <hyperlink ref="C1452" r:id="rId_hyperlink_1451" tooltip="TBZ363C20V8" display="TBZ363C20V8"/>
    <hyperlink ref="C1453" r:id="rId_hyperlink_1452" tooltip="TBZ363C5V5" display="TBZ363C5V5"/>
    <hyperlink ref="C1454" r:id="rId_hyperlink_1453" tooltip="TBZ363C6V4" display="TBZ363C6V4"/>
    <hyperlink ref="C1455" r:id="rId_hyperlink_1454" tooltip="TBZ363C7V0" display="TBZ363C7V0"/>
    <hyperlink ref="C1456" r:id="rId_hyperlink_1455" tooltip="UDZ10B" display="UDZ10B"/>
    <hyperlink ref="C1457" r:id="rId_hyperlink_1456" tooltip="UDZ11B" display="UDZ11B"/>
    <hyperlink ref="C1458" r:id="rId_hyperlink_1457" tooltip="UDZ12B" display="UDZ12B"/>
    <hyperlink ref="C1459" r:id="rId_hyperlink_1458" tooltip="UDZ13B" display="UDZ13B"/>
    <hyperlink ref="C1460" r:id="rId_hyperlink_1459" tooltip="UDZ15B" display="UDZ15B"/>
    <hyperlink ref="C1461" r:id="rId_hyperlink_1460" tooltip="UDZ3V6B" display="UDZ3V6B"/>
    <hyperlink ref="C1462" r:id="rId_hyperlink_1461" tooltip="UDZ3V9B" display="UDZ3V9B"/>
    <hyperlink ref="C1463" r:id="rId_hyperlink_1462" tooltip="UDZ4V3B" display="UDZ4V3B"/>
    <hyperlink ref="C1464" r:id="rId_hyperlink_1463" tooltip="UDZ4V7B" display="UDZ4V7B"/>
    <hyperlink ref="C1465" r:id="rId_hyperlink_1464" tooltip="UDZ5V1B" display="UDZ5V1B"/>
    <hyperlink ref="C1466" r:id="rId_hyperlink_1465" tooltip="UDZ5V1BF" display="UDZ5V1BF"/>
    <hyperlink ref="C1467" r:id="rId_hyperlink_1466" tooltip="UDZ5V6B" display="UDZ5V6B"/>
    <hyperlink ref="C1468" r:id="rId_hyperlink_1467" tooltip="UDZ6V2B" display="UDZ6V2B"/>
    <hyperlink ref="C1469" r:id="rId_hyperlink_1468" tooltip="UDZ6V8B" display="UDZ6V8B"/>
    <hyperlink ref="C1470" r:id="rId_hyperlink_1469" tooltip="UDZ7V5B" display="UDZ7V5B"/>
    <hyperlink ref="C1471" r:id="rId_hyperlink_1470" tooltip="UDZ8V2B" display="UDZ8V2B"/>
    <hyperlink ref="C1472" r:id="rId_hyperlink_1471" tooltip="UDZ9V1B" display="UDZ9V1B"/>
    <hyperlink ref="C1473" r:id="rId_hyperlink_1472" tooltip="UDZ9V1BQ" display="UDZ9V1BQ"/>
    <hyperlink ref="C1474" r:id="rId_hyperlink_1473" tooltip="UDZS10B(LS)" display="UDZS10B(LS)"/>
    <hyperlink ref="C1475" r:id="rId_hyperlink_1474" tooltip="UDZS11B(LS)" display="UDZS11B(LS)"/>
    <hyperlink ref="C1476" r:id="rId_hyperlink_1475" tooltip="UDZS12B(LS)" display="UDZS12B(LS)"/>
    <hyperlink ref="C1477" r:id="rId_hyperlink_1476" tooltip="UDZS13B(LS)" display="UDZS13B(LS)"/>
    <hyperlink ref="C1478" r:id="rId_hyperlink_1477" tooltip="UDZS15B(LS)" display="UDZS15B(LS)"/>
    <hyperlink ref="C1479" r:id="rId_hyperlink_1478" tooltip="UDZS16B(LS)" display="UDZS16B(LS)"/>
    <hyperlink ref="C1480" r:id="rId_hyperlink_1479" tooltip="UDZS18B(LS)" display="UDZS18B(LS)"/>
    <hyperlink ref="C1481" r:id="rId_hyperlink_1480" tooltip="UDZS20B(LS)" display="UDZS20B(LS)"/>
    <hyperlink ref="C1482" r:id="rId_hyperlink_1481" tooltip="UDZS22B(LS)" display="UDZS22B(LS)"/>
    <hyperlink ref="C1483" r:id="rId_hyperlink_1482" tooltip="UDZS24B(LS)" display="UDZS24B(LS)"/>
    <hyperlink ref="C1484" r:id="rId_hyperlink_1483" tooltip="UDZS27B(LS)" display="UDZS27B(LS)"/>
    <hyperlink ref="C1485" r:id="rId_hyperlink_1484" tooltip="UDZS2V4B(LS)" display="UDZS2V4B(LS)"/>
    <hyperlink ref="C1486" r:id="rId_hyperlink_1485" tooltip="UDZS2V7B(LS)" display="UDZS2V7B(LS)"/>
    <hyperlink ref="C1487" r:id="rId_hyperlink_1486" tooltip="UDZS30B(LS)" display="UDZS30B(LS)"/>
    <hyperlink ref="C1488" r:id="rId_hyperlink_1487" tooltip="UDZS33B(LS)" display="UDZS33B(LS)"/>
    <hyperlink ref="C1489" r:id="rId_hyperlink_1488" tooltip="UDZS36B(LS)" display="UDZS36B(LS)"/>
    <hyperlink ref="C1490" r:id="rId_hyperlink_1489" tooltip="UDZS3V0B(LS)" display="UDZS3V0B(LS)"/>
    <hyperlink ref="C1491" r:id="rId_hyperlink_1490" tooltip="UDZS3V3B(LS)" display="UDZS3V3B(LS)"/>
    <hyperlink ref="C1492" r:id="rId_hyperlink_1491" tooltip="UDZS3V9B(LS)" display="UDZS3V9B(LS)"/>
    <hyperlink ref="C1493" r:id="rId_hyperlink_1492" tooltip="UDZS4V3B(LS)" display="UDZS4V3B(LS)"/>
    <hyperlink ref="C1494" r:id="rId_hyperlink_1493" tooltip="UDZS4V7B(LS)" display="UDZS4V7B(LS)"/>
    <hyperlink ref="C1495" r:id="rId_hyperlink_1494" tooltip="UDZS5V1B(LS)" display="UDZS5V1B(LS)"/>
    <hyperlink ref="C1496" r:id="rId_hyperlink_1495" tooltip="UDZS5V6B(LS)" display="UDZS5V6B(LS)"/>
    <hyperlink ref="C1497" r:id="rId_hyperlink_1496" tooltip="UDZS6V2B(LS)" display="UDZS6V2B(LS)"/>
    <hyperlink ref="C1498" r:id="rId_hyperlink_1497" tooltip="UDZS6V8B(LS)" display="UDZS6V8B(LS)"/>
    <hyperlink ref="C1499" r:id="rId_hyperlink_1498" tooltip="UDZS7V5B(LS)" display="UDZS7V5B(LS)"/>
    <hyperlink ref="C1500" r:id="rId_hyperlink_1499" tooltip="UDZS8V2B(LS)" display="UDZS8V2B(LS)"/>
    <hyperlink ref="C1501" r:id="rId_hyperlink_1500" tooltip="UDZS9V1B(LS)" display="UDZS9V1B(LS)"/>
    <hyperlink ref="B2" r:id="rId_hyperlink_1501" tooltip="https://www.diodes.com/assets/Datasheets/ds32125.pdf" display="https://www.diodes.com/assets/Datasheets/ds32125.pdf"/>
    <hyperlink ref="B3" r:id="rId_hyperlink_1502" tooltip="https://www.diodes.com/assets/Datasheets/ds32125.pdf" display="https://www.diodes.com/assets/Datasheets/ds32125.pdf"/>
    <hyperlink ref="B4" r:id="rId_hyperlink_1503" tooltip="https://www.diodes.com/assets/Datasheets/ds32125.pdf" display="https://www.diodes.com/assets/Datasheets/ds32125.pdf"/>
    <hyperlink ref="B5" r:id="rId_hyperlink_1504" tooltip="https://www.diodes.com/assets/Datasheets/ds32125.pdf" display="https://www.diodes.com/assets/Datasheets/ds32125.pdf"/>
    <hyperlink ref="B6" r:id="rId_hyperlink_1505" tooltip="https://www.diodes.com/assets/Datasheets/ds32125.pdf" display="https://www.diodes.com/assets/Datasheets/ds32125.pdf"/>
    <hyperlink ref="B7" r:id="rId_hyperlink_1506" tooltip="https://www.diodes.com/assets/Datasheets/ds32125.pdf" display="https://www.diodes.com/assets/Datasheets/ds32125.pdf"/>
    <hyperlink ref="B8" r:id="rId_hyperlink_1507" tooltip="https://www.diodes.com/assets/Datasheets/ds32125.pdf" display="https://www.diodes.com/assets/Datasheets/ds32125.pdf"/>
    <hyperlink ref="B9" r:id="rId_hyperlink_1508" tooltip="https://www.diodes.com/assets/Datasheets/ds32125.pdf" display="https://www.diodes.com/assets/Datasheets/ds32125.pdf"/>
    <hyperlink ref="B10" r:id="rId_hyperlink_1509" tooltip="https://www.diodes.com/assets/Datasheets/ds32125.pdf" display="https://www.diodes.com/assets/Datasheets/ds32125.pdf"/>
    <hyperlink ref="B11" r:id="rId_hyperlink_1510" tooltip="https://www.diodes.com/assets/Datasheets/ds32125.pdf" display="https://www.diodes.com/assets/Datasheets/ds32125.pdf"/>
    <hyperlink ref="B12" r:id="rId_hyperlink_1511" tooltip="https://www.diodes.com/assets/Datasheets/ds32125.pdf" display="https://www.diodes.com/assets/Datasheets/ds32125.pdf"/>
    <hyperlink ref="B13" r:id="rId_hyperlink_1512" tooltip="https://www.diodes.com/assets/Datasheets/ds32125.pdf" display="https://www.diodes.com/assets/Datasheets/ds32125.pdf"/>
    <hyperlink ref="B14" r:id="rId_hyperlink_1513" tooltip="https://www.diodes.com/assets/Datasheets/ds32125.pdf" display="https://www.diodes.com/assets/Datasheets/ds32125.pdf"/>
    <hyperlink ref="B15" r:id="rId_hyperlink_1514" tooltip="https://www.diodes.com/assets/Datasheets/ds32125.pdf" display="https://www.diodes.com/assets/Datasheets/ds32125.pdf"/>
    <hyperlink ref="B16" r:id="rId_hyperlink_1515" tooltip="https://www.diodes.com/assets/Datasheets/ds32125.pdf" display="https://www.diodes.com/assets/Datasheets/ds32125.pdf"/>
    <hyperlink ref="B17" r:id="rId_hyperlink_1516" tooltip="https://www.diodes.com/assets/Datasheets/ds32125.pdf" display="https://www.diodes.com/assets/Datasheets/ds32125.pdf"/>
    <hyperlink ref="B18" r:id="rId_hyperlink_1517" tooltip="https://www.diodes.com/assets/Datasheets/ds32125.pdf" display="https://www.diodes.com/assets/Datasheets/ds32125.pdf"/>
    <hyperlink ref="B19" r:id="rId_hyperlink_1518" tooltip="https://www.diodes.com/assets/Datasheets/ds32125.pdf" display="https://www.diodes.com/assets/Datasheets/ds32125.pdf"/>
    <hyperlink ref="B20" r:id="rId_hyperlink_1519" tooltip="https://www.diodes.com/assets/Datasheets/ds32125.pdf" display="https://www.diodes.com/assets/Datasheets/ds32125.pdf"/>
    <hyperlink ref="B21" r:id="rId_hyperlink_1520" tooltip="https://www.diodes.com/assets/Datasheets/ds32125.pdf" display="https://www.diodes.com/assets/Datasheets/ds32125.pdf"/>
    <hyperlink ref="B22" r:id="rId_hyperlink_1521" tooltip="https://www.diodes.com/assets/Datasheets/ds32125.pdf" display="https://www.diodes.com/assets/Datasheets/ds32125.pdf"/>
    <hyperlink ref="B23" r:id="rId_hyperlink_1522" tooltip="https://www.diodes.com/assets/Datasheets/ds32125.pdf" display="https://www.diodes.com/assets/Datasheets/ds32125.pdf"/>
    <hyperlink ref="B24" r:id="rId_hyperlink_1523" tooltip="https://www.diodes.com/assets/Datasheets/ds32125.pdf" display="https://www.diodes.com/assets/Datasheets/ds32125.pdf"/>
    <hyperlink ref="B25" r:id="rId_hyperlink_1524" tooltip="https://www.diodes.com/assets/Datasheets/ds32125.pdf" display="https://www.diodes.com/assets/Datasheets/ds32125.pdf"/>
    <hyperlink ref="B26" r:id="rId_hyperlink_1525" tooltip="https://www.diodes.com/assets/Datasheets/ds32125.pdf" display="https://www.diodes.com/assets/Datasheets/ds32125.pdf"/>
    <hyperlink ref="B27" r:id="rId_hyperlink_1526" tooltip="https://www.diodes.com/assets/Datasheets/ds32125.pdf" display="https://www.diodes.com/assets/Datasheets/ds32125.pdf"/>
    <hyperlink ref="B28" r:id="rId_hyperlink_1527" tooltip="https://www.diodes.com/assets/Datasheets/ds32125.pdf" display="https://www.diodes.com/assets/Datasheets/ds32125.pdf"/>
    <hyperlink ref="B29" r:id="rId_hyperlink_1528" tooltip="https://www.diodes.com/assets/Datasheets/ds32125.pdf" display="https://www.diodes.com/assets/Datasheets/ds32125.pdf"/>
    <hyperlink ref="B30" r:id="rId_hyperlink_1529" tooltip="https://www.diodes.com/assets/Datasheets/ds32125.pdf" display="https://www.diodes.com/assets/Datasheets/ds32125.pdf"/>
    <hyperlink ref="B31" r:id="rId_hyperlink_1530" tooltip="https://www.diodes.com/assets/Datasheets/ds32125.pdf" display="https://www.diodes.com/assets/Datasheets/ds32125.pdf"/>
    <hyperlink ref="B32" r:id="rId_hyperlink_1531" tooltip="https://www.diodes.com/assets/Datasheets/ds32125.pdf" display="https://www.diodes.com/assets/Datasheets/ds32125.pdf"/>
    <hyperlink ref="B33" r:id="rId_hyperlink_1532" tooltip="https://www.diodes.com/assets/Datasheets/ds32125.pdf" display="https://www.diodes.com/assets/Datasheets/ds32125.pdf"/>
    <hyperlink ref="B34" r:id="rId_hyperlink_1533" tooltip="https://www.diodes.com/assets/Datasheets/ds32125.pdf" display="https://www.diodes.com/assets/Datasheets/ds32125.pdf"/>
    <hyperlink ref="B35" r:id="rId_hyperlink_1534" tooltip="https://www.diodes.com/assets/Datasheets/ds32125.pdf" display="https://www.diodes.com/assets/Datasheets/ds32125.pdf"/>
    <hyperlink ref="B36" r:id="rId_hyperlink_1535" tooltip="https://www.diodes.com/assets/Datasheets/ds32125.pdf" display="https://www.diodes.com/assets/Datasheets/ds32125.pdf"/>
    <hyperlink ref="B37" r:id="rId_hyperlink_1536" tooltip="https://www.diodes.com/assets/Datasheets/ds32125.pdf" display="https://www.diodes.com/assets/Datasheets/ds32125.pdf"/>
    <hyperlink ref="B38" r:id="rId_hyperlink_1537" tooltip="https://www.diodes.com/assets/Datasheets/ds32125.pdf" display="https://www.diodes.com/assets/Datasheets/ds32125.pdf"/>
    <hyperlink ref="B39" r:id="rId_hyperlink_1538" tooltip="https://www.diodes.com/assets/Datasheets/AZ23C2V7-AZ23C51.pdf" display="https://www.diodes.com/assets/Datasheets/AZ23C2V7-AZ23C51.pdf"/>
    <hyperlink ref="B40" r:id="rId_hyperlink_1539" tooltip="https://www.diodes.com/assets/Datasheets/ds30257.pdf" display="https://www.diodes.com/assets/Datasheets/ds30257.pdf"/>
    <hyperlink ref="B41" r:id="rId_hyperlink_1540" tooltip="https://www.diodes.com/assets/Datasheets/AZ23C2V7-AZ23C51.pdf" display="https://www.diodes.com/assets/Datasheets/AZ23C2V7-AZ23C51.pdf"/>
    <hyperlink ref="B42" r:id="rId_hyperlink_1541" tooltip="https://www.diodes.com/assets/Datasheets/AZ23C2V7-AZ23C51.pdf" display="https://www.diodes.com/assets/Datasheets/AZ23C2V7-AZ23C51.pdf"/>
    <hyperlink ref="B43" r:id="rId_hyperlink_1542" tooltip="https://www.diodes.com/assets/Datasheets/AZ23C2V7-AZ23C51.pdf" display="https://www.diodes.com/assets/Datasheets/AZ23C2V7-AZ23C51.pdf"/>
    <hyperlink ref="B44" r:id="rId_hyperlink_1543" tooltip="https://www.diodes.com/assets/Datasheets/AZ23C2V7-AZ23C51.pdf" display="https://www.diodes.com/assets/Datasheets/AZ23C2V7-AZ23C51.pdf"/>
    <hyperlink ref="B45" r:id="rId_hyperlink_1544" tooltip="https://www.diodes.com/assets/Datasheets/AZ23C2V7-AZ23C51.pdf" display="https://www.diodes.com/assets/Datasheets/AZ23C2V7-AZ23C51.pdf"/>
    <hyperlink ref="B46" r:id="rId_hyperlink_1545" tooltip="https://www.diodes.com/assets/Datasheets/AZ23C2V7-AZ23C51.pdf" display="https://www.diodes.com/assets/Datasheets/AZ23C2V7-AZ23C51.pdf"/>
    <hyperlink ref="B47" r:id="rId_hyperlink_1546" tooltip="https://www.diodes.com/assets/Datasheets/ds30257.pdf" display="https://www.diodes.com/assets/Datasheets/ds30257.pdf"/>
    <hyperlink ref="B48" r:id="rId_hyperlink_1547" tooltip="https://www.diodes.com/assets/Datasheets/AZ23C2V7-AZ23C51.pdf" display="https://www.diodes.com/assets/Datasheets/AZ23C2V7-AZ23C51.pdf"/>
    <hyperlink ref="B49" r:id="rId_hyperlink_1548" tooltip="https://www.diodes.com/assets/Datasheets/AZ23C2V7-AZ23C51.pdf" display="https://www.diodes.com/assets/Datasheets/AZ23C2V7-AZ23C51.pdf"/>
    <hyperlink ref="B50" r:id="rId_hyperlink_1549" tooltip="https://www.diodes.com/assets/Datasheets/AZ23C2V7-AZ23C51.pdf" display="https://www.diodes.com/assets/Datasheets/AZ23C2V7-AZ23C51.pdf"/>
    <hyperlink ref="B51" r:id="rId_hyperlink_1550" tooltip="https://www.diodes.com/assets/Datasheets/AZ23C2V7-AZ23C51.pdf" display="https://www.diodes.com/assets/Datasheets/AZ23C2V7-AZ23C51.pdf"/>
    <hyperlink ref="B52" r:id="rId_hyperlink_1551" tooltip="https://www.diodes.com/assets/Datasheets/AZ23C2V7-AZ23C51.pdf" display="https://www.diodes.com/assets/Datasheets/AZ23C2V7-AZ23C51.pdf"/>
    <hyperlink ref="B53" r:id="rId_hyperlink_1552" tooltip="https://www.diodes.com/assets/Datasheets/AZ23C2V7-AZ23C51.pdf" display="https://www.diodes.com/assets/Datasheets/AZ23C2V7-AZ23C51.pdf"/>
    <hyperlink ref="B54" r:id="rId_hyperlink_1553" tooltip="https://www.diodes.com/assets/Datasheets/AZ23C2V7-AZ23C51.pdf" display="https://www.diodes.com/assets/Datasheets/AZ23C2V7-AZ23C51.pdf"/>
    <hyperlink ref="B55" r:id="rId_hyperlink_1554" tooltip="https://www.diodes.com/assets/Datasheets/AZ23C2V7-AZ23C51.pdf" display="https://www.diodes.com/assets/Datasheets/AZ23C2V7-AZ23C51.pdf"/>
    <hyperlink ref="B56" r:id="rId_hyperlink_1555" tooltip="https://www.diodes.com/assets/Datasheets/AZ23C2V7-AZ23C51.pdf" display="https://www.diodes.com/assets/Datasheets/AZ23C2V7-AZ23C51.pdf"/>
    <hyperlink ref="B57" r:id="rId_hyperlink_1556" tooltip="https://www.diodes.com/assets/Datasheets/AZ23C2V7-AZ23C51.pdf" display="https://www.diodes.com/assets/Datasheets/AZ23C2V7-AZ23C51.pdf"/>
    <hyperlink ref="B58" r:id="rId_hyperlink_1557" tooltip="https://www.diodes.com/assets/Datasheets/AZ23C2V7-AZ23C51.pdf" display="https://www.diodes.com/assets/Datasheets/AZ23C2V7-AZ23C51.pdf"/>
    <hyperlink ref="B59" r:id="rId_hyperlink_1558" tooltip="https://www.diodes.com/assets/Datasheets/AZ23C2V7-AZ23C51.pdf" display="https://www.diodes.com/assets/Datasheets/AZ23C2V7-AZ23C51.pdf"/>
    <hyperlink ref="B60" r:id="rId_hyperlink_1559" tooltip="https://www.diodes.com/assets/Datasheets/AZ23C2V7-AZ23C51.pdf" display="https://www.diodes.com/assets/Datasheets/AZ23C2V7-AZ23C51.pdf"/>
    <hyperlink ref="B61" r:id="rId_hyperlink_1560" tooltip="https://www.diodes.com/assets/Datasheets/AZ23C2V7-AZ23C51.pdf" display="https://www.diodes.com/assets/Datasheets/AZ23C2V7-AZ23C51.pdf"/>
    <hyperlink ref="B62" r:id="rId_hyperlink_1561" tooltip="https://www.diodes.com/assets/Datasheets/AZ23C2V7-AZ23C51.pdf" display="https://www.diodes.com/assets/Datasheets/AZ23C2V7-AZ23C51.pdf"/>
    <hyperlink ref="B63" r:id="rId_hyperlink_1562" tooltip="https://www.diodes.com/assets/Datasheets/AZ23C2V7-AZ23C51.pdf" display="https://www.diodes.com/assets/Datasheets/AZ23C2V7-AZ23C51.pdf"/>
    <hyperlink ref="B64" r:id="rId_hyperlink_1563" tooltip="https://www.diodes.com/assets/Datasheets/AZ23C2V7-AZ23C51.pdf" display="https://www.diodes.com/assets/Datasheets/AZ23C2V7-AZ23C51.pdf"/>
    <hyperlink ref="B65" r:id="rId_hyperlink_1564" tooltip="https://www.diodes.com/assets/Datasheets/AZ23C2V7-AZ23C51.pdf" display="https://www.diodes.com/assets/Datasheets/AZ23C2V7-AZ23C51.pdf"/>
    <hyperlink ref="B66" r:id="rId_hyperlink_1565" tooltip="https://www.diodes.com/assets/Datasheets/AZ23C2V7-AZ23C51.pdf" display="https://www.diodes.com/assets/Datasheets/AZ23C2V7-AZ23C51.pdf"/>
    <hyperlink ref="B67" r:id="rId_hyperlink_1566" tooltip="https://www.diodes.com/assets/Datasheets/AZ23C2V7-AZ23C51.pdf" display="https://www.diodes.com/assets/Datasheets/AZ23C2V7-AZ23C51.pdf"/>
    <hyperlink ref="B68" r:id="rId_hyperlink_1567" tooltip="https://www.diodes.com/assets/Datasheets/ds30257.pdf" display="https://www.diodes.com/assets/Datasheets/ds30257.pdf"/>
    <hyperlink ref="B69" r:id="rId_hyperlink_1568" tooltip="https://www.diodes.com/assets/Datasheets/AZ23C2V7-AZ23C51.pdf" display="https://www.diodes.com/assets/Datasheets/AZ23C2V7-AZ23C51.pdf"/>
    <hyperlink ref="B70" r:id="rId_hyperlink_1569" tooltip="https://www.diodes.com/assets/Datasheets/AZ23C2V7-AZ23C51.pdf" display="https://www.diodes.com/assets/Datasheets/AZ23C2V7-AZ23C51.pdf"/>
    <hyperlink ref="B71" r:id="rId_hyperlink_1570" tooltip="https://www.diodes.com/assets/Datasheets/ds30257.pdf" display="https://www.diodes.com/assets/Datasheets/ds30257.pdf"/>
    <hyperlink ref="B72" r:id="rId_hyperlink_1571" tooltip="https://www.diodes.com/assets/Datasheets/AZ23C2V7-AZ23C51.pdf" display="https://www.diodes.com/assets/Datasheets/AZ23C2V7-AZ23C51.pdf"/>
    <hyperlink ref="B73" r:id="rId_hyperlink_1572" tooltip="https://www.diodes.com/assets/Datasheets/AZ23C2V7-AZ23C51.pdf" display="https://www.diodes.com/assets/Datasheets/AZ23C2V7-AZ23C51.pdf"/>
    <hyperlink ref="B75" r:id="rId_hyperlink_1573" tooltip="https://www.diodes.com/assets/Datasheets/BZT52B15LP.pdf" display="https://www.diodes.com/assets/Datasheets/BZT52B15LP.pdf"/>
    <hyperlink ref="B76" r:id="rId_hyperlink_1574" tooltip="https://www.diodes.com/assets/Datasheets/ds18004.pdf" display="https://www.diodes.com/assets/Datasheets/ds18004.pdf"/>
    <hyperlink ref="B77" r:id="rId_hyperlink_1575" tooltip="https://www.diodes.com/assets/Datasheets/BZT52C2V4LP-BZT52C39LP.pdf" display="https://www.diodes.com/assets/Datasheets/BZT52C2V4LP-BZT52C39LP.pdf"/>
    <hyperlink ref="B78" r:id="rId_hyperlink_1576" tooltip="https://www.diodes.com/assets/Datasheets/ds18004.pdf" display="https://www.diodes.com/assets/Datasheets/ds18004.pdf"/>
    <hyperlink ref="B79" r:id="rId_hyperlink_1577" tooltip="https://www.diodes.com/assets/Datasheets/ds30093.pdf" display="https://www.diodes.com/assets/Datasheets/ds30093.pdf"/>
    <hyperlink ref="B80" r:id="rId_hyperlink_1578" tooltip="https://www.diodes.com/assets/Datasheets/ds30093.pdf" display="https://www.diodes.com/assets/Datasheets/ds30093.pdf"/>
    <hyperlink ref="B81" r:id="rId_hyperlink_1579" tooltip="https://www.diodes.com/assets/Datasheets/ds30502.pdf" display="https://www.diodes.com/assets/Datasheets/ds30502.pdf"/>
    <hyperlink ref="B82" r:id="rId_hyperlink_1580" tooltip="https://www.diodes.com/assets/Datasheets/ds30502.pdf" display="https://www.diodes.com/assets/Datasheets/ds30502.pdf"/>
    <hyperlink ref="B83" r:id="rId_hyperlink_1581" tooltip="https://www.diodes.com/assets/Datasheets/ds18004.pdf" display="https://www.diodes.com/assets/Datasheets/ds18004.pdf"/>
    <hyperlink ref="B84" r:id="rId_hyperlink_1582" tooltip="https://www.diodes.com/assets/Datasheets/BZT52C2V4LP-BZT52C39LP.pdf" display="https://www.diodes.com/assets/Datasheets/BZT52C2V4LP-BZT52C39LP.pdf"/>
    <hyperlink ref="B85" r:id="rId_hyperlink_1583" tooltip="https://www.diodes.com/assets/Datasheets/ds18004.pdf" display="https://www.diodes.com/assets/Datasheets/ds18004.pdf"/>
    <hyperlink ref="B86" r:id="rId_hyperlink_1584" tooltip="https://www.diodes.com/assets/Datasheets/ds30093.pdf" display="https://www.diodes.com/assets/Datasheets/ds30093.pdf"/>
    <hyperlink ref="B87" r:id="rId_hyperlink_1585" tooltip="https://www.diodes.com/assets/Datasheets/ds30093.pdf" display="https://www.diodes.com/assets/Datasheets/ds30093.pdf"/>
    <hyperlink ref="B88" r:id="rId_hyperlink_1586" tooltip="https://www.diodes.com/assets/Datasheets/ds30502.pdf" display="https://www.diodes.com/assets/Datasheets/ds30502.pdf"/>
    <hyperlink ref="B89" r:id="rId_hyperlink_1587" tooltip="https://www.diodes.com/assets/Datasheets/ds30502.pdf" display="https://www.diodes.com/assets/Datasheets/ds30502.pdf"/>
    <hyperlink ref="B90" r:id="rId_hyperlink_1588" tooltip="https://www.diodes.com/assets/Datasheets/ds18004.pdf" display="https://www.diodes.com/assets/Datasheets/ds18004.pdf"/>
    <hyperlink ref="B91" r:id="rId_hyperlink_1589" tooltip="https://www.diodes.com/assets/Datasheets/BZT52C2V4LP-BZT52C39LP.pdf" display="https://www.diodes.com/assets/Datasheets/BZT52C2V4LP-BZT52C39LP.pdf"/>
    <hyperlink ref="B92" r:id="rId_hyperlink_1590" tooltip="https://www.diodes.com/assets/Datasheets/ds18004.pdf" display="https://www.diodes.com/assets/Datasheets/ds18004.pdf"/>
    <hyperlink ref="B93" r:id="rId_hyperlink_1591" tooltip="https://www.diodes.com/assets/Datasheets/ds30093.pdf" display="https://www.diodes.com/assets/Datasheets/ds30093.pdf"/>
    <hyperlink ref="B94" r:id="rId_hyperlink_1592" tooltip="https://www.diodes.com/assets/Datasheets/ds30093.pdf" display="https://www.diodes.com/assets/Datasheets/ds30093.pdf"/>
    <hyperlink ref="B95" r:id="rId_hyperlink_1593" tooltip="https://www.diodes.com/assets/Datasheets/ds30502.pdf" display="https://www.diodes.com/assets/Datasheets/ds30502.pdf"/>
    <hyperlink ref="B96" r:id="rId_hyperlink_1594" tooltip="https://www.diodes.com/assets/Datasheets/ds30502.pdf" display="https://www.diodes.com/assets/Datasheets/ds30502.pdf"/>
    <hyperlink ref="B97" r:id="rId_hyperlink_1595" tooltip="https://www.diodes.com/assets/Datasheets/ds18004.pdf" display="https://www.diodes.com/assets/Datasheets/ds18004.pdf"/>
    <hyperlink ref="B98" r:id="rId_hyperlink_1596" tooltip="https://www.diodes.com/assets/Datasheets/BZT52C2V4LP-BZT52C39LP.pdf" display="https://www.diodes.com/assets/Datasheets/BZT52C2V4LP-BZT52C39LP.pdf"/>
    <hyperlink ref="B99" r:id="rId_hyperlink_1597" tooltip="https://www.diodes.com/assets/Datasheets/BZT52C6V8LPQ-BZT52C16LPQ.pdf" display="https://www.diodes.com/assets/Datasheets/BZT52C6V8LPQ-BZT52C16LPQ.pdf"/>
    <hyperlink ref="B100" r:id="rId_hyperlink_1598" tooltip="https://www.diodes.com/assets/Datasheets/ds18004.pdf" display="https://www.diodes.com/assets/Datasheets/ds18004.pdf"/>
    <hyperlink ref="B101" r:id="rId_hyperlink_1599" tooltip="https://www.diodes.com/assets/Datasheets/ds30093.pdf" display="https://www.diodes.com/assets/Datasheets/ds30093.pdf"/>
    <hyperlink ref="B102" r:id="rId_hyperlink_1600" tooltip="https://www.diodes.com/assets/Datasheets/ds30093.pdf" display="https://www.diodes.com/assets/Datasheets/ds30093.pdf"/>
    <hyperlink ref="B103" r:id="rId_hyperlink_1601" tooltip="https://www.diodes.com/assets/Datasheets/ds30502.pdf" display="https://www.diodes.com/assets/Datasheets/ds30502.pdf"/>
    <hyperlink ref="B104" r:id="rId_hyperlink_1602" tooltip="https://www.diodes.com/assets/Datasheets/ds30502.pdf" display="https://www.diodes.com/assets/Datasheets/ds30502.pdf"/>
    <hyperlink ref="B105" r:id="rId_hyperlink_1603" tooltip="https://www.diodes.com/assets/Datasheets/ds18004.pdf" display="https://www.diodes.com/assets/Datasheets/ds18004.pdf"/>
    <hyperlink ref="B106" r:id="rId_hyperlink_1604" tooltip="https://www.diodes.com/assets/Datasheets/BZT52C2V4LP-BZT52C39LP.pdf" display="https://www.diodes.com/assets/Datasheets/BZT52C2V4LP-BZT52C39LP.pdf"/>
    <hyperlink ref="B107" r:id="rId_hyperlink_1605" tooltip="https://www.diodes.com/assets/Datasheets/BZT52C6V8LPQ-BZT52C16LPQ.pdf" display="https://www.diodes.com/assets/Datasheets/BZT52C6V8LPQ-BZT52C16LPQ.pdf"/>
    <hyperlink ref="B108" r:id="rId_hyperlink_1606" tooltip="https://www.diodes.com/assets/Datasheets/ds18004.pdf" display="https://www.diodes.com/assets/Datasheets/ds18004.pdf"/>
    <hyperlink ref="B109" r:id="rId_hyperlink_1607" tooltip="https://www.diodes.com/assets/Datasheets/ds30093.pdf" display="https://www.diodes.com/assets/Datasheets/ds30093.pdf"/>
    <hyperlink ref="B110" r:id="rId_hyperlink_1608" tooltip="https://www.diodes.com/assets/Datasheets/ds30093.pdf" display="https://www.diodes.com/assets/Datasheets/ds30093.pdf"/>
    <hyperlink ref="B111" r:id="rId_hyperlink_1609" tooltip="https://www.diodes.com/assets/Datasheets/ds30502.pdf" display="https://www.diodes.com/assets/Datasheets/ds30502.pdf"/>
    <hyperlink ref="B112" r:id="rId_hyperlink_1610" tooltip="https://www.diodes.com/assets/Datasheets/ds30502.pdf" display="https://www.diodes.com/assets/Datasheets/ds30502.pdf"/>
    <hyperlink ref="B113" r:id="rId_hyperlink_1611" tooltip="https://www.diodes.com/assets/Datasheets/ds18004.pdf" display="https://www.diodes.com/assets/Datasheets/ds18004.pdf"/>
    <hyperlink ref="B114" r:id="rId_hyperlink_1612" tooltip="https://www.diodes.com/assets/Datasheets/BZT52C2V4LP-BZT52C39LP.pdf" display="https://www.diodes.com/assets/Datasheets/BZT52C2V4LP-BZT52C39LP.pdf"/>
    <hyperlink ref="B115" r:id="rId_hyperlink_1613" tooltip="https://www.diodes.com/assets/Datasheets/BZT52C6V8LPQ-BZT52C16LPQ.pdf" display="https://www.diodes.com/assets/Datasheets/BZT52C6V8LPQ-BZT52C16LPQ.pdf"/>
    <hyperlink ref="B116" r:id="rId_hyperlink_1614" tooltip="https://www.diodes.com/assets/Datasheets/ds18004.pdf" display="https://www.diodes.com/assets/Datasheets/ds18004.pdf"/>
    <hyperlink ref="B117" r:id="rId_hyperlink_1615" tooltip="https://www.diodes.com/assets/Datasheets/ds30093.pdf" display="https://www.diodes.com/assets/Datasheets/ds30093.pdf"/>
    <hyperlink ref="B118" r:id="rId_hyperlink_1616" tooltip="https://www.diodes.com/assets/Datasheets/ds30093.pdf" display="https://www.diodes.com/assets/Datasheets/ds30093.pdf"/>
    <hyperlink ref="B119" r:id="rId_hyperlink_1617" tooltip="https://www.diodes.com/assets/Datasheets/ds30502.pdf" display="https://www.diodes.com/assets/Datasheets/ds30502.pdf"/>
    <hyperlink ref="B120" r:id="rId_hyperlink_1618" tooltip="https://www.diodes.com/assets/Datasheets/ds30502.pdf" display="https://www.diodes.com/assets/Datasheets/ds30502.pdf"/>
    <hyperlink ref="B121" r:id="rId_hyperlink_1619" tooltip="https://www.diodes.com/assets/Datasheets/ds18004.pdf" display="https://www.diodes.com/assets/Datasheets/ds18004.pdf"/>
    <hyperlink ref="B122" r:id="rId_hyperlink_1620" tooltip="https://www.diodes.com/assets/Datasheets/BZT52C2V4LP-BZT52C39LP.pdf" display="https://www.diodes.com/assets/Datasheets/BZT52C2V4LP-BZT52C39LP.pdf"/>
    <hyperlink ref="B123" r:id="rId_hyperlink_1621" tooltip="https://www.diodes.com/assets/Datasheets/ds18004.pdf" display="https://www.diodes.com/assets/Datasheets/ds18004.pdf"/>
    <hyperlink ref="B124" r:id="rId_hyperlink_1622" tooltip="https://www.diodes.com/assets/Datasheets/ds30093.pdf" display="https://www.diodes.com/assets/Datasheets/ds30093.pdf"/>
    <hyperlink ref="B125" r:id="rId_hyperlink_1623" tooltip="https://www.diodes.com/assets/Datasheets/ds30093.pdf" display="https://www.diodes.com/assets/Datasheets/ds30093.pdf"/>
    <hyperlink ref="B126" r:id="rId_hyperlink_1624" tooltip="https://www.diodes.com/assets/Datasheets/ds30502.pdf" display="https://www.diodes.com/assets/Datasheets/ds30502.pdf"/>
    <hyperlink ref="B127" r:id="rId_hyperlink_1625" tooltip="https://www.diodes.com/assets/Datasheets/ds30502.pdf" display="https://www.diodes.com/assets/Datasheets/ds30502.pdf"/>
    <hyperlink ref="B128" r:id="rId_hyperlink_1626" tooltip="https://www.diodes.com/assets/Datasheets/ds18004.pdf" display="https://www.diodes.com/assets/Datasheets/ds18004.pdf"/>
    <hyperlink ref="B129" r:id="rId_hyperlink_1627" tooltip="https://www.diodes.com/assets/Datasheets/BZT52C2V4LP-BZT52C39LP.pdf" display="https://www.diodes.com/assets/Datasheets/BZT52C2V4LP-BZT52C39LP.pdf"/>
    <hyperlink ref="B130" r:id="rId_hyperlink_1628" tooltip="https://www.diodes.com/assets/Datasheets/ds18004.pdf" display="https://www.diodes.com/assets/Datasheets/ds18004.pdf"/>
    <hyperlink ref="B131" r:id="rId_hyperlink_1629" tooltip="https://www.diodes.com/assets/Datasheets/ds30093.pdf" display="https://www.diodes.com/assets/Datasheets/ds30093.pdf"/>
    <hyperlink ref="B132" r:id="rId_hyperlink_1630" tooltip="https://www.diodes.com/assets/Datasheets/ds30093.pdf" display="https://www.diodes.com/assets/Datasheets/ds30093.pdf"/>
    <hyperlink ref="B133" r:id="rId_hyperlink_1631" tooltip="https://www.diodes.com/assets/Datasheets/ds30502.pdf" display="https://www.diodes.com/assets/Datasheets/ds30502.pdf"/>
    <hyperlink ref="B134" r:id="rId_hyperlink_1632" tooltip="https://www.diodes.com/assets/Datasheets/ds30502.pdf" display="https://www.diodes.com/assets/Datasheets/ds30502.pdf"/>
    <hyperlink ref="B135" r:id="rId_hyperlink_1633" tooltip="https://www.diodes.com/assets/Datasheets/ds18004.pdf" display="https://www.diodes.com/assets/Datasheets/ds18004.pdf"/>
    <hyperlink ref="B136" r:id="rId_hyperlink_1634" tooltip="https://www.diodes.com/assets/Datasheets/BZT52C2V4LP-BZT52C39LP.pdf" display="https://www.diodes.com/assets/Datasheets/BZT52C2V4LP-BZT52C39LP.pdf"/>
    <hyperlink ref="B137" r:id="rId_hyperlink_1635" tooltip="https://www.diodes.com/assets/Datasheets/ds18004.pdf" display="https://www.diodes.com/assets/Datasheets/ds18004.pdf"/>
    <hyperlink ref="B138" r:id="rId_hyperlink_1636" tooltip="https://www.diodes.com/assets/Datasheets/ds30093.pdf" display="https://www.diodes.com/assets/Datasheets/ds30093.pdf"/>
    <hyperlink ref="B139" r:id="rId_hyperlink_1637" tooltip="https://www.diodes.com/assets/Datasheets/ds30502.pdf" display="https://www.diodes.com/assets/Datasheets/ds30502.pdf"/>
    <hyperlink ref="B140" r:id="rId_hyperlink_1638" tooltip="https://www.diodes.com/assets/Datasheets/ds30502.pdf" display="https://www.diodes.com/assets/Datasheets/ds30502.pdf"/>
    <hyperlink ref="B141" r:id="rId_hyperlink_1639" tooltip="https://www.diodes.com/assets/Datasheets/ds18004.pdf" display="https://www.diodes.com/assets/Datasheets/ds18004.pdf"/>
    <hyperlink ref="B142" r:id="rId_hyperlink_1640" tooltip="https://www.diodes.com/assets/Datasheets/BZT52C2V4LP-BZT52C39LP.pdf" display="https://www.diodes.com/assets/Datasheets/BZT52C2V4LP-BZT52C39LP.pdf"/>
    <hyperlink ref="B143" r:id="rId_hyperlink_1641" tooltip="https://www.diodes.com/assets/Datasheets/ds18004.pdf" display="https://www.diodes.com/assets/Datasheets/ds18004.pdf"/>
    <hyperlink ref="B144" r:id="rId_hyperlink_1642" tooltip="https://www.diodes.com/assets/Datasheets/ds30093.pdf" display="https://www.diodes.com/assets/Datasheets/ds30093.pdf"/>
    <hyperlink ref="B145" r:id="rId_hyperlink_1643" tooltip="https://www.diodes.com/assets/Datasheets/ds30093.pdf" display="https://www.diodes.com/assets/Datasheets/ds30093.pdf"/>
    <hyperlink ref="B146" r:id="rId_hyperlink_1644" tooltip="https://www.diodes.com/assets/Datasheets/ds30502.pdf" display="https://www.diodes.com/assets/Datasheets/ds30502.pdf"/>
    <hyperlink ref="B147" r:id="rId_hyperlink_1645" tooltip="https://www.diodes.com/assets/Datasheets/ds30502.pdf" display="https://www.diodes.com/assets/Datasheets/ds30502.pdf"/>
    <hyperlink ref="B148" r:id="rId_hyperlink_1646" tooltip="https://www.diodes.com/assets/Datasheets/ds18004.pdf" display="https://www.diodes.com/assets/Datasheets/ds18004.pdf"/>
    <hyperlink ref="B149" r:id="rId_hyperlink_1647" tooltip="https://www.diodes.com/assets/Datasheets/ds18004.pdf" display="https://www.diodes.com/assets/Datasheets/ds18004.pdf"/>
    <hyperlink ref="B150" r:id="rId_hyperlink_1648" tooltip="https://www.diodes.com/assets/Datasheets/ds30093.pdf" display="https://www.diodes.com/assets/Datasheets/ds30093.pdf"/>
    <hyperlink ref="B151" r:id="rId_hyperlink_1649" tooltip="https://www.diodes.com/assets/Datasheets/ds18004.pdf" display="https://www.diodes.com/assets/Datasheets/ds18004.pdf"/>
    <hyperlink ref="B152" r:id="rId_hyperlink_1650" tooltip="https://www.diodes.com/assets/Datasheets/ds18004.pdf" display="https://www.diodes.com/assets/Datasheets/ds18004.pdf"/>
    <hyperlink ref="B153" r:id="rId_hyperlink_1651" tooltip="https://www.diodes.com/assets/Datasheets/ds30093.pdf" display="https://www.diodes.com/assets/Datasheets/ds30093.pdf"/>
    <hyperlink ref="B154" r:id="rId_hyperlink_1652" tooltip="https://www.diodes.com/assets/Datasheets/ds30502.pdf" display="https://www.diodes.com/assets/Datasheets/ds30502.pdf"/>
    <hyperlink ref="B155" r:id="rId_hyperlink_1653" tooltip="https://www.diodes.com/assets/Datasheets/ds30502.pdf" display="https://www.diodes.com/assets/Datasheets/ds30502.pdf"/>
    <hyperlink ref="B156" r:id="rId_hyperlink_1654" tooltip="https://www.diodes.com/assets/Datasheets/ds18004.pdf" display="https://www.diodes.com/assets/Datasheets/ds18004.pdf"/>
    <hyperlink ref="B157" r:id="rId_hyperlink_1655" tooltip="https://www.diodes.com/assets/Datasheets/BZT52C2V4LP-BZT52C39LP.pdf" display="https://www.diodes.com/assets/Datasheets/BZT52C2V4LP-BZT52C39LP.pdf"/>
    <hyperlink ref="B158" r:id="rId_hyperlink_1656" tooltip="https://www.diodes.com/assets/Datasheets/ds18004.pdf" display="https://www.diodes.com/assets/Datasheets/ds18004.pdf"/>
    <hyperlink ref="B159" r:id="rId_hyperlink_1657" tooltip="https://www.diodes.com/assets/Datasheets/ds30093.pdf" display="https://www.diodes.com/assets/Datasheets/ds30093.pdf"/>
    <hyperlink ref="B160" r:id="rId_hyperlink_1658" tooltip="https://www.diodes.com/assets/Datasheets/ds30502.pdf" display="https://www.diodes.com/assets/Datasheets/ds30502.pdf"/>
    <hyperlink ref="B161" r:id="rId_hyperlink_1659" tooltip="https://www.diodes.com/assets/Datasheets/ds30502.pdf" display="https://www.diodes.com/assets/Datasheets/ds30502.pdf"/>
    <hyperlink ref="B162" r:id="rId_hyperlink_1660" tooltip="https://www.diodes.com/assets/Datasheets/ds18004.pdf" display="https://www.diodes.com/assets/Datasheets/ds18004.pdf"/>
    <hyperlink ref="B163" r:id="rId_hyperlink_1661" tooltip="https://www.diodes.com/assets/Datasheets/BZT52C2V4LP-BZT52C39LP.pdf" display="https://www.diodes.com/assets/Datasheets/BZT52C2V4LP-BZT52C39LP.pdf"/>
    <hyperlink ref="B164" r:id="rId_hyperlink_1662" tooltip="https://www.diodes.com/assets/Datasheets/ds18004.pdf" display="https://www.diodes.com/assets/Datasheets/ds18004.pdf"/>
    <hyperlink ref="B165" r:id="rId_hyperlink_1663" tooltip="https://www.diodes.com/assets/Datasheets/ds30093.pdf" display="https://www.diodes.com/assets/Datasheets/ds30093.pdf"/>
    <hyperlink ref="B166" r:id="rId_hyperlink_1664" tooltip="https://www.diodes.com/assets/Datasheets/ds30502.pdf" display="https://www.diodes.com/assets/Datasheets/ds30502.pdf"/>
    <hyperlink ref="B167" r:id="rId_hyperlink_1665" tooltip="https://www.diodes.com/assets/Datasheets/ds30502.pdf" display="https://www.diodes.com/assets/Datasheets/ds30502.pdf"/>
    <hyperlink ref="B168" r:id="rId_hyperlink_1666" tooltip="https://www.diodes.com/assets/Datasheets/ds18004.pdf" display="https://www.diodes.com/assets/Datasheets/ds18004.pdf"/>
    <hyperlink ref="B169" r:id="rId_hyperlink_1667" tooltip="https://www.diodes.com/assets/Datasheets/ds18004.pdf" display="https://www.diodes.com/assets/Datasheets/ds18004.pdf"/>
    <hyperlink ref="B170" r:id="rId_hyperlink_1668" tooltip="https://www.diodes.com/assets/Datasheets/ds30093.pdf" display="https://www.diodes.com/assets/Datasheets/ds30093.pdf"/>
    <hyperlink ref="B171" r:id="rId_hyperlink_1669" tooltip="https://www.diodes.com/assets/Datasheets/ds18004.pdf" display="https://www.diodes.com/assets/Datasheets/ds18004.pdf"/>
    <hyperlink ref="B172" r:id="rId_hyperlink_1670" tooltip="https://www.diodes.com/assets/Datasheets/ds18004.pdf" display="https://www.diodes.com/assets/Datasheets/ds18004.pdf"/>
    <hyperlink ref="B173" r:id="rId_hyperlink_1671" tooltip="https://www.diodes.com/assets/Datasheets/ds30093.pdf" display="https://www.diodes.com/assets/Datasheets/ds30093.pdf"/>
    <hyperlink ref="B174" r:id="rId_hyperlink_1672" tooltip="https://www.diodes.com/assets/Datasheets/ds18004.pdf" display="https://www.diodes.com/assets/Datasheets/ds18004.pdf"/>
    <hyperlink ref="B175" r:id="rId_hyperlink_1673" tooltip="https://www.diodes.com/assets/Datasheets/BZT52C2V4LP-BZT52C39LP.pdf" display="https://www.diodes.com/assets/Datasheets/BZT52C2V4LP-BZT52C39LP.pdf"/>
    <hyperlink ref="B176" r:id="rId_hyperlink_1674" tooltip="https://www.diodes.com/assets/Datasheets/ds18004.pdf" display="https://www.diodes.com/assets/Datasheets/ds18004.pdf"/>
    <hyperlink ref="B177" r:id="rId_hyperlink_1675" tooltip="https://www.diodes.com/assets/Datasheets/ds30093.pdf" display="https://www.diodes.com/assets/Datasheets/ds30093.pdf"/>
    <hyperlink ref="B178" r:id="rId_hyperlink_1676" tooltip="https://www.diodes.com/assets/Datasheets/ds30093.pdf" display="https://www.diodes.com/assets/Datasheets/ds30093.pdf"/>
    <hyperlink ref="B179" r:id="rId_hyperlink_1677" tooltip="https://www.diodes.com/assets/Datasheets/ds30502.pdf" display="https://www.diodes.com/assets/Datasheets/ds30502.pdf"/>
    <hyperlink ref="B180" r:id="rId_hyperlink_1678" tooltip="https://www.diodes.com/assets/Datasheets/ds30502.pdf" display="https://www.diodes.com/assets/Datasheets/ds30502.pdf"/>
    <hyperlink ref="B181" r:id="rId_hyperlink_1679" tooltip="https://www.diodes.com/assets/Datasheets/ds18004.pdf" display="https://www.diodes.com/assets/Datasheets/ds18004.pdf"/>
    <hyperlink ref="B182" r:id="rId_hyperlink_1680" tooltip="https://www.diodes.com/assets/Datasheets/BZT52C2V4LP-BZT52C39LP.pdf" display="https://www.diodes.com/assets/Datasheets/BZT52C2V4LP-BZT52C39LP.pdf"/>
    <hyperlink ref="B183" r:id="rId_hyperlink_1681" tooltip="https://www.diodes.com/assets/Datasheets/ds18004.pdf" display="https://www.diodes.com/assets/Datasheets/ds18004.pdf"/>
    <hyperlink ref="B184" r:id="rId_hyperlink_1682" tooltip="https://www.diodes.com/assets/Datasheets/ds30093.pdf" display="https://www.diodes.com/assets/Datasheets/ds30093.pdf"/>
    <hyperlink ref="B185" r:id="rId_hyperlink_1683" tooltip="https://www.diodes.com/assets/Datasheets/ds18004.pdf" display="https://www.diodes.com/assets/Datasheets/ds18004.pdf"/>
    <hyperlink ref="B186" r:id="rId_hyperlink_1684" tooltip="https://www.diodes.com/assets/Datasheets/BZT52C2V4LP-BZT52C39LP.pdf" display="https://www.diodes.com/assets/Datasheets/BZT52C2V4LP-BZT52C39LP.pdf"/>
    <hyperlink ref="B187" r:id="rId_hyperlink_1685" tooltip="https://www.diodes.com/assets/Datasheets/ds18004.pdf" display="https://www.diodes.com/assets/Datasheets/ds18004.pdf"/>
    <hyperlink ref="B188" r:id="rId_hyperlink_1686" tooltip="https://www.diodes.com/assets/Datasheets/ds30093.pdf" display="https://www.diodes.com/assets/Datasheets/ds30093.pdf"/>
    <hyperlink ref="B189" r:id="rId_hyperlink_1687" tooltip="https://www.diodes.com/assets/Datasheets/ds30093.pdf" display="https://www.diodes.com/assets/Datasheets/ds30093.pdf"/>
    <hyperlink ref="B190" r:id="rId_hyperlink_1688" tooltip="https://www.diodes.com/assets/Datasheets/ds30502.pdf" display="https://www.diodes.com/assets/Datasheets/ds30502.pdf"/>
    <hyperlink ref="B191" r:id="rId_hyperlink_1689" tooltip="https://www.diodes.com/assets/Datasheets/ds30502.pdf" display="https://www.diodes.com/assets/Datasheets/ds30502.pdf"/>
    <hyperlink ref="B192" r:id="rId_hyperlink_1690" tooltip="https://www.diodes.com/assets/Datasheets/ds18004.pdf" display="https://www.diodes.com/assets/Datasheets/ds18004.pdf"/>
    <hyperlink ref="B193" r:id="rId_hyperlink_1691" tooltip="https://www.diodes.com/assets/Datasheets/BZT52C2V4LP-BZT52C39LP.pdf" display="https://www.diodes.com/assets/Datasheets/BZT52C2V4LP-BZT52C39LP.pdf"/>
    <hyperlink ref="B194" r:id="rId_hyperlink_1692" tooltip="https://www.diodes.com/assets/Datasheets/ds18004.pdf" display="https://www.diodes.com/assets/Datasheets/ds18004.pdf"/>
    <hyperlink ref="B195" r:id="rId_hyperlink_1693" tooltip="https://www.diodes.com/assets/Datasheets/ds30093.pdf" display="https://www.diodes.com/assets/Datasheets/ds30093.pdf"/>
    <hyperlink ref="B196" r:id="rId_hyperlink_1694" tooltip="https://www.diodes.com/assets/Datasheets/ds30093.pdf" display="https://www.diodes.com/assets/Datasheets/ds30093.pdf"/>
    <hyperlink ref="B197" r:id="rId_hyperlink_1695" tooltip="https://www.diodes.com/assets/Datasheets/ds30502.pdf" display="https://www.diodes.com/assets/Datasheets/ds30502.pdf"/>
    <hyperlink ref="B198" r:id="rId_hyperlink_1696" tooltip="https://www.diodes.com/assets/Datasheets/ds30502.pdf" display="https://www.diodes.com/assets/Datasheets/ds30502.pdf"/>
    <hyperlink ref="B199" r:id="rId_hyperlink_1697" tooltip="https://www.diodes.com/assets/Datasheets/ds18004.pdf" display="https://www.diodes.com/assets/Datasheets/ds18004.pdf"/>
    <hyperlink ref="B200" r:id="rId_hyperlink_1698" tooltip="https://www.diodes.com/assets/Datasheets/BZT52C2V4LP-BZT52C39LP.pdf" display="https://www.diodes.com/assets/Datasheets/BZT52C2V4LP-BZT52C39LP.pdf"/>
    <hyperlink ref="B201" r:id="rId_hyperlink_1699" tooltip="https://www.diodes.com/assets/Datasheets/ds18004.pdf" display="https://www.diodes.com/assets/Datasheets/ds18004.pdf"/>
    <hyperlink ref="B202" r:id="rId_hyperlink_1700" tooltip="https://www.diodes.com/assets/Datasheets/ds30093.pdf" display="https://www.diodes.com/assets/Datasheets/ds30093.pdf"/>
    <hyperlink ref="B203" r:id="rId_hyperlink_1701" tooltip="https://www.diodes.com/assets/Datasheets/ds30093.pdf" display="https://www.diodes.com/assets/Datasheets/ds30093.pdf"/>
    <hyperlink ref="B204" r:id="rId_hyperlink_1702" tooltip="https://www.diodes.com/assets/Datasheets/ds30502.pdf" display="https://www.diodes.com/assets/Datasheets/ds30502.pdf"/>
    <hyperlink ref="B205" r:id="rId_hyperlink_1703" tooltip="https://www.diodes.com/assets/Datasheets/ds30502.pdf" display="https://www.diodes.com/assets/Datasheets/ds30502.pdf"/>
    <hyperlink ref="B206" r:id="rId_hyperlink_1704" tooltip="https://www.diodes.com/assets/Datasheets/ds18004.pdf" display="https://www.diodes.com/assets/Datasheets/ds18004.pdf"/>
    <hyperlink ref="B207" r:id="rId_hyperlink_1705" tooltip="https://www.diodes.com/assets/Datasheets/BZT52C2V4LP-BZT52C39LP.pdf" display="https://www.diodes.com/assets/Datasheets/BZT52C2V4LP-BZT52C39LP.pdf"/>
    <hyperlink ref="B208" r:id="rId_hyperlink_1706" tooltip="https://www.diodes.com/assets/Datasheets/ds18004.pdf" display="https://www.diodes.com/assets/Datasheets/ds18004.pdf"/>
    <hyperlink ref="B209" r:id="rId_hyperlink_1707" tooltip="https://www.diodes.com/assets/Datasheets/ds30093.pdf" display="https://www.diodes.com/assets/Datasheets/ds30093.pdf"/>
    <hyperlink ref="B210" r:id="rId_hyperlink_1708" tooltip="https://www.diodes.com/assets/Datasheets/ds30093.pdf" display="https://www.diodes.com/assets/Datasheets/ds30093.pdf"/>
    <hyperlink ref="B211" r:id="rId_hyperlink_1709" tooltip="https://www.diodes.com/assets/Datasheets/ds30502.pdf" display="https://www.diodes.com/assets/Datasheets/ds30502.pdf"/>
    <hyperlink ref="B212" r:id="rId_hyperlink_1710" tooltip="https://www.diodes.com/assets/Datasheets/ds30502.pdf" display="https://www.diodes.com/assets/Datasheets/ds30502.pdf"/>
    <hyperlink ref="B213" r:id="rId_hyperlink_1711" tooltip="https://www.diodes.com/assets/Datasheets/ds18004.pdf" display="https://www.diodes.com/assets/Datasheets/ds18004.pdf"/>
    <hyperlink ref="B214" r:id="rId_hyperlink_1712" tooltip="https://www.diodes.com/assets/Datasheets/ds18004.pdf" display="https://www.diodes.com/assets/Datasheets/ds18004.pdf"/>
    <hyperlink ref="B215" r:id="rId_hyperlink_1713" tooltip="https://www.diodes.com/assets/Datasheets/ds18004.pdf" display="https://www.diodes.com/assets/Datasheets/ds18004.pdf"/>
    <hyperlink ref="B216" r:id="rId_hyperlink_1714" tooltip="https://www.diodes.com/assets/Datasheets/ds18004.pdf" display="https://www.diodes.com/assets/Datasheets/ds18004.pdf"/>
    <hyperlink ref="B217" r:id="rId_hyperlink_1715" tooltip="https://www.diodes.com/assets/Datasheets/ds18004.pdf" display="https://www.diodes.com/assets/Datasheets/ds18004.pdf"/>
    <hyperlink ref="B218" r:id="rId_hyperlink_1716" tooltip="https://www.diodes.com/assets/Datasheets/BZT52C2V4LP-BZT52C39LP.pdf" display="https://www.diodes.com/assets/Datasheets/BZT52C2V4LP-BZT52C39LP.pdf"/>
    <hyperlink ref="B219" r:id="rId_hyperlink_1717" tooltip="https://www.diodes.com/assets/Datasheets/ds18004.pdf" display="https://www.diodes.com/assets/Datasheets/ds18004.pdf"/>
    <hyperlink ref="B220" r:id="rId_hyperlink_1718" tooltip="https://www.diodes.com/assets/Datasheets/ds30093.pdf" display="https://www.diodes.com/assets/Datasheets/ds30093.pdf"/>
    <hyperlink ref="B221" r:id="rId_hyperlink_1719" tooltip="https://www.diodes.com/assets/Datasheets/ds30093.pdf" display="https://www.diodes.com/assets/Datasheets/ds30093.pdf"/>
    <hyperlink ref="B222" r:id="rId_hyperlink_1720" tooltip="https://www.diodes.com/assets/Datasheets/ds30502.pdf" display="https://www.diodes.com/assets/Datasheets/ds30502.pdf"/>
    <hyperlink ref="B223" r:id="rId_hyperlink_1721" tooltip="https://www.diodes.com/assets/Datasheets/ds30502.pdf" display="https://www.diodes.com/assets/Datasheets/ds30502.pdf"/>
    <hyperlink ref="B224" r:id="rId_hyperlink_1722" tooltip="https://www.diodes.com/assets/Datasheets/ds18004.pdf" display="https://www.diodes.com/assets/Datasheets/ds18004.pdf"/>
    <hyperlink ref="B225" r:id="rId_hyperlink_1723" tooltip="https://www.diodes.com/assets/Datasheets/BZT52C2V4LP-BZT52C39LP.pdf" display="https://www.diodes.com/assets/Datasheets/BZT52C2V4LP-BZT52C39LP.pdf"/>
    <hyperlink ref="B226" r:id="rId_hyperlink_1724" tooltip="https://www.diodes.com/assets/Datasheets/ds18004.pdf" display="https://www.diodes.com/assets/Datasheets/ds18004.pdf"/>
    <hyperlink ref="B227" r:id="rId_hyperlink_1725" tooltip="https://www.diodes.com/assets/Datasheets/ds30093.pdf" display="https://www.diodes.com/assets/Datasheets/ds30093.pdf"/>
    <hyperlink ref="B228" r:id="rId_hyperlink_1726" tooltip="https://www.diodes.com/assets/Datasheets/ds30093.pdf" display="https://www.diodes.com/assets/Datasheets/ds30093.pdf"/>
    <hyperlink ref="B229" r:id="rId_hyperlink_1727" tooltip="https://www.diodes.com/assets/Datasheets/ds30502.pdf" display="https://www.diodes.com/assets/Datasheets/ds30502.pdf"/>
    <hyperlink ref="B230" r:id="rId_hyperlink_1728" tooltip="https://www.diodes.com/assets/Datasheets/ds30502.pdf" display="https://www.diodes.com/assets/Datasheets/ds30502.pdf"/>
    <hyperlink ref="B231" r:id="rId_hyperlink_1729" tooltip="https://www.diodes.com/assets/Datasheets/ds18004.pdf" display="https://www.diodes.com/assets/Datasheets/ds18004.pdf"/>
    <hyperlink ref="B232" r:id="rId_hyperlink_1730" tooltip="https://www.diodes.com/assets/Datasheets/ds18004.pdf" display="https://www.diodes.com/assets/Datasheets/ds18004.pdf"/>
    <hyperlink ref="B233" r:id="rId_hyperlink_1731" tooltip="https://www.diodes.com/assets/Datasheets/ds30566.pdf" display="https://www.diodes.com/assets/Datasheets/ds30566.pdf"/>
    <hyperlink ref="B234" r:id="rId_hyperlink_1732" tooltip="https://www.diodes.com/assets/Datasheets/ds18004.pdf" display="https://www.diodes.com/assets/Datasheets/ds18004.pdf"/>
    <hyperlink ref="B235" r:id="rId_hyperlink_1733" tooltip="https://www.diodes.com/assets/Datasheets/BZT52C2V4LP-BZT52C39LP.pdf" display="https://www.diodes.com/assets/Datasheets/BZT52C2V4LP-BZT52C39LP.pdf"/>
    <hyperlink ref="B236" r:id="rId_hyperlink_1734" tooltip="https://www.diodes.com/assets/Datasheets/ds18004.pdf" display="https://www.diodes.com/assets/Datasheets/ds18004.pdf"/>
    <hyperlink ref="B237" r:id="rId_hyperlink_1735" tooltip="https://www.diodes.com/assets/Datasheets/ds30093.pdf" display="https://www.diodes.com/assets/Datasheets/ds30093.pdf"/>
    <hyperlink ref="B238" r:id="rId_hyperlink_1736" tooltip="https://www.diodes.com/assets/Datasheets/ds30093.pdf" display="https://www.diodes.com/assets/Datasheets/ds30093.pdf"/>
    <hyperlink ref="B239" r:id="rId_hyperlink_1737" tooltip="https://www.diodes.com/assets/Datasheets/ds30502.pdf" display="https://www.diodes.com/assets/Datasheets/ds30502.pdf"/>
    <hyperlink ref="B240" r:id="rId_hyperlink_1738" tooltip="https://www.diodes.com/assets/Datasheets/ds30502.pdf" display="https://www.diodes.com/assets/Datasheets/ds30502.pdf"/>
    <hyperlink ref="B241" r:id="rId_hyperlink_1739" tooltip="https://www.diodes.com/assets/Datasheets/ds18004.pdf" display="https://www.diodes.com/assets/Datasheets/ds18004.pdf"/>
    <hyperlink ref="B242" r:id="rId_hyperlink_1740" tooltip="https://www.diodes.com/assets/Datasheets/BZT52C2V4LP-BZT52C39LP.pdf" display="https://www.diodes.com/assets/Datasheets/BZT52C2V4LP-BZT52C39LP.pdf"/>
    <hyperlink ref="B243" r:id="rId_hyperlink_1741" tooltip="https://www.diodes.com/assets/Datasheets/ds18004.pdf" display="https://www.diodes.com/assets/Datasheets/ds18004.pdf"/>
    <hyperlink ref="B244" r:id="rId_hyperlink_1742" tooltip="https://www.diodes.com/assets/Datasheets/ds30093.pdf" display="https://www.diodes.com/assets/Datasheets/ds30093.pdf"/>
    <hyperlink ref="B245" r:id="rId_hyperlink_1743" tooltip="https://www.diodes.com/assets/Datasheets/ds30093.pdf" display="https://www.diodes.com/assets/Datasheets/ds30093.pdf"/>
    <hyperlink ref="B246" r:id="rId_hyperlink_1744" tooltip="https://www.diodes.com/assets/Datasheets/ds30502.pdf" display="https://www.diodes.com/assets/Datasheets/ds30502.pdf"/>
    <hyperlink ref="B247" r:id="rId_hyperlink_1745" tooltip="https://www.diodes.com/assets/Datasheets/ds30502.pdf" display="https://www.diodes.com/assets/Datasheets/ds30502.pdf"/>
    <hyperlink ref="B248" r:id="rId_hyperlink_1746" tooltip="https://www.diodes.com/assets/Datasheets/ds18004.pdf" display="https://www.diodes.com/assets/Datasheets/ds18004.pdf"/>
    <hyperlink ref="B249" r:id="rId_hyperlink_1747" tooltip="https://www.diodes.com/assets/Datasheets/BZT52C2V4LP-BZT52C39LP.pdf" display="https://www.diodes.com/assets/Datasheets/BZT52C2V4LP-BZT52C39LP.pdf"/>
    <hyperlink ref="B250" r:id="rId_hyperlink_1748" tooltip="https://www.diodes.com/assets/Datasheets/ds18004.pdf" display="https://www.diodes.com/assets/Datasheets/ds18004.pdf"/>
    <hyperlink ref="B251" r:id="rId_hyperlink_1749" tooltip="https://www.diodes.com/assets/Datasheets/ds30093.pdf" display="https://www.diodes.com/assets/Datasheets/ds30093.pdf"/>
    <hyperlink ref="B252" r:id="rId_hyperlink_1750" tooltip="https://www.diodes.com/assets/Datasheets/ds30093.pdf" display="https://www.diodes.com/assets/Datasheets/ds30093.pdf"/>
    <hyperlink ref="B253" r:id="rId_hyperlink_1751" tooltip="https://www.diodes.com/assets/Datasheets/ds30502.pdf" display="https://www.diodes.com/assets/Datasheets/ds30502.pdf"/>
    <hyperlink ref="B254" r:id="rId_hyperlink_1752" tooltip="https://www.diodes.com/assets/Datasheets/ds30502.pdf" display="https://www.diodes.com/assets/Datasheets/ds30502.pdf"/>
    <hyperlink ref="B255" r:id="rId_hyperlink_1753" tooltip="https://www.diodes.com/assets/Datasheets/ds18004.pdf" display="https://www.diodes.com/assets/Datasheets/ds18004.pdf"/>
    <hyperlink ref="B256" r:id="rId_hyperlink_1754" tooltip="https://www.diodes.com/assets/Datasheets/BZT52C2V4LP-BZT52C39LP.pdf" display="https://www.diodes.com/assets/Datasheets/BZT52C2V4LP-BZT52C39LP.pdf"/>
    <hyperlink ref="B257" r:id="rId_hyperlink_1755" tooltip="https://www.diodes.com/assets/Datasheets/BZT52C6V8LPQ-BZT52C16LPQ.pdf" display="https://www.diodes.com/assets/Datasheets/BZT52C6V8LPQ-BZT52C16LPQ.pdf"/>
    <hyperlink ref="B258" r:id="rId_hyperlink_1756" tooltip="https://www.diodes.com/assets/Datasheets/ds30093.pdf" display="https://www.diodes.com/assets/Datasheets/ds30093.pdf"/>
    <hyperlink ref="B259" r:id="rId_hyperlink_1757" tooltip="https://www.diodes.com/assets/Datasheets/ds30093.pdf" display="https://www.diodes.com/assets/Datasheets/ds30093.pdf"/>
    <hyperlink ref="B260" r:id="rId_hyperlink_1758" tooltip="https://www.diodes.com/assets/Datasheets/ds30502.pdf" display="https://www.diodes.com/assets/Datasheets/ds30502.pdf"/>
    <hyperlink ref="B261" r:id="rId_hyperlink_1759" tooltip="https://www.diodes.com/assets/Datasheets/ds30502.pdf" display="https://www.diodes.com/assets/Datasheets/ds30502.pdf"/>
    <hyperlink ref="B262" r:id="rId_hyperlink_1760" tooltip="https://www.diodes.com/assets/Datasheets/ds18004.pdf" display="https://www.diodes.com/assets/Datasheets/ds18004.pdf"/>
    <hyperlink ref="B263" r:id="rId_hyperlink_1761" tooltip="https://www.diodes.com/assets/Datasheets/BZT52C2V4LP-BZT52C39LP.pdf" display="https://www.diodes.com/assets/Datasheets/BZT52C2V4LP-BZT52C39LP.pdf"/>
    <hyperlink ref="B264" r:id="rId_hyperlink_1762" tooltip="https://www.diodes.com/assets/Datasheets/ds18004.pdf" display="https://www.diodes.com/assets/Datasheets/ds18004.pdf"/>
    <hyperlink ref="B265" r:id="rId_hyperlink_1763" tooltip="https://www.diodes.com/assets/Datasheets/ds30093.pdf" display="https://www.diodes.com/assets/Datasheets/ds30093.pdf"/>
    <hyperlink ref="B266" r:id="rId_hyperlink_1764" tooltip="https://www.diodes.com/assets/Datasheets/ds30093.pdf" display="https://www.diodes.com/assets/Datasheets/ds30093.pdf"/>
    <hyperlink ref="B267" r:id="rId_hyperlink_1765" tooltip="https://www.diodes.com/assets/Datasheets/ds30502.pdf" display="https://www.diodes.com/assets/Datasheets/ds30502.pdf"/>
    <hyperlink ref="B268" r:id="rId_hyperlink_1766" tooltip="https://www.diodes.com/assets/Datasheets/ds30502.pdf" display="https://www.diodes.com/assets/Datasheets/ds30502.pdf"/>
    <hyperlink ref="B269" r:id="rId_hyperlink_1767" tooltip="https://www.diodes.com/assets/Datasheets/ds18004.pdf" display="https://www.diodes.com/assets/Datasheets/ds18004.pdf"/>
    <hyperlink ref="B270" r:id="rId_hyperlink_1768" tooltip="https://www.diodes.com/assets/Datasheets/BZT52C2V4LP-BZT52C39LP.pdf" display="https://www.diodes.com/assets/Datasheets/BZT52C2V4LP-BZT52C39LP.pdf"/>
    <hyperlink ref="B271" r:id="rId_hyperlink_1769" tooltip="https://www.diodes.com/assets/Datasheets/ds18004.pdf" display="https://www.diodes.com/assets/Datasheets/ds18004.pdf"/>
    <hyperlink ref="B272" r:id="rId_hyperlink_1770" tooltip="https://www.diodes.com/assets/Datasheets/ds30093.pdf" display="https://www.diodes.com/assets/Datasheets/ds30093.pdf"/>
    <hyperlink ref="B273" r:id="rId_hyperlink_1771" tooltip="https://www.diodes.com/assets/Datasheets/ds30502.pdf" display="https://www.diodes.com/assets/Datasheets/ds30502.pdf"/>
    <hyperlink ref="B274" r:id="rId_hyperlink_1772" tooltip="https://www.diodes.com/assets/Datasheets/ds30502.pdf" display="https://www.diodes.com/assets/Datasheets/ds30502.pdf"/>
    <hyperlink ref="B275" r:id="rId_hyperlink_1773" tooltip="https://www.diodes.com/assets/Datasheets/ds18004.pdf" display="https://www.diodes.com/assets/Datasheets/ds18004.pdf"/>
    <hyperlink ref="B276" r:id="rId_hyperlink_1774" tooltip="https://www.diodes.com/assets/Datasheets/BZT52C2V4LP-BZT52C39LP.pdf" display="https://www.diodes.com/assets/Datasheets/BZT52C2V4LP-BZT52C39LP.pdf"/>
    <hyperlink ref="B277" r:id="rId_hyperlink_1775" tooltip="https://www.diodes.com/assets/Datasheets/BZT52C6V8LPQ-BZT52C16LPQ.pdf" display="https://www.diodes.com/assets/Datasheets/BZT52C6V8LPQ-BZT52C16LPQ.pdf"/>
    <hyperlink ref="B278" r:id="rId_hyperlink_1776" tooltip="https://www.diodes.com/assets/Datasheets/ds18004.pdf" display="https://www.diodes.com/assets/Datasheets/ds18004.pdf"/>
    <hyperlink ref="B279" r:id="rId_hyperlink_1777" tooltip="https://www.diodes.com/assets/Datasheets/ds30093.pdf" display="https://www.diodes.com/assets/Datasheets/ds30093.pdf"/>
    <hyperlink ref="B280" r:id="rId_hyperlink_1778" tooltip="https://www.diodes.com/assets/Datasheets/ds30093.pdf" display="https://www.diodes.com/assets/Datasheets/ds30093.pdf"/>
    <hyperlink ref="B281" r:id="rId_hyperlink_1779" tooltip="https://www.diodes.com/assets/Datasheets/ds30502.pdf" display="https://www.diodes.com/assets/Datasheets/ds30502.pdf"/>
    <hyperlink ref="B282" r:id="rId_hyperlink_1780" tooltip="https://www.diodes.com/assets/Datasheets/ds30502.pdf" display="https://www.diodes.com/assets/Datasheets/ds30502.pdf"/>
    <hyperlink ref="B283" r:id="rId_hyperlink_1781" tooltip="https://www.diodes.com/assets/Datasheets/BZT52HC2V4WF - BZT52HC47WF.pdf" display="https://www.diodes.com/assets/Datasheets/BZT52HC2V4WF - BZT52HC47WF.pdf"/>
    <hyperlink ref="B284" r:id="rId_hyperlink_1782" tooltip="https://www.diodes.com/assets/Datasheets/BZT52HC5V6WFQ-BZT52HC30WFQ.pdf" display="https://www.diodes.com/assets/Datasheets/BZT52HC5V6WFQ-BZT52HC30WFQ.pdf"/>
    <hyperlink ref="B285" r:id="rId_hyperlink_1783" tooltip="https://www.diodes.com/assets/Datasheets/BZT52HC2V4WF - BZT52HC47WF.pdf" display="https://www.diodes.com/assets/Datasheets/BZT52HC2V4WF - BZT52HC47WF.pdf"/>
    <hyperlink ref="B286" r:id="rId_hyperlink_1784" tooltip="https://www.diodes.com/assets/Datasheets/BZT52HC5V6WFQ-BZT52HC30WFQ.pdf" display="https://www.diodes.com/assets/Datasheets/BZT52HC5V6WFQ-BZT52HC30WFQ.pdf"/>
    <hyperlink ref="B287" r:id="rId_hyperlink_1785" tooltip="https://www.diodes.com/assets/Datasheets/BZT52HC2V4WF - BZT52HC47WF.pdf" display="https://www.diodes.com/assets/Datasheets/BZT52HC2V4WF - BZT52HC47WF.pdf"/>
    <hyperlink ref="B288" r:id="rId_hyperlink_1786" tooltip="https://www.diodes.com/assets/Datasheets/BZT52HC5V6WFQ-BZT52HC30WFQ.pdf" display="https://www.diodes.com/assets/Datasheets/BZT52HC5V6WFQ-BZT52HC30WFQ.pdf"/>
    <hyperlink ref="B289" r:id="rId_hyperlink_1787" tooltip="https://www.diodes.com/assets/Datasheets/BZT52HC2V4WF - BZT52HC47WF.pdf" display="https://www.diodes.com/assets/Datasheets/BZT52HC2V4WF - BZT52HC47WF.pdf"/>
    <hyperlink ref="B290" r:id="rId_hyperlink_1788" tooltip="https://www.diodes.com/assets/Datasheets/BZT52HC5V6WFQ-BZT52HC30WFQ.pdf" display="https://www.diodes.com/assets/Datasheets/BZT52HC5V6WFQ-BZT52HC30WFQ.pdf"/>
    <hyperlink ref="B291" r:id="rId_hyperlink_1789" tooltip="https://www.diodes.com/assets/Datasheets/BZT52HC2V4WF - BZT52HC47WF.pdf" display="https://www.diodes.com/assets/Datasheets/BZT52HC2V4WF - BZT52HC47WF.pdf"/>
    <hyperlink ref="B292" r:id="rId_hyperlink_1790" tooltip="https://www.diodes.com/assets/Datasheets/BZT52HC5V6WFQ-BZT52HC30WFQ.pdf" display="https://www.diodes.com/assets/Datasheets/BZT52HC5V6WFQ-BZT52HC30WFQ.pdf"/>
    <hyperlink ref="B293" r:id="rId_hyperlink_1791" tooltip="https://www.diodes.com/assets/Datasheets/BZT52HC2V4WF - BZT52HC47WF.pdf" display="https://www.diodes.com/assets/Datasheets/BZT52HC2V4WF - BZT52HC47WF.pdf"/>
    <hyperlink ref="B294" r:id="rId_hyperlink_1792" tooltip="https://www.diodes.com/assets/Datasheets/BZT52HC5V6WFQ-BZT52HC30WFQ.pdf" display="https://www.diodes.com/assets/Datasheets/BZT52HC5V6WFQ-BZT52HC30WFQ.pdf"/>
    <hyperlink ref="B295" r:id="rId_hyperlink_1793" tooltip="https://www.diodes.com/assets/Datasheets/BZT52HC2V4WF - BZT52HC47WF.pdf" display="https://www.diodes.com/assets/Datasheets/BZT52HC2V4WF - BZT52HC47WF.pdf"/>
    <hyperlink ref="B296" r:id="rId_hyperlink_1794" tooltip="https://www.diodes.com/assets/Datasheets/BZT52HC5V6WFQ-BZT52HC30WFQ.pdf" display="https://www.diodes.com/assets/Datasheets/BZT52HC5V6WFQ-BZT52HC30WFQ.pdf"/>
    <hyperlink ref="B297" r:id="rId_hyperlink_1795" tooltip="https://www.diodes.com/assets/Datasheets/BZT52HC2V4WF - BZT52HC47WF.pdf" display="https://www.diodes.com/assets/Datasheets/BZT52HC2V4WF - BZT52HC47WF.pdf"/>
    <hyperlink ref="B298" r:id="rId_hyperlink_1796" tooltip="https://www.diodes.com/assets/Datasheets/BZT52HC5V6WFQ-BZT52HC30WFQ.pdf" display="https://www.diodes.com/assets/Datasheets/BZT52HC5V6WFQ-BZT52HC30WFQ.pdf"/>
    <hyperlink ref="B299" r:id="rId_hyperlink_1797" tooltip="https://www.diodes.com/assets/Datasheets/BZT52HC2V4WF - BZT52HC47WF.pdf" display="https://www.diodes.com/assets/Datasheets/BZT52HC2V4WF - BZT52HC47WF.pdf"/>
    <hyperlink ref="B300" r:id="rId_hyperlink_1798" tooltip="https://www.diodes.com/assets/Datasheets/BZT52HC5V6WFQ-BZT52HC30WFQ.pdf" display="https://www.diodes.com/assets/Datasheets/BZT52HC5V6WFQ-BZT52HC30WFQ.pdf"/>
    <hyperlink ref="B301" r:id="rId_hyperlink_1799" tooltip="https://www.diodes.com/assets/Datasheets/BZT52HC2V4WF - BZT52HC47WF.pdf" display="https://www.diodes.com/assets/Datasheets/BZT52HC2V4WF - BZT52HC47WF.pdf"/>
    <hyperlink ref="B302" r:id="rId_hyperlink_1800" tooltip="https://www.diodes.com/assets/Datasheets/BZT52HC5V6WFQ-BZT52HC30WFQ.pdf" display="https://www.diodes.com/assets/Datasheets/BZT52HC5V6WFQ-BZT52HC30WFQ.pdf"/>
    <hyperlink ref="B303" r:id="rId_hyperlink_1801" tooltip="https://www.diodes.com/assets/Datasheets/BZT52HC2V4WF - BZT52HC47WF.pdf" display="https://www.diodes.com/assets/Datasheets/BZT52HC2V4WF - BZT52HC47WF.pdf"/>
    <hyperlink ref="B304" r:id="rId_hyperlink_1802" tooltip="https://www.diodes.com/assets/Datasheets/BZT52HC5V6WFQ-BZT52HC30WFQ.pdf" display="https://www.diodes.com/assets/Datasheets/BZT52HC5V6WFQ-BZT52HC30WFQ.pdf"/>
    <hyperlink ref="B305" r:id="rId_hyperlink_1803" tooltip="https://www.diodes.com/assets/Datasheets/BZT52HC2V4WF - BZT52HC47WF.pdf" display="https://www.diodes.com/assets/Datasheets/BZT52HC2V4WF - BZT52HC47WF.pdf"/>
    <hyperlink ref="B306" r:id="rId_hyperlink_1804" tooltip="https://www.diodes.com/assets/Datasheets/BZT52HC2V4WF - BZT52HC47WF.pdf" display="https://www.diodes.com/assets/Datasheets/BZT52HC2V4WF - BZT52HC47WF.pdf"/>
    <hyperlink ref="B307" r:id="rId_hyperlink_1805" tooltip="https://www.diodes.com/assets/Datasheets/BZT52HC2V4WF - BZT52HC47WF.pdf" display="https://www.diodes.com/assets/Datasheets/BZT52HC2V4WF - BZT52HC47WF.pdf"/>
    <hyperlink ref="B308" r:id="rId_hyperlink_1806" tooltip="https://www.diodes.com/assets/Datasheets/BZT52HC5V6WFQ-BZT52HC30WFQ.pdf" display="https://www.diodes.com/assets/Datasheets/BZT52HC5V6WFQ-BZT52HC30WFQ.pdf"/>
    <hyperlink ref="B309" r:id="rId_hyperlink_1807" tooltip="https://www.diodes.com/assets/Datasheets/BZT52HC2V4WF - BZT52HC47WF.pdf" display="https://www.diodes.com/assets/Datasheets/BZT52HC2V4WF - BZT52HC47WF.pdf"/>
    <hyperlink ref="B310" r:id="rId_hyperlink_1808" tooltip="https://www.diodes.com/assets/Datasheets/BZT52HC2V4WF - BZT52HC47WF.pdf" display="https://www.diodes.com/assets/Datasheets/BZT52HC2V4WF - BZT52HC47WF.pdf"/>
    <hyperlink ref="B311" r:id="rId_hyperlink_1809" tooltip="https://www.diodes.com/assets/Datasheets/BZT52HC2V4WF - BZT52HC47WF.pdf" display="https://www.diodes.com/assets/Datasheets/BZT52HC2V4WF - BZT52HC47WF.pdf"/>
    <hyperlink ref="B312" r:id="rId_hyperlink_1810" tooltip="https://www.diodes.com/assets/Datasheets/BZT52HC2V4WF - BZT52HC47WF.pdf" display="https://www.diodes.com/assets/Datasheets/BZT52HC2V4WF - BZT52HC47WF.pdf"/>
    <hyperlink ref="B313" r:id="rId_hyperlink_1811" tooltip="https://www.diodes.com/assets/Datasheets/BZT52HC2V4WF - BZT52HC47WF.pdf" display="https://www.diodes.com/assets/Datasheets/BZT52HC2V4WF - BZT52HC47WF.pdf"/>
    <hyperlink ref="B314" r:id="rId_hyperlink_1812" tooltip="https://www.diodes.com/assets/Datasheets/BZT52HC2V4WF - BZT52HC47WF.pdf" display="https://www.diodes.com/assets/Datasheets/BZT52HC2V4WF - BZT52HC47WF.pdf"/>
    <hyperlink ref="B315" r:id="rId_hyperlink_1813" tooltip="https://www.diodes.com/assets/Datasheets/BZT52HC2V4WF - BZT52HC47WF.pdf" display="https://www.diodes.com/assets/Datasheets/BZT52HC2V4WF - BZT52HC47WF.pdf"/>
    <hyperlink ref="B316" r:id="rId_hyperlink_1814" tooltip="https://www.diodes.com/assets/Datasheets/BZT52HC2V4WF - BZT52HC47WF.pdf" display="https://www.diodes.com/assets/Datasheets/BZT52HC2V4WF - BZT52HC47WF.pdf"/>
    <hyperlink ref="B317" r:id="rId_hyperlink_1815" tooltip="https://www.diodes.com/assets/Datasheets/BZT52HC2V4WF - BZT52HC47WF.pdf" display="https://www.diodes.com/assets/Datasheets/BZT52HC2V4WF - BZT52HC47WF.pdf"/>
    <hyperlink ref="B318" r:id="rId_hyperlink_1816" tooltip="https://www.diodes.com/assets/Datasheets/BZT52HC2V4WF - BZT52HC47WF.pdf" display="https://www.diodes.com/assets/Datasheets/BZT52HC2V4WF - BZT52HC47WF.pdf"/>
    <hyperlink ref="B319" r:id="rId_hyperlink_1817" tooltip="https://www.diodes.com/assets/Datasheets/BZT52HC2V4WF - BZT52HC47WF.pdf" display="https://www.diodes.com/assets/Datasheets/BZT52HC2V4WF - BZT52HC47WF.pdf"/>
    <hyperlink ref="B320" r:id="rId_hyperlink_1818" tooltip="https://www.diodes.com/assets/Datasheets/BZT52HC2V4WF - BZT52HC47WF.pdf" display="https://www.diodes.com/assets/Datasheets/BZT52HC2V4WF - BZT52HC47WF.pdf"/>
    <hyperlink ref="B321" r:id="rId_hyperlink_1819" tooltip="https://www.diodes.com/assets/Datasheets/BZT52HC2V4WF - BZT52HC47WF.pdf" display="https://www.diodes.com/assets/Datasheets/BZT52HC2V4WF - BZT52HC47WF.pdf"/>
    <hyperlink ref="B322" r:id="rId_hyperlink_1820" tooltip="https://www.diodes.com/assets/Datasheets/BZT52HC5V6WFQ-BZT52HC30WFQ.pdf" display="https://www.diodes.com/assets/Datasheets/BZT52HC5V6WFQ-BZT52HC30WFQ.pdf"/>
    <hyperlink ref="B323" r:id="rId_hyperlink_1821" tooltip="https://www.diodes.com/assets/Datasheets/BZT52HC2V4WF - BZT52HC47WF.pdf" display="https://www.diodes.com/assets/Datasheets/BZT52HC2V4WF - BZT52HC47WF.pdf"/>
    <hyperlink ref="B324" r:id="rId_hyperlink_1822" tooltip="https://www.diodes.com/assets/Datasheets/BZT52HC5V6WFQ-BZT52HC30WFQ.pdf" display="https://www.diodes.com/assets/Datasheets/BZT52HC5V6WFQ-BZT52HC30WFQ.pdf"/>
    <hyperlink ref="B325" r:id="rId_hyperlink_1823" tooltip="https://www.diodes.com/assets/Datasheets/BZT52HC2V4WF - BZT52HC47WF.pdf" display="https://www.diodes.com/assets/Datasheets/BZT52HC2V4WF - BZT52HC47WF.pdf"/>
    <hyperlink ref="B326" r:id="rId_hyperlink_1824" tooltip="https://www.diodes.com/assets/Datasheets/BZT52HC5V6WFQ-BZT52HC30WFQ.pdf" display="https://www.diodes.com/assets/Datasheets/BZT52HC5V6WFQ-BZT52HC30WFQ.pdf"/>
    <hyperlink ref="B327" r:id="rId_hyperlink_1825" tooltip="https://www.diodes.com/assets/Datasheets/BZT52HC2V4WF - BZT52HC47WF.pdf" display="https://www.diodes.com/assets/Datasheets/BZT52HC2V4WF - BZT52HC47WF.pdf"/>
    <hyperlink ref="B328" r:id="rId_hyperlink_1826" tooltip="https://www.diodes.com/assets/Datasheets/BZT52HC5V6WFQ-BZT52HC30WFQ.pdf" display="https://www.diodes.com/assets/Datasheets/BZT52HC5V6WFQ-BZT52HC30WFQ.pdf"/>
    <hyperlink ref="B329" r:id="rId_hyperlink_1827" tooltip="https://www.diodes.com/assets/Datasheets/BZT52HC2V4WF - BZT52HC47WF.pdf" display="https://www.diodes.com/assets/Datasheets/BZT52HC2V4WF - BZT52HC47WF.pdf"/>
    <hyperlink ref="B330" r:id="rId_hyperlink_1828" tooltip="https://www.diodes.com/assets/Datasheets/BZT52HC5V6WFQ-BZT52HC30WFQ.pdf" display="https://www.diodes.com/assets/Datasheets/BZT52HC5V6WFQ-BZT52HC30WFQ.pdf"/>
    <hyperlink ref="B331" r:id="rId_hyperlink_1829" tooltip="https://www.diodes.com/assets/Datasheets/BZT52HC2V4WF - BZT52HC47WF.pdf" display="https://www.diodes.com/assets/Datasheets/BZT52HC2V4WF - BZT52HC47WF.pdf"/>
    <hyperlink ref="B332" r:id="rId_hyperlink_1830" tooltip="https://www.diodes.com/assets/Datasheets/BZT52HC5V6WFQ-BZT52HC30WFQ.pdf" display="https://www.diodes.com/assets/Datasheets/BZT52HC5V6WFQ-BZT52HC30WFQ.pdf"/>
    <hyperlink ref="B333" r:id="rId_hyperlink_1831" tooltip="https://www.diodes.com/assets/Datasheets/BZT585BxVxT.pdf" display="https://www.diodes.com/assets/Datasheets/BZT585BxVxT.pdf"/>
    <hyperlink ref="B334" r:id="rId_hyperlink_1832" tooltip="https://www.diodes.com/assets/Datasheets/BZT585B5V1TQ-BZT585B43TQ.pdf" display="https://www.diodes.com/assets/Datasheets/BZT585B5V1TQ-BZT585B43TQ.pdf"/>
    <hyperlink ref="B335" r:id="rId_hyperlink_1833" tooltip="https://www.diodes.com/assets/Datasheets/BZT585BxVxT.pdf" display="https://www.diodes.com/assets/Datasheets/BZT585BxVxT.pdf"/>
    <hyperlink ref="B336" r:id="rId_hyperlink_1834" tooltip="https://www.diodes.com/assets/Datasheets/BZT585B5V1TQ-BZT585B43TQ.pdf" display="https://www.diodes.com/assets/Datasheets/BZT585B5V1TQ-BZT585B43TQ.pdf"/>
    <hyperlink ref="B337" r:id="rId_hyperlink_1835" tooltip="https://www.diodes.com/assets/Datasheets/BZT585BxVxT.pdf" display="https://www.diodes.com/assets/Datasheets/BZT585BxVxT.pdf"/>
    <hyperlink ref="B338" r:id="rId_hyperlink_1836" tooltip="https://www.diodes.com/assets/Datasheets/BZT585B5V1TQ-BZT585B43TQ.pdf" display="https://www.diodes.com/assets/Datasheets/BZT585B5V1TQ-BZT585B43TQ.pdf"/>
    <hyperlink ref="B339" r:id="rId_hyperlink_1837" tooltip="https://www.diodes.com/assets/Datasheets/BZT585BxVxT.pdf" display="https://www.diodes.com/assets/Datasheets/BZT585BxVxT.pdf"/>
    <hyperlink ref="B340" r:id="rId_hyperlink_1838" tooltip="https://www.diodes.com/assets/Datasheets/BZT585B5V1TQ-BZT585B43TQ.pdf" display="https://www.diodes.com/assets/Datasheets/BZT585B5V1TQ-BZT585B43TQ.pdf"/>
    <hyperlink ref="B341" r:id="rId_hyperlink_1839" tooltip="https://www.diodes.com/assets/Datasheets/BZT585BxVxT.pdf" display="https://www.diodes.com/assets/Datasheets/BZT585BxVxT.pdf"/>
    <hyperlink ref="B342" r:id="rId_hyperlink_1840" tooltip="https://www.diodes.com/assets/Datasheets/BZT585B5V1TQ-BZT585B43TQ.pdf" display="https://www.diodes.com/assets/Datasheets/BZT585B5V1TQ-BZT585B43TQ.pdf"/>
    <hyperlink ref="B343" r:id="rId_hyperlink_1841" tooltip="https://www.diodes.com/assets/Datasheets/BZT585BxVxT.pdf" display="https://www.diodes.com/assets/Datasheets/BZT585BxVxT.pdf"/>
    <hyperlink ref="B344" r:id="rId_hyperlink_1842" tooltip="https://www.diodes.com/assets/Datasheets/BZT585B5V1TQ-BZT585B43TQ.pdf" display="https://www.diodes.com/assets/Datasheets/BZT585B5V1TQ-BZT585B43TQ.pdf"/>
    <hyperlink ref="B345" r:id="rId_hyperlink_1843" tooltip="https://www.diodes.com/assets/Datasheets/BZT585BxVxT.pdf" display="https://www.diodes.com/assets/Datasheets/BZT585BxVxT.pdf"/>
    <hyperlink ref="B346" r:id="rId_hyperlink_1844" tooltip="https://www.diodes.com/assets/Datasheets/BZT585B5V1TQ-BZT585B43TQ.pdf" display="https://www.diodes.com/assets/Datasheets/BZT585B5V1TQ-BZT585B43TQ.pdf"/>
    <hyperlink ref="B347" r:id="rId_hyperlink_1845" tooltip="https://www.diodes.com/assets/Datasheets/BZT585BxVxT.pdf" display="https://www.diodes.com/assets/Datasheets/BZT585BxVxT.pdf"/>
    <hyperlink ref="B348" r:id="rId_hyperlink_1846" tooltip="https://www.diodes.com/assets/Datasheets/BZT585B5V1TQ-BZT585B43TQ.pdf" display="https://www.diodes.com/assets/Datasheets/BZT585B5V1TQ-BZT585B43TQ.pdf"/>
    <hyperlink ref="B349" r:id="rId_hyperlink_1847" tooltip="https://www.diodes.com/assets/Datasheets/BZT585BxVxT.pdf" display="https://www.diodes.com/assets/Datasheets/BZT585BxVxT.pdf"/>
    <hyperlink ref="B350" r:id="rId_hyperlink_1848" tooltip="https://www.diodes.com/assets/Datasheets/BZT585B5V1TQ-BZT585B43TQ.pdf" display="https://www.diodes.com/assets/Datasheets/BZT585B5V1TQ-BZT585B43TQ.pdf"/>
    <hyperlink ref="B351" r:id="rId_hyperlink_1849" tooltip="https://www.diodes.com/assets/Datasheets/BZT585BxVxT.pdf" display="https://www.diodes.com/assets/Datasheets/BZT585BxVxT.pdf"/>
    <hyperlink ref="B352" r:id="rId_hyperlink_1850" tooltip="https://www.diodes.com/assets/Datasheets/BZT585B5V1TQ-BZT585B43TQ.pdf" display="https://www.diodes.com/assets/Datasheets/BZT585B5V1TQ-BZT585B43TQ.pdf"/>
    <hyperlink ref="B353" r:id="rId_hyperlink_1851" tooltip="https://www.diodes.com/assets/Datasheets/BZT585BxVxT.pdf" display="https://www.diodes.com/assets/Datasheets/BZT585BxVxT.pdf"/>
    <hyperlink ref="B354" r:id="rId_hyperlink_1852" tooltip="https://www.diodes.com/assets/Datasheets/BZT585B5V1TQ-BZT585B43TQ.pdf" display="https://www.diodes.com/assets/Datasheets/BZT585B5V1TQ-BZT585B43TQ.pdf"/>
    <hyperlink ref="B355" r:id="rId_hyperlink_1853" tooltip="https://www.diodes.com/assets/Datasheets/BZT585BxVxT.pdf" display="https://www.diodes.com/assets/Datasheets/BZT585BxVxT.pdf"/>
    <hyperlink ref="B356" r:id="rId_hyperlink_1854" tooltip="https://www.diodes.com/assets/Datasheets/BZT585B5V1TQ-BZT585B43TQ.pdf" display="https://www.diodes.com/assets/Datasheets/BZT585B5V1TQ-BZT585B43TQ.pdf"/>
    <hyperlink ref="B357" r:id="rId_hyperlink_1855" tooltip="https://www.diodes.com/assets/Datasheets/BZT585BxVxT.pdf" display="https://www.diodes.com/assets/Datasheets/BZT585BxVxT.pdf"/>
    <hyperlink ref="B358" r:id="rId_hyperlink_1856" tooltip="https://www.diodes.com/assets/Datasheets/BZT585BxVxT.pdf" display="https://www.diodes.com/assets/Datasheets/BZT585BxVxT.pdf"/>
    <hyperlink ref="B359" r:id="rId_hyperlink_1857" tooltip="https://www.diodes.com/assets/Datasheets/BZT585B5V1TQ-BZT585B43TQ.pdf" display="https://www.diodes.com/assets/Datasheets/BZT585B5V1TQ-BZT585B43TQ.pdf"/>
    <hyperlink ref="B360" r:id="rId_hyperlink_1858" tooltip="https://www.diodes.com/assets/Datasheets/BZT585BxVxT.pdf" display="https://www.diodes.com/assets/Datasheets/BZT585BxVxT.pdf"/>
    <hyperlink ref="B361" r:id="rId_hyperlink_1859" tooltip="https://www.diodes.com/assets/Datasheets/BZT585B5V1TQ-BZT585B43TQ.pdf" display="https://www.diodes.com/assets/Datasheets/BZT585B5V1TQ-BZT585B43TQ.pdf"/>
    <hyperlink ref="B362" r:id="rId_hyperlink_1860" tooltip="https://www.diodes.com/assets/Datasheets/BZT585BxVxT.pdf" display="https://www.diodes.com/assets/Datasheets/BZT585BxVxT.pdf"/>
    <hyperlink ref="B363" r:id="rId_hyperlink_1861" tooltip="https://www.diodes.com/assets/Datasheets/BZT585B5V1TQ-BZT585B43TQ.pdf" display="https://www.diodes.com/assets/Datasheets/BZT585B5V1TQ-BZT585B43TQ.pdf"/>
    <hyperlink ref="B364" r:id="rId_hyperlink_1862" tooltip="https://www.diodes.com/assets/Datasheets/BZT585BxVxT.pdf" display="https://www.diodes.com/assets/Datasheets/BZT585BxVxT.pdf"/>
    <hyperlink ref="B365" r:id="rId_hyperlink_1863" tooltip="https://www.diodes.com/assets/Datasheets/BZT585B5V1TQ-BZT585B43TQ.pdf" display="https://www.diodes.com/assets/Datasheets/BZT585B5V1TQ-BZT585B43TQ.pdf"/>
    <hyperlink ref="B366" r:id="rId_hyperlink_1864" tooltip="https://www.diodes.com/assets/Datasheets/BZT585BxVxT.pdf" display="https://www.diodes.com/assets/Datasheets/BZT585BxVxT.pdf"/>
    <hyperlink ref="B367" r:id="rId_hyperlink_1865" tooltip="https://www.diodes.com/assets/Datasheets/BZT585BxVxT.pdf" display="https://www.diodes.com/assets/Datasheets/BZT585BxVxT.pdf"/>
    <hyperlink ref="B368" r:id="rId_hyperlink_1866" tooltip="https://www.diodes.com/assets/Datasheets/BZT585B5V1TQ-BZT585B43TQ.pdf" display="https://www.diodes.com/assets/Datasheets/BZT585B5V1TQ-BZT585B43TQ.pdf"/>
    <hyperlink ref="B369" r:id="rId_hyperlink_1867" tooltip="https://www.diodes.com/assets/Datasheets/BZT585BxVxT.pdf" display="https://www.diodes.com/assets/Datasheets/BZT585BxVxT.pdf"/>
    <hyperlink ref="B370" r:id="rId_hyperlink_1868" tooltip="https://www.diodes.com/assets/Datasheets/BZT585B5V1TQ-BZT585B43TQ.pdf" display="https://www.diodes.com/assets/Datasheets/BZT585B5V1TQ-BZT585B43TQ.pdf"/>
    <hyperlink ref="B371" r:id="rId_hyperlink_1869" tooltip="https://www.diodes.com/assets/Datasheets/BZT585BxVxT.pdf" display="https://www.diodes.com/assets/Datasheets/BZT585BxVxT.pdf"/>
    <hyperlink ref="B372" r:id="rId_hyperlink_1870" tooltip="https://www.diodes.com/assets/Datasheets/BZT585B5V1TQ-BZT585B43TQ.pdf" display="https://www.diodes.com/assets/Datasheets/BZT585B5V1TQ-BZT585B43TQ.pdf"/>
    <hyperlink ref="B373" r:id="rId_hyperlink_1871" tooltip="https://www.diodes.com/assets/Datasheets/BZT585BxVxT.pdf" display="https://www.diodes.com/assets/Datasheets/BZT585BxVxT.pdf"/>
    <hyperlink ref="B374" r:id="rId_hyperlink_1872" tooltip="https://www.diodes.com/assets/Datasheets/BZT585BxVxT.pdf" display="https://www.diodes.com/assets/Datasheets/BZT585BxVxT.pdf"/>
    <hyperlink ref="B375" r:id="rId_hyperlink_1873" tooltip="https://www.diodes.com/assets/Datasheets/BZT585BxVxT.pdf" display="https://www.diodes.com/assets/Datasheets/BZT585BxVxT.pdf"/>
    <hyperlink ref="B376" r:id="rId_hyperlink_1874" tooltip="https://www.diodes.com/assets/Datasheets/BZT585B5V1TQ-BZT585B43TQ.pdf" display="https://www.diodes.com/assets/Datasheets/BZT585B5V1TQ-BZT585B43TQ.pdf"/>
    <hyperlink ref="B377" r:id="rId_hyperlink_1875" tooltip="https://www.diodes.com/assets/Datasheets/BZT585BxVxT.pdf" display="https://www.diodes.com/assets/Datasheets/BZT585BxVxT.pdf"/>
    <hyperlink ref="B378" r:id="rId_hyperlink_1876" tooltip="https://www.diodes.com/assets/Datasheets/BZT585B5V1TQ-BZT585B43TQ.pdf" display="https://www.diodes.com/assets/Datasheets/BZT585B5V1TQ-BZT585B43TQ.pdf"/>
    <hyperlink ref="B379" r:id="rId_hyperlink_1877" tooltip="https://www.diodes.com/assets/Datasheets/BZT585BxVxT.pdf" display="https://www.diodes.com/assets/Datasheets/BZT585BxVxT.pdf"/>
    <hyperlink ref="B380" r:id="rId_hyperlink_1878" tooltip="https://www.diodes.com/assets/Datasheets/BZT585B5V1TQ-BZT585B43TQ.pdf" display="https://www.diodes.com/assets/Datasheets/BZT585B5V1TQ-BZT585B43TQ.pdf"/>
    <hyperlink ref="B381" r:id="rId_hyperlink_1879" tooltip="https://www.diodes.com/assets/Datasheets/BZT585BxVxT.pdf" display="https://www.diodes.com/assets/Datasheets/BZT585BxVxT.pdf"/>
    <hyperlink ref="B382" r:id="rId_hyperlink_1880" tooltip="https://www.diodes.com/assets/Datasheets/BZT585B5V1TQ-BZT585B43TQ.pdf" display="https://www.diodes.com/assets/Datasheets/BZT585B5V1TQ-BZT585B43TQ.pdf"/>
    <hyperlink ref="B383" r:id="rId_hyperlink_1881" tooltip="https://www.diodes.com/assets/Datasheets/BZT585BxVxT.pdf" display="https://www.diodes.com/assets/Datasheets/BZT585BxVxT.pdf"/>
    <hyperlink ref="B384" r:id="rId_hyperlink_1882" tooltip="https://www.diodes.com/assets/Datasheets/BZT585B5V1TQ-BZT585B43TQ.pdf" display="https://www.diodes.com/assets/Datasheets/BZT585B5V1TQ-BZT585B43TQ.pdf"/>
    <hyperlink ref="B385" r:id="rId_hyperlink_1883" tooltip="https://www.diodes.com/assets/Datasheets/BZT585BxVxT.pdf" display="https://www.diodes.com/assets/Datasheets/BZT585BxVxT.pdf"/>
    <hyperlink ref="B386" r:id="rId_hyperlink_1884" tooltip="https://www.diodes.com/assets/Datasheets/BZT585B5V1TQ-BZT585B43TQ.pdf" display="https://www.diodes.com/assets/Datasheets/BZT585B5V1TQ-BZT585B43TQ.pdf"/>
    <hyperlink ref="B387" r:id="rId_hyperlink_1885" tooltip="https://www.diodes.com/assets/Datasheets/BZT585BxVxT.pdf" display="https://www.diodes.com/assets/Datasheets/BZT585BxVxT.pdf"/>
    <hyperlink ref="B388" r:id="rId_hyperlink_1886" tooltip="https://www.diodes.com/assets/Datasheets/BZT585B5V1TQ-BZT585B43TQ.pdf" display="https://www.diodes.com/assets/Datasheets/BZT585B5V1TQ-BZT585B43TQ.pdf"/>
    <hyperlink ref="B389" r:id="rId_hyperlink_1887" tooltip="https://www.diodes.com/assets/Datasheets/BZX84Bxxx.pdf" display="https://www.diodes.com/assets/Datasheets/BZX84Bxxx.pdf"/>
    <hyperlink ref="B390" r:id="rId_hyperlink_1888" tooltip="https://www.diodes.com/assets/Datasheets/BZX84Bxxx.pdf" display="https://www.diodes.com/assets/Datasheets/BZX84Bxxx.pdf"/>
    <hyperlink ref="B391" r:id="rId_hyperlink_1889" tooltip="https://www.diodes.com/assets/Datasheets/BZX84Bxxx.pdf" display="https://www.diodes.com/assets/Datasheets/BZX84Bxxx.pdf"/>
    <hyperlink ref="B392" r:id="rId_hyperlink_1890" tooltip="https://www.diodes.com/assets/Datasheets/BZX84Bxxx.pdf" display="https://www.diodes.com/assets/Datasheets/BZX84Bxxx.pdf"/>
    <hyperlink ref="B393" r:id="rId_hyperlink_1891" tooltip="https://www.diodes.com/assets/Datasheets/BZX84Bxxx.pdf" display="https://www.diodes.com/assets/Datasheets/BZX84Bxxx.pdf"/>
    <hyperlink ref="B394" r:id="rId_hyperlink_1892" tooltip="https://www.diodes.com/assets/Datasheets/BZX84Bxxx.pdf" display="https://www.diodes.com/assets/Datasheets/BZX84Bxxx.pdf"/>
    <hyperlink ref="B395" r:id="rId_hyperlink_1893" tooltip="https://www.diodes.com/assets/Datasheets/BZX84Bxxx.pdf" display="https://www.diodes.com/assets/Datasheets/BZX84Bxxx.pdf"/>
    <hyperlink ref="B396" r:id="rId_hyperlink_1894" tooltip="https://www.diodes.com/assets/Datasheets/BZX84Bxxx.pdf" display="https://www.diodes.com/assets/Datasheets/BZX84Bxxx.pdf"/>
    <hyperlink ref="B397" r:id="rId_hyperlink_1895" tooltip="https://www.diodes.com/assets/Datasheets/BZX84Bxxx.pdf" display="https://www.diodes.com/assets/Datasheets/BZX84Bxxx.pdf"/>
    <hyperlink ref="B398" r:id="rId_hyperlink_1896" tooltip="https://www.diodes.com/assets/Datasheets/BZX84Bxxx.pdf" display="https://www.diodes.com/assets/Datasheets/BZX84Bxxx.pdf"/>
    <hyperlink ref="B399" r:id="rId_hyperlink_1897" tooltip="https://www.diodes.com/assets/Datasheets/BZX84Bxxx.pdf" display="https://www.diodes.com/assets/Datasheets/BZX84Bxxx.pdf"/>
    <hyperlink ref="B400" r:id="rId_hyperlink_1898" tooltip="https://www.diodes.com/assets/Datasheets/BZX84Bxxx.pdf" display="https://www.diodes.com/assets/Datasheets/BZX84Bxxx.pdf"/>
    <hyperlink ref="B401" r:id="rId_hyperlink_1899" tooltip="https://www.diodes.com/assets/Datasheets/BZX84Bxxx.pdf" display="https://www.diodes.com/assets/Datasheets/BZX84Bxxx.pdf"/>
    <hyperlink ref="B402" r:id="rId_hyperlink_1900" tooltip="https://www.diodes.com/assets/Datasheets/BZX84Bxxx.pdf" display="https://www.diodes.com/assets/Datasheets/BZX84Bxxx.pdf"/>
    <hyperlink ref="B403" r:id="rId_hyperlink_1901" tooltip="https://www.diodes.com/assets/Datasheets/BZX84Bxxx.pdf" display="https://www.diodes.com/assets/Datasheets/BZX84Bxxx.pdf"/>
    <hyperlink ref="B404" r:id="rId_hyperlink_1902" tooltip="https://www.diodes.com/assets/Datasheets/BZX84Bxxx.pdf" display="https://www.diodes.com/assets/Datasheets/BZX84Bxxx.pdf"/>
    <hyperlink ref="B405" r:id="rId_hyperlink_1903" tooltip="https://www.diodes.com/assets/Datasheets/BZX84Bxxx.pdf" display="https://www.diodes.com/assets/Datasheets/BZX84Bxxx.pdf"/>
    <hyperlink ref="B406" r:id="rId_hyperlink_1904" tooltip="https://www.diodes.com/assets/Datasheets/BZX84Bxxx.pdf" display="https://www.diodes.com/assets/Datasheets/BZX84Bxxx.pdf"/>
    <hyperlink ref="B407" r:id="rId_hyperlink_1905" tooltip="https://www.diodes.com/assets/Datasheets/BZX84Bxxx.pdf" display="https://www.diodes.com/assets/Datasheets/BZX84Bxxx.pdf"/>
    <hyperlink ref="B408" r:id="rId_hyperlink_1906" tooltip="https://www.diodes.com/assets/Datasheets/BZX84Bxxx.pdf" display="https://www.diodes.com/assets/Datasheets/BZX84Bxxx.pdf"/>
    <hyperlink ref="B409" r:id="rId_hyperlink_1907" tooltip="https://www.diodes.com/assets/Datasheets/BZX84Bxxx.pdf" display="https://www.diodes.com/assets/Datasheets/BZX84Bxxx.pdf"/>
    <hyperlink ref="B410" r:id="rId_hyperlink_1908" tooltip="https://www.diodes.com/assets/Datasheets/BZX84Bxxx.pdf" display="https://www.diodes.com/assets/Datasheets/BZX84Bxxx.pdf"/>
    <hyperlink ref="B411" r:id="rId_hyperlink_1909" tooltip="https://www.diodes.com/assets/Datasheets/BZX84Bxxx.pdf" display="https://www.diodes.com/assets/Datasheets/BZX84Bxxx.pdf"/>
    <hyperlink ref="B412" r:id="rId_hyperlink_1910" tooltip="https://www.diodes.com/assets/Datasheets/BZX84Bxxx.pdf" display="https://www.diodes.com/assets/Datasheets/BZX84Bxxx.pdf"/>
    <hyperlink ref="B413" r:id="rId_hyperlink_1911" tooltip="https://www.diodes.com/assets/Datasheets/BZX84Bxxx.pdf" display="https://www.diodes.com/assets/Datasheets/BZX84Bxxx.pdf"/>
    <hyperlink ref="B414" r:id="rId_hyperlink_1912" tooltip="https://www.diodes.com/assets/Datasheets/BZX84Bxxx.pdf" display="https://www.diodes.com/assets/Datasheets/BZX84Bxxx.pdf"/>
    <hyperlink ref="B415" r:id="rId_hyperlink_1913" tooltip="https://www.diodes.com/assets/Datasheets/BZX84Bxxx.pdf" display="https://www.diodes.com/assets/Datasheets/BZX84Bxxx.pdf"/>
    <hyperlink ref="B416" r:id="rId_hyperlink_1914" tooltip="https://www.diodes.com/assets/Datasheets/BZX84Bxxx.pdf" display="https://www.diodes.com/assets/Datasheets/BZX84Bxxx.pdf"/>
    <hyperlink ref="B417" r:id="rId_hyperlink_1915" tooltip="https://www.diodes.com/assets/Datasheets/BZX84Bxxx.pdf" display="https://www.diodes.com/assets/Datasheets/BZX84Bxxx.pdf"/>
    <hyperlink ref="B418" r:id="rId_hyperlink_1916" tooltip="https://www.diodes.com/assets/Datasheets/ds18001.pdf" display="https://www.diodes.com/assets/Datasheets/ds18001.pdf"/>
    <hyperlink ref="B419" r:id="rId_hyperlink_1917" tooltip="https://www.diodes.com/assets/Datasheets/ds30108.pdf" display="https://www.diodes.com/assets/Datasheets/ds30108.pdf"/>
    <hyperlink ref="B420" r:id="rId_hyperlink_1918" tooltip="https://www.diodes.com/assets/Datasheets/ds30262.pdf" display="https://www.diodes.com/assets/Datasheets/ds30262.pdf"/>
    <hyperlink ref="B421" r:id="rId_hyperlink_1919" tooltip="https://www.diodes.com/assets/Datasheets/ds30187.pdf" display="https://www.diodes.com/assets/Datasheets/ds30187.pdf"/>
    <hyperlink ref="B422" r:id="rId_hyperlink_1920" tooltip="https://www.diodes.com/assets/Datasheets/ds30066.pdf" display="https://www.diodes.com/assets/Datasheets/ds30066.pdf"/>
    <hyperlink ref="B423" r:id="rId_hyperlink_1921" tooltip="https://www.diodes.com/assets/Datasheets/ds18001.pdf" display="https://www.diodes.com/assets/Datasheets/ds18001.pdf"/>
    <hyperlink ref="B424" r:id="rId_hyperlink_1922" tooltip="https://www.diodes.com/assets/Datasheets/ds30108.pdf" display="https://www.diodes.com/assets/Datasheets/ds30108.pdf"/>
    <hyperlink ref="B425" r:id="rId_hyperlink_1923" tooltip="https://www.diodes.com/assets/Datasheets/ds30262.pdf" display="https://www.diodes.com/assets/Datasheets/ds30262.pdf"/>
    <hyperlink ref="B426" r:id="rId_hyperlink_1924" tooltip="https://www.diodes.com/assets/Datasheets/ds30066.pdf" display="https://www.diodes.com/assets/Datasheets/ds30066.pdf"/>
    <hyperlink ref="B427" r:id="rId_hyperlink_1925" tooltip="https://www.diodes.com/assets/Datasheets/ds18001.pdf" display="https://www.diodes.com/assets/Datasheets/ds18001.pdf"/>
    <hyperlink ref="B428" r:id="rId_hyperlink_1926" tooltip="https://www.diodes.com/assets/Datasheets/ds30108.pdf" display="https://www.diodes.com/assets/Datasheets/ds30108.pdf"/>
    <hyperlink ref="B429" r:id="rId_hyperlink_1927" tooltip="https://www.diodes.com/assets/Datasheets/ds30262.pdf" display="https://www.diodes.com/assets/Datasheets/ds30262.pdf"/>
    <hyperlink ref="B430" r:id="rId_hyperlink_1928" tooltip="https://www.diodes.com/assets/Datasheets/ds30187.pdf" display="https://www.diodes.com/assets/Datasheets/ds30187.pdf"/>
    <hyperlink ref="B431" r:id="rId_hyperlink_1929" tooltip="https://www.diodes.com/assets/Datasheets/ds30066.pdf" display="https://www.diodes.com/assets/Datasheets/ds30066.pdf"/>
    <hyperlink ref="B432" r:id="rId_hyperlink_1930" tooltip="https://www.diodes.com/assets/Datasheets/ds18001.pdf" display="https://www.diodes.com/assets/Datasheets/ds18001.pdf"/>
    <hyperlink ref="B433" r:id="rId_hyperlink_1931" tooltip="https://www.diodes.com/assets/Datasheets/ds30108.pdf" display="https://www.diodes.com/assets/Datasheets/ds30108.pdf"/>
    <hyperlink ref="B434" r:id="rId_hyperlink_1932" tooltip="https://www.diodes.com/assets/Datasheets/ds30262.pdf" display="https://www.diodes.com/assets/Datasheets/ds30262.pdf"/>
    <hyperlink ref="B435" r:id="rId_hyperlink_1933" tooltip="https://www.diodes.com/assets/Datasheets/ds30187.pdf" display="https://www.diodes.com/assets/Datasheets/ds30187.pdf"/>
    <hyperlink ref="B436" r:id="rId_hyperlink_1934" tooltip="https://www.diodes.com/assets/Datasheets/ds30066.pdf" display="https://www.diodes.com/assets/Datasheets/ds30066.pdf"/>
    <hyperlink ref="B437" r:id="rId_hyperlink_1935" tooltip="https://www.diodes.com/assets/Datasheets/ds18001.pdf" display="https://www.diodes.com/assets/Datasheets/ds18001.pdf"/>
    <hyperlink ref="B438" r:id="rId_hyperlink_1936" tooltip="https://www.diodes.com/assets/Datasheets/ds30108.pdf" display="https://www.diodes.com/assets/Datasheets/ds30108.pdf"/>
    <hyperlink ref="B439" r:id="rId_hyperlink_1937" tooltip="https://www.diodes.com/assets/Datasheets/ds30262.pdf" display="https://www.diodes.com/assets/Datasheets/ds30262.pdf"/>
    <hyperlink ref="B440" r:id="rId_hyperlink_1938" tooltip="https://www.diodes.com/assets/Datasheets/ds30187.pdf" display="https://www.diodes.com/assets/Datasheets/ds30187.pdf"/>
    <hyperlink ref="B441" r:id="rId_hyperlink_1939" tooltip="https://www.diodes.com/assets/Datasheets/ds30066.pdf" display="https://www.diodes.com/assets/Datasheets/ds30066.pdf"/>
    <hyperlink ref="B442" r:id="rId_hyperlink_1940" tooltip="https://www.diodes.com/assets/Datasheets/ds18001.pdf" display="https://www.diodes.com/assets/Datasheets/ds18001.pdf"/>
    <hyperlink ref="B443" r:id="rId_hyperlink_1941" tooltip="https://www.diodes.com/assets/Datasheets/ds30108.pdf" display="https://www.diodes.com/assets/Datasheets/ds30108.pdf"/>
    <hyperlink ref="B444" r:id="rId_hyperlink_1942" tooltip="https://www.diodes.com/assets/Datasheets/ds30262.pdf" display="https://www.diodes.com/assets/Datasheets/ds30262.pdf"/>
    <hyperlink ref="B445" r:id="rId_hyperlink_1943" tooltip="https://www.diodes.com/assets/Datasheets/ds30187.pdf" display="https://www.diodes.com/assets/Datasheets/ds30187.pdf"/>
    <hyperlink ref="B446" r:id="rId_hyperlink_1944" tooltip="https://www.diodes.com/assets/Datasheets/ds30066.pdf" display="https://www.diodes.com/assets/Datasheets/ds30066.pdf"/>
    <hyperlink ref="B447" r:id="rId_hyperlink_1945" tooltip="https://www.diodes.com/assets/Datasheets/ds18001.pdf" display="https://www.diodes.com/assets/Datasheets/ds18001.pdf"/>
    <hyperlink ref="B448" r:id="rId_hyperlink_1946" tooltip="https://www.diodes.com/assets/Datasheets/ds30108.pdf" display="https://www.diodes.com/assets/Datasheets/ds30108.pdf"/>
    <hyperlink ref="B449" r:id="rId_hyperlink_1947" tooltip="https://www.diodes.com/assets/Datasheets/ds30262.pdf" display="https://www.diodes.com/assets/Datasheets/ds30262.pdf"/>
    <hyperlink ref="B450" r:id="rId_hyperlink_1948" tooltip="https://www.diodes.com/assets/Datasheets/ds30187.pdf" display="https://www.diodes.com/assets/Datasheets/ds30187.pdf"/>
    <hyperlink ref="B451" r:id="rId_hyperlink_1949" tooltip="https://www.diodes.com/assets/Datasheets/ds30066.pdf" display="https://www.diodes.com/assets/Datasheets/ds30066.pdf"/>
    <hyperlink ref="B452" r:id="rId_hyperlink_1950" tooltip="https://www.diodes.com/assets/Datasheets/ds18001.pdf" display="https://www.diodes.com/assets/Datasheets/ds18001.pdf"/>
    <hyperlink ref="B453" r:id="rId_hyperlink_1951" tooltip="https://www.diodes.com/assets/Datasheets/ds30108.pdf" display="https://www.diodes.com/assets/Datasheets/ds30108.pdf"/>
    <hyperlink ref="B454" r:id="rId_hyperlink_1952" tooltip="https://www.diodes.com/assets/Datasheets/ds30262.pdf" display="https://www.diodes.com/assets/Datasheets/ds30262.pdf"/>
    <hyperlink ref="B455" r:id="rId_hyperlink_1953" tooltip="https://www.diodes.com/assets/Datasheets/ds30187.pdf" display="https://www.diodes.com/assets/Datasheets/ds30187.pdf"/>
    <hyperlink ref="B456" r:id="rId_hyperlink_1954" tooltip="https://www.diodes.com/assets/Datasheets/ds30066.pdf" display="https://www.diodes.com/assets/Datasheets/ds30066.pdf"/>
    <hyperlink ref="B457" r:id="rId_hyperlink_1955" tooltip="https://www.diodes.com/assets/Datasheets/ds18001.pdf" display="https://www.diodes.com/assets/Datasheets/ds18001.pdf"/>
    <hyperlink ref="B458" r:id="rId_hyperlink_1956" tooltip="https://www.diodes.com/assets/Datasheets/ds30108.pdf" display="https://www.diodes.com/assets/Datasheets/ds30108.pdf"/>
    <hyperlink ref="B459" r:id="rId_hyperlink_1957" tooltip="https://www.diodes.com/assets/Datasheets/ds30262.pdf" display="https://www.diodes.com/assets/Datasheets/ds30262.pdf"/>
    <hyperlink ref="B460" r:id="rId_hyperlink_1958" tooltip="https://www.diodes.com/assets/Datasheets/ds30066.pdf" display="https://www.diodes.com/assets/Datasheets/ds30066.pdf"/>
    <hyperlink ref="B461" r:id="rId_hyperlink_1959" tooltip="https://www.diodes.com/assets/Datasheets/ds18001.pdf" display="https://www.diodes.com/assets/Datasheets/ds18001.pdf"/>
    <hyperlink ref="B462" r:id="rId_hyperlink_1960" tooltip="https://www.diodes.com/assets/Datasheets/ds30262.pdf" display="https://www.diodes.com/assets/Datasheets/ds30262.pdf"/>
    <hyperlink ref="B463" r:id="rId_hyperlink_1961" tooltip="https://www.diodes.com/assets/Datasheets/ds30187.pdf" display="https://www.diodes.com/assets/Datasheets/ds30187.pdf"/>
    <hyperlink ref="B464" r:id="rId_hyperlink_1962" tooltip="https://www.diodes.com/assets/Datasheets/ds30066.pdf" display="https://www.diodes.com/assets/Datasheets/ds30066.pdf"/>
    <hyperlink ref="B465" r:id="rId_hyperlink_1963" tooltip="https://www.diodes.com/assets/Datasheets/ds18001.pdf" display="https://www.diodes.com/assets/Datasheets/ds18001.pdf"/>
    <hyperlink ref="B466" r:id="rId_hyperlink_1964" tooltip="https://www.diodes.com/assets/Datasheets/ds30108.pdf" display="https://www.diodes.com/assets/Datasheets/ds30108.pdf"/>
    <hyperlink ref="B467" r:id="rId_hyperlink_1965" tooltip="https://www.diodes.com/assets/Datasheets/ds30262.pdf" display="https://www.diodes.com/assets/Datasheets/ds30262.pdf"/>
    <hyperlink ref="B468" r:id="rId_hyperlink_1966" tooltip="https://www.diodes.com/assets/Datasheets/ds30187.pdf" display="https://www.diodes.com/assets/Datasheets/ds30187.pdf"/>
    <hyperlink ref="B469" r:id="rId_hyperlink_1967" tooltip="https://www.diodes.com/assets/Datasheets/ds30066.pdf" display="https://www.diodes.com/assets/Datasheets/ds30066.pdf"/>
    <hyperlink ref="B470" r:id="rId_hyperlink_1968" tooltip="https://www.diodes.com/assets/Datasheets/ds18001.pdf" display="https://www.diodes.com/assets/Datasheets/ds18001.pdf"/>
    <hyperlink ref="B471" r:id="rId_hyperlink_1969" tooltip="https://www.diodes.com/assets/Datasheets/ds30108.pdf" display="https://www.diodes.com/assets/Datasheets/ds30108.pdf"/>
    <hyperlink ref="B472" r:id="rId_hyperlink_1970" tooltip="https://www.diodes.com/assets/Datasheets/ds30262.pdf" display="https://www.diodes.com/assets/Datasheets/ds30262.pdf"/>
    <hyperlink ref="B473" r:id="rId_hyperlink_1971" tooltip="https://www.diodes.com/assets/Datasheets/ds30187.pdf" display="https://www.diodes.com/assets/Datasheets/ds30187.pdf"/>
    <hyperlink ref="B474" r:id="rId_hyperlink_1972" tooltip="https://www.diodes.com/assets/Datasheets/ds30066.pdf" display="https://www.diodes.com/assets/Datasheets/ds30066.pdf"/>
    <hyperlink ref="B475" r:id="rId_hyperlink_1973" tooltip="https://www.diodes.com/assets/Datasheets/ds18001.pdf" display="https://www.diodes.com/assets/Datasheets/ds18001.pdf"/>
    <hyperlink ref="B476" r:id="rId_hyperlink_1974" tooltip="https://www.diodes.com/assets/Datasheets/ds30108.pdf" display="https://www.diodes.com/assets/Datasheets/ds30108.pdf"/>
    <hyperlink ref="B477" r:id="rId_hyperlink_1975" tooltip="https://www.diodes.com/assets/Datasheets/ds30262.pdf" display="https://www.diodes.com/assets/Datasheets/ds30262.pdf"/>
    <hyperlink ref="B478" r:id="rId_hyperlink_1976" tooltip="https://www.diodes.com/assets/Datasheets/ds30187.pdf" display="https://www.diodes.com/assets/Datasheets/ds30187.pdf"/>
    <hyperlink ref="B479" r:id="rId_hyperlink_1977" tooltip="https://www.diodes.com/assets/Datasheets/ds30066.pdf" display="https://www.diodes.com/assets/Datasheets/ds30066.pdf"/>
    <hyperlink ref="B480" r:id="rId_hyperlink_1978" tooltip="https://www.diodes.com/assets/Datasheets/ds18001.pdf" display="https://www.diodes.com/assets/Datasheets/ds18001.pdf"/>
    <hyperlink ref="B481" r:id="rId_hyperlink_1979" tooltip="https://www.diodes.com/assets/Datasheets/ds30108.pdf" display="https://www.diodes.com/assets/Datasheets/ds30108.pdf"/>
    <hyperlink ref="B482" r:id="rId_hyperlink_1980" tooltip="https://www.diodes.com/assets/Datasheets/ds30262.pdf" display="https://www.diodes.com/assets/Datasheets/ds30262.pdf"/>
    <hyperlink ref="B483" r:id="rId_hyperlink_1981" tooltip="https://www.diodes.com/assets/Datasheets/ds30066.pdf" display="https://www.diodes.com/assets/Datasheets/ds30066.pdf"/>
    <hyperlink ref="B484" r:id="rId_hyperlink_1982" tooltip="https://www.diodes.com/assets/Datasheets/ds18001.pdf" display="https://www.diodes.com/assets/Datasheets/ds18001.pdf"/>
    <hyperlink ref="B485" r:id="rId_hyperlink_1983" tooltip="https://www.diodes.com/assets/Datasheets/ds30108.pdf" display="https://www.diodes.com/assets/Datasheets/ds30108.pdf"/>
    <hyperlink ref="B486" r:id="rId_hyperlink_1984" tooltip="https://www.diodes.com/assets/Datasheets/ds30262.pdf" display="https://www.diodes.com/assets/Datasheets/ds30262.pdf"/>
    <hyperlink ref="B487" r:id="rId_hyperlink_1985" tooltip="https://www.diodes.com/assets/Datasheets/ds30066.pdf" display="https://www.diodes.com/assets/Datasheets/ds30066.pdf"/>
    <hyperlink ref="B488" r:id="rId_hyperlink_1986" tooltip="https://www.diodes.com/assets/Datasheets/ds18001.pdf" display="https://www.diodes.com/assets/Datasheets/ds18001.pdf"/>
    <hyperlink ref="B489" r:id="rId_hyperlink_1987" tooltip="https://www.diodes.com/assets/Datasheets/ds30108.pdf" display="https://www.diodes.com/assets/Datasheets/ds30108.pdf"/>
    <hyperlink ref="B490" r:id="rId_hyperlink_1988" tooltip="https://www.diodes.com/assets/Datasheets/ds30262.pdf" display="https://www.diodes.com/assets/Datasheets/ds30262.pdf"/>
    <hyperlink ref="B491" r:id="rId_hyperlink_1989" tooltip="https://www.diodes.com/assets/Datasheets/BZX84C5V6TQ-BZX84C36TQ.pdf" display="https://www.diodes.com/assets/Datasheets/BZX84C5V6TQ-BZX84C36TQ.pdf"/>
    <hyperlink ref="B492" r:id="rId_hyperlink_1990" tooltip="https://www.diodes.com/assets/Datasheets/ds30066.pdf" display="https://www.diodes.com/assets/Datasheets/ds30066.pdf"/>
    <hyperlink ref="B493" r:id="rId_hyperlink_1991" tooltip="https://www.diodes.com/assets/Datasheets/ds18001.pdf" display="https://www.diodes.com/assets/Datasheets/ds18001.pdf"/>
    <hyperlink ref="B494" r:id="rId_hyperlink_1992" tooltip="https://www.diodes.com/assets/Datasheets/ds30108.pdf" display="https://www.diodes.com/assets/Datasheets/ds30108.pdf"/>
    <hyperlink ref="B495" r:id="rId_hyperlink_1993" tooltip="https://www.diodes.com/assets/Datasheets/ds30262.pdf" display="https://www.diodes.com/assets/Datasheets/ds30262.pdf"/>
    <hyperlink ref="B496" r:id="rId_hyperlink_1994" tooltip="https://www.diodes.com/assets/Datasheets/ds30187.pdf" display="https://www.diodes.com/assets/Datasheets/ds30187.pdf"/>
    <hyperlink ref="B497" r:id="rId_hyperlink_1995" tooltip="https://www.diodes.com/assets/Datasheets/ds30066.pdf" display="https://www.diodes.com/assets/Datasheets/ds30066.pdf"/>
    <hyperlink ref="B498" r:id="rId_hyperlink_1996" tooltip="https://www.diodes.com/assets/Datasheets/ds18001.pdf" display="https://www.diodes.com/assets/Datasheets/ds18001.pdf"/>
    <hyperlink ref="B499" r:id="rId_hyperlink_1997" tooltip="https://www.diodes.com/assets/Datasheets/ds30108.pdf" display="https://www.diodes.com/assets/Datasheets/ds30108.pdf"/>
    <hyperlink ref="B500" r:id="rId_hyperlink_1998" tooltip="https://www.diodes.com/assets/Datasheets/ds30262.pdf" display="https://www.diodes.com/assets/Datasheets/ds30262.pdf"/>
    <hyperlink ref="B501" r:id="rId_hyperlink_1999" tooltip="https://www.diodes.com/assets/Datasheets/ds30187.pdf" display="https://www.diodes.com/assets/Datasheets/ds30187.pdf"/>
    <hyperlink ref="B502" r:id="rId_hyperlink_2000" tooltip="https://www.diodes.com/assets/Datasheets/ds30066.pdf" display="https://www.diodes.com/assets/Datasheets/ds30066.pdf"/>
    <hyperlink ref="B503" r:id="rId_hyperlink_2001" tooltip="https://www.diodes.com/assets/Datasheets/ds18001.pdf" display="https://www.diodes.com/assets/Datasheets/ds18001.pdf"/>
    <hyperlink ref="B504" r:id="rId_hyperlink_2002" tooltip="https://www.diodes.com/assets/Datasheets/ds30108.pdf" display="https://www.diodes.com/assets/Datasheets/ds30108.pdf"/>
    <hyperlink ref="B505" r:id="rId_hyperlink_2003" tooltip="https://www.diodes.com/assets/Datasheets/ds30262.pdf" display="https://www.diodes.com/assets/Datasheets/ds30262.pdf"/>
    <hyperlink ref="B506" r:id="rId_hyperlink_2004" tooltip="https://www.diodes.com/assets/Datasheets/ds30187.pdf" display="https://www.diodes.com/assets/Datasheets/ds30187.pdf"/>
    <hyperlink ref="B507" r:id="rId_hyperlink_2005" tooltip="https://www.diodes.com/assets/Datasheets/ds30066.pdf" display="https://www.diodes.com/assets/Datasheets/ds30066.pdf"/>
    <hyperlink ref="B508" r:id="rId_hyperlink_2006" tooltip="https://www.diodes.com/assets/Datasheets/ds18001.pdf" display="https://www.diodes.com/assets/Datasheets/ds18001.pdf"/>
    <hyperlink ref="B509" r:id="rId_hyperlink_2007" tooltip="https://www.diodes.com/assets/Datasheets/ds30108.pdf" display="https://www.diodes.com/assets/Datasheets/ds30108.pdf"/>
    <hyperlink ref="B510" r:id="rId_hyperlink_2008" tooltip="https://www.diodes.com/assets/Datasheets/ds30262.pdf" display="https://www.diodes.com/assets/Datasheets/ds30262.pdf"/>
    <hyperlink ref="B511" r:id="rId_hyperlink_2009" tooltip="https://www.diodes.com/assets/Datasheets/ds30187.pdf" display="https://www.diodes.com/assets/Datasheets/ds30187.pdf"/>
    <hyperlink ref="B512" r:id="rId_hyperlink_2010" tooltip="https://www.diodes.com/assets/Datasheets/ds30066.pdf" display="https://www.diodes.com/assets/Datasheets/ds30066.pdf"/>
    <hyperlink ref="B513" r:id="rId_hyperlink_2011" tooltip="https://www.diodes.com/assets/Datasheets/ds18001.pdf" display="https://www.diodes.com/assets/Datasheets/ds18001.pdf"/>
    <hyperlink ref="B514" r:id="rId_hyperlink_2012" tooltip="https://www.diodes.com/assets/Datasheets/ds30108.pdf" display="https://www.diodes.com/assets/Datasheets/ds30108.pdf"/>
    <hyperlink ref="B515" r:id="rId_hyperlink_2013" tooltip="https://www.diodes.com/assets/Datasheets/ds30262.pdf" display="https://www.diodes.com/assets/Datasheets/ds30262.pdf"/>
    <hyperlink ref="B516" r:id="rId_hyperlink_2014" tooltip="https://www.diodes.com/assets/Datasheets/ds30187.pdf" display="https://www.diodes.com/assets/Datasheets/ds30187.pdf"/>
    <hyperlink ref="B517" r:id="rId_hyperlink_2015" tooltip="https://www.diodes.com/assets/Datasheets/ds30066.pdf" display="https://www.diodes.com/assets/Datasheets/ds30066.pdf"/>
    <hyperlink ref="B518" r:id="rId_hyperlink_2016" tooltip="https://www.diodes.com/assets/Datasheets/ds18001.pdf" display="https://www.diodes.com/assets/Datasheets/ds18001.pdf"/>
    <hyperlink ref="B519" r:id="rId_hyperlink_2017" tooltip="https://www.diodes.com/assets/Datasheets/ds18001.pdf" display="https://www.diodes.com/assets/Datasheets/ds18001.pdf"/>
    <hyperlink ref="B520" r:id="rId_hyperlink_2018" tooltip="https://www.diodes.com/assets/Datasheets/ds18001.pdf" display="https://www.diodes.com/assets/Datasheets/ds18001.pdf"/>
    <hyperlink ref="B521" r:id="rId_hyperlink_2019" tooltip="https://www.diodes.com/assets/Datasheets/ds30108.pdf" display="https://www.diodes.com/assets/Datasheets/ds30108.pdf"/>
    <hyperlink ref="B522" r:id="rId_hyperlink_2020" tooltip="https://www.diodes.com/assets/Datasheets/ds30262.pdf" display="https://www.diodes.com/assets/Datasheets/ds30262.pdf"/>
    <hyperlink ref="B523" r:id="rId_hyperlink_2021" tooltip="https://www.diodes.com/assets/Datasheets/ds30187.pdf" display="https://www.diodes.com/assets/Datasheets/ds30187.pdf"/>
    <hyperlink ref="B524" r:id="rId_hyperlink_2022" tooltip="https://www.diodes.com/assets/Datasheets/ds30066.pdf" display="https://www.diodes.com/assets/Datasheets/ds30066.pdf"/>
    <hyperlink ref="B525" r:id="rId_hyperlink_2023" tooltip="https://www.diodes.com/assets/Datasheets/ds18001.pdf" display="https://www.diodes.com/assets/Datasheets/ds18001.pdf"/>
    <hyperlink ref="B526" r:id="rId_hyperlink_2024" tooltip="https://www.diodes.com/assets/Datasheets/ds30108.pdf" display="https://www.diodes.com/assets/Datasheets/ds30108.pdf"/>
    <hyperlink ref="B527" r:id="rId_hyperlink_2025" tooltip="https://www.diodes.com/assets/Datasheets/ds30262.pdf" display="https://www.diodes.com/assets/Datasheets/ds30262.pdf"/>
    <hyperlink ref="B528" r:id="rId_hyperlink_2026" tooltip="https://www.diodes.com/assets/Datasheets/ds30187.pdf" display="https://www.diodes.com/assets/Datasheets/ds30187.pdf"/>
    <hyperlink ref="B529" r:id="rId_hyperlink_2027" tooltip="https://www.diodes.com/assets/Datasheets/ds30066.pdf" display="https://www.diodes.com/assets/Datasheets/ds30066.pdf"/>
    <hyperlink ref="B530" r:id="rId_hyperlink_2028" tooltip="https://www.diodes.com/assets/Datasheets/ds18001.pdf" display="https://www.diodes.com/assets/Datasheets/ds18001.pdf"/>
    <hyperlink ref="B531" r:id="rId_hyperlink_2029" tooltip="https://www.diodes.com/assets/Datasheets/ds18001.pdf" display="https://www.diodes.com/assets/Datasheets/ds18001.pdf"/>
    <hyperlink ref="B532" r:id="rId_hyperlink_2030" tooltip="https://www.diodes.com/assets/Datasheets/ds30108.pdf" display="https://www.diodes.com/assets/Datasheets/ds30108.pdf"/>
    <hyperlink ref="B533" r:id="rId_hyperlink_2031" tooltip="https://www.diodes.com/assets/Datasheets/ds30262.pdf" display="https://www.diodes.com/assets/Datasheets/ds30262.pdf"/>
    <hyperlink ref="B534" r:id="rId_hyperlink_2032" tooltip="https://www.diodes.com/assets/Datasheets/ds30187.pdf" display="https://www.diodes.com/assets/Datasheets/ds30187.pdf"/>
    <hyperlink ref="B535" r:id="rId_hyperlink_2033" tooltip="https://www.diodes.com/assets/Datasheets/ds30066.pdf" display="https://www.diodes.com/assets/Datasheets/ds30066.pdf"/>
    <hyperlink ref="B536" r:id="rId_hyperlink_2034" tooltip="https://www.diodes.com/assets/Datasheets/ds18001.pdf" display="https://www.diodes.com/assets/Datasheets/ds18001.pdf"/>
    <hyperlink ref="B537" r:id="rId_hyperlink_2035" tooltip="https://www.diodes.com/assets/Datasheets/ds30108.pdf" display="https://www.diodes.com/assets/Datasheets/ds30108.pdf"/>
    <hyperlink ref="B538" r:id="rId_hyperlink_2036" tooltip="https://www.diodes.com/assets/Datasheets/ds30262.pdf" display="https://www.diodes.com/assets/Datasheets/ds30262.pdf"/>
    <hyperlink ref="B539" r:id="rId_hyperlink_2037" tooltip="https://www.diodes.com/assets/Datasheets/BZX84C5V6TQ-BZX84C36TQ.pdf" display="https://www.diodes.com/assets/Datasheets/BZX84C5V6TQ-BZX84C36TQ.pdf"/>
    <hyperlink ref="B540" r:id="rId_hyperlink_2038" tooltip="https://www.diodes.com/assets/Datasheets/ds30187.pdf" display="https://www.diodes.com/assets/Datasheets/ds30187.pdf"/>
    <hyperlink ref="B541" r:id="rId_hyperlink_2039" tooltip="https://www.diodes.com/assets/Datasheets/ds30066.pdf" display="https://www.diodes.com/assets/Datasheets/ds30066.pdf"/>
    <hyperlink ref="B542" r:id="rId_hyperlink_2040" tooltip="https://www.diodes.com/assets/Datasheets/ds18001.pdf" display="https://www.diodes.com/assets/Datasheets/ds18001.pdf"/>
    <hyperlink ref="B543" r:id="rId_hyperlink_2041" tooltip="https://www.diodes.com/assets/Datasheets/ds30108.pdf" display="https://www.diodes.com/assets/Datasheets/ds30108.pdf"/>
    <hyperlink ref="B544" r:id="rId_hyperlink_2042" tooltip="https://www.diodes.com/assets/Datasheets/ds30262.pdf" display="https://www.diodes.com/assets/Datasheets/ds30262.pdf"/>
    <hyperlink ref="B545" r:id="rId_hyperlink_2043" tooltip="https://www.diodes.com/assets/Datasheets/ds30187.pdf" display="https://www.diodes.com/assets/Datasheets/ds30187.pdf"/>
    <hyperlink ref="B546" r:id="rId_hyperlink_2044" tooltip="https://www.diodes.com/assets/Datasheets/ds30066.pdf" display="https://www.diodes.com/assets/Datasheets/ds30066.pdf"/>
    <hyperlink ref="B547" r:id="rId_hyperlink_2045" tooltip="https://www.diodes.com/assets/Datasheets/ds18001.pdf" display="https://www.diodes.com/assets/Datasheets/ds18001.pdf"/>
    <hyperlink ref="B548" r:id="rId_hyperlink_2046" tooltip="https://www.diodes.com/assets/Datasheets/ds30108.pdf" display="https://www.diodes.com/assets/Datasheets/ds30108.pdf"/>
    <hyperlink ref="B549" r:id="rId_hyperlink_2047" tooltip="https://www.diodes.com/assets/Datasheets/ds30262.pdf" display="https://www.diodes.com/assets/Datasheets/ds30262.pdf"/>
    <hyperlink ref="B550" r:id="rId_hyperlink_2048" tooltip="https://www.diodes.com/assets/Datasheets/ds30187.pdf" display="https://www.diodes.com/assets/Datasheets/ds30187.pdf"/>
    <hyperlink ref="B551" r:id="rId_hyperlink_2049" tooltip="https://www.diodes.com/assets/Datasheets/ds30066.pdf" display="https://www.diodes.com/assets/Datasheets/ds30066.pdf"/>
    <hyperlink ref="B552" r:id="rId_hyperlink_2050" tooltip="https://www.diodes.com/assets/Datasheets/ds18001.pdf" display="https://www.diodes.com/assets/Datasheets/ds18001.pdf"/>
    <hyperlink ref="B553" r:id="rId_hyperlink_2051" tooltip="https://www.diodes.com/assets/Datasheets/ds30108.pdf" display="https://www.diodes.com/assets/Datasheets/ds30108.pdf"/>
    <hyperlink ref="B554" r:id="rId_hyperlink_2052" tooltip="https://www.diodes.com/assets/Datasheets/ds30262.pdf" display="https://www.diodes.com/assets/Datasheets/ds30262.pdf"/>
    <hyperlink ref="B555" r:id="rId_hyperlink_2053" tooltip="https://www.diodes.com/assets/Datasheets/ds30066.pdf" display="https://www.diodes.com/assets/Datasheets/ds30066.pdf"/>
    <hyperlink ref="B556" r:id="rId_hyperlink_2054" tooltip="https://www.diodes.com/assets/Datasheets/ds18001.pdf" display="https://www.diodes.com/assets/Datasheets/ds18001.pdf"/>
    <hyperlink ref="B557" r:id="rId_hyperlink_2055" tooltip="https://www.diodes.com/assets/Datasheets/ds30108.pdf" display="https://www.diodes.com/assets/Datasheets/ds30108.pdf"/>
    <hyperlink ref="B558" r:id="rId_hyperlink_2056" tooltip="https://www.diodes.com/assets/Datasheets/ds30262.pdf" display="https://www.diodes.com/assets/Datasheets/ds30262.pdf"/>
    <hyperlink ref="B559" r:id="rId_hyperlink_2057" tooltip="https://www.diodes.com/assets/Datasheets/ds30187.pdf" display="https://www.diodes.com/assets/Datasheets/ds30187.pdf"/>
    <hyperlink ref="B560" r:id="rId_hyperlink_2058" tooltip="https://www.diodes.com/assets/Datasheets/ds30066.pdf" display="https://www.diodes.com/assets/Datasheets/ds30066.pdf"/>
    <hyperlink ref="B561" r:id="rId_hyperlink_2059" tooltip="https://www.diodes.com/assets/Datasheets/ds18001.pdf" display="https://www.diodes.com/assets/Datasheets/ds18001.pdf"/>
    <hyperlink ref="B562" r:id="rId_hyperlink_2060" tooltip="https://www.diodes.com/assets/Datasheets/ds30108.pdf" display="https://www.diodes.com/assets/Datasheets/ds30108.pdf"/>
    <hyperlink ref="B563" r:id="rId_hyperlink_2061" tooltip="https://www.diodes.com/assets/Datasheets/ds30262.pdf" display="https://www.diodes.com/assets/Datasheets/ds30262.pdf"/>
    <hyperlink ref="B564" r:id="rId_hyperlink_2062" tooltip="https://www.diodes.com/assets/Datasheets/ds30066.pdf" display="https://www.diodes.com/assets/Datasheets/ds30066.pdf"/>
    <hyperlink ref="B565" r:id="rId_hyperlink_2063" tooltip="https://www.diodes.com/assets/Datasheets/D3ZxVxBF.pdf" display="https://www.diodes.com/assets/Datasheets/D3ZxVxBF.pdf"/>
    <hyperlink ref="B566" r:id="rId_hyperlink_2064" tooltip="https://www.diodes.com/assets/Datasheets/D3ZxVxBF.pdf" display="https://www.diodes.com/assets/Datasheets/D3ZxVxBF.pdf"/>
    <hyperlink ref="B567" r:id="rId_hyperlink_2065" tooltip="https://www.diodes.com/assets/Datasheets/D3ZxVxBF.pdf" display="https://www.diodes.com/assets/Datasheets/D3ZxVxBF.pdf"/>
    <hyperlink ref="B568" r:id="rId_hyperlink_2066" tooltip="https://www.diodes.com/assets/Datasheets/D3ZxVxBF.pdf" display="https://www.diodes.com/assets/Datasheets/D3ZxVxBF.pdf"/>
    <hyperlink ref="B569" r:id="rId_hyperlink_2067" tooltip="https://www.diodes.com/assets/Datasheets/D3ZxVxBF.pdf" display="https://www.diodes.com/assets/Datasheets/D3ZxVxBF.pdf"/>
    <hyperlink ref="B570" r:id="rId_hyperlink_2068" tooltip="https://www.diodes.com/assets/Datasheets/D3ZxVxBF.pdf" display="https://www.diodes.com/assets/Datasheets/D3ZxVxBF.pdf"/>
    <hyperlink ref="B571" r:id="rId_hyperlink_2069" tooltip="https://www.diodes.com/assets/Datasheets/D3ZxVxBF.pdf" display="https://www.diodes.com/assets/Datasheets/D3ZxVxBF.pdf"/>
    <hyperlink ref="B572" r:id="rId_hyperlink_2070" tooltip="https://www.diodes.com/assets/Datasheets/D3ZxVxBF.pdf" display="https://www.diodes.com/assets/Datasheets/D3ZxVxBF.pdf"/>
    <hyperlink ref="B573" r:id="rId_hyperlink_2071" tooltip="https://www.diodes.com/assets/Datasheets/D3ZxVxBF.pdf" display="https://www.diodes.com/assets/Datasheets/D3ZxVxBF.pdf"/>
    <hyperlink ref="B574" r:id="rId_hyperlink_2072" tooltip="https://www.diodes.com/assets/Datasheets/D3ZxVxBF.pdf" display="https://www.diodes.com/assets/Datasheets/D3ZxVxBF.pdf"/>
    <hyperlink ref="B575" r:id="rId_hyperlink_2073" tooltip="https://www.diodes.com/assets/Datasheets/D3ZxVxBF.pdf" display="https://www.diodes.com/assets/Datasheets/D3ZxVxBF.pdf"/>
    <hyperlink ref="B576" r:id="rId_hyperlink_2074" tooltip="https://www.diodes.com/assets/Datasheets/D3ZxVxBF.pdf" display="https://www.diodes.com/assets/Datasheets/D3ZxVxBF.pdf"/>
    <hyperlink ref="B577" r:id="rId_hyperlink_2075" tooltip="https://www.diodes.com/assets/Datasheets/D3ZxVxBF.pdf" display="https://www.diodes.com/assets/Datasheets/D3ZxVxBF.pdf"/>
    <hyperlink ref="B578" r:id="rId_hyperlink_2076" tooltip="https://www.diodes.com/assets/Datasheets/D3ZxVxBF.pdf" display="https://www.diodes.com/assets/Datasheets/D3ZxVxBF.pdf"/>
    <hyperlink ref="B579" r:id="rId_hyperlink_2077" tooltip="https://www.diodes.com/assets/Datasheets/D3ZxVxBF.pdf" display="https://www.diodes.com/assets/Datasheets/D3ZxVxBF.pdf"/>
    <hyperlink ref="B580" r:id="rId_hyperlink_2078" tooltip="https://www.diodes.com/assets/Datasheets/D3ZxVxBF.pdf" display="https://www.diodes.com/assets/Datasheets/D3ZxVxBF.pdf"/>
    <hyperlink ref="B581" r:id="rId_hyperlink_2079" tooltip="https://www.diodes.com/assets/Datasheets/D3ZxVxBF.pdf" display="https://www.diodes.com/assets/Datasheets/D3ZxVxBF.pdf"/>
    <hyperlink ref="B582" r:id="rId_hyperlink_2080" tooltip="https://www.diodes.com/assets/Datasheets/D3ZxVxBF.pdf" display="https://www.diodes.com/assets/Datasheets/D3ZxVxBF.pdf"/>
    <hyperlink ref="B583" r:id="rId_hyperlink_2081" tooltip="https://www.diodes.com/assets/Datasheets/D3ZxVxBF.pdf" display="https://www.diodes.com/assets/Datasheets/D3ZxVxBF.pdf"/>
    <hyperlink ref="B584" r:id="rId_hyperlink_2082" tooltip="https://www.diodes.com/assets/Datasheets/D3ZxVxBF.pdf" display="https://www.diodes.com/assets/Datasheets/D3ZxVxBF.pdf"/>
    <hyperlink ref="B585" r:id="rId_hyperlink_2083" tooltip="https://www.diodes.com/assets/Datasheets/D3ZxVxBF.pdf" display="https://www.diodes.com/assets/Datasheets/D3ZxVxBF.pdf"/>
    <hyperlink ref="B586" r:id="rId_hyperlink_2084" tooltip="https://www.diodes.com/assets/Datasheets/D3ZxVxBF.pdf" display="https://www.diodes.com/assets/Datasheets/D3ZxVxBF.pdf"/>
    <hyperlink ref="B587" r:id="rId_hyperlink_2085" tooltip="https://www.diodes.com/assets/Datasheets/D3ZxVxBF.pdf" display="https://www.diodes.com/assets/Datasheets/D3ZxVxBF.pdf"/>
    <hyperlink ref="B588" r:id="rId_hyperlink_2086" tooltip="https://www.diodes.com/assets/Datasheets/D3ZxVxBF.pdf" display="https://www.diodes.com/assets/Datasheets/D3ZxVxBF.pdf"/>
    <hyperlink ref="B589" r:id="rId_hyperlink_2087" tooltip="https://www.diodes.com/assets/Datasheets/D3ZxVxBF.pdf" display="https://www.diodes.com/assets/Datasheets/D3ZxVxBF.pdf"/>
    <hyperlink ref="B590" r:id="rId_hyperlink_2088" tooltip="https://www.diodes.com/assets/Datasheets/D3ZxVxBF.pdf" display="https://www.diodes.com/assets/Datasheets/D3ZxVxBF.pdf"/>
    <hyperlink ref="B591" r:id="rId_hyperlink_2089" tooltip="https://www.diodes.com/assets/Datasheets/D3ZxVxBF.pdf" display="https://www.diodes.com/assets/Datasheets/D3ZxVxBF.pdf"/>
    <hyperlink ref="B592" r:id="rId_hyperlink_2090" tooltip="https://www.diodes.com/assets/Datasheets/D3ZxVxBF.pdf" display="https://www.diodes.com/assets/Datasheets/D3ZxVxBF.pdf"/>
    <hyperlink ref="B593" r:id="rId_hyperlink_2091" tooltip="https://www.diodes.com/assets/Datasheets/D3ZxVxBF.pdf" display="https://www.diodes.com/assets/Datasheets/D3ZxVxBF.pdf"/>
    <hyperlink ref="B594" r:id="rId_hyperlink_2092" tooltip="https://www.diodes.com/assets/Datasheets/ds31987.pdf" display="https://www.diodes.com/assets/Datasheets/ds31987.pdf"/>
    <hyperlink ref="B595" r:id="rId_hyperlink_2093" tooltip="https://www.diodes.com/assets/Datasheets/DDZ5V1B-DDZ43.pdf" display="https://www.diodes.com/assets/Datasheets/DDZ5V1B-DDZ43.pdf"/>
    <hyperlink ref="B596" r:id="rId_hyperlink_2094" tooltip="https://www.diodes.com/assets/Datasheets/ds31987.pdf" display="https://www.diodes.com/assets/Datasheets/ds31987.pdf"/>
    <hyperlink ref="B597" r:id="rId_hyperlink_2095" tooltip="https://www.diodes.com/assets/Datasheets/DDZ5V1B-DDZ43.pdf" display="https://www.diodes.com/assets/Datasheets/DDZ5V1B-DDZ43.pdf"/>
    <hyperlink ref="B598" r:id="rId_hyperlink_2096" tooltip="https://www.diodes.com/assets/Datasheets/ds30414.pdf" display="https://www.diodes.com/assets/Datasheets/ds30414.pdf"/>
    <hyperlink ref="B599" r:id="rId_hyperlink_2097" tooltip="https://www.diodes.com/assets/Datasheets/ds31987.pdf" display="https://www.diodes.com/assets/Datasheets/ds31987.pdf"/>
    <hyperlink ref="B600" r:id="rId_hyperlink_2098" tooltip="https://www.diodes.com/assets/Datasheets/ds31987.pdf" display="https://www.diodes.com/assets/Datasheets/ds31987.pdf"/>
    <hyperlink ref="B601" r:id="rId_hyperlink_2099" tooltip="https://www.diodes.com/assets/Datasheets/ds31987.pdf" display="https://www.diodes.com/assets/Datasheets/ds31987.pdf"/>
    <hyperlink ref="B602" r:id="rId_hyperlink_2100" tooltip="https://www.diodes.com/assets/Datasheets/DDZ5V1B-DDZ43.pdf" display="https://www.diodes.com/assets/Datasheets/DDZ5V1B-DDZ43.pdf"/>
    <hyperlink ref="B603" r:id="rId_hyperlink_2101" tooltip="https://www.diodes.com/assets/Datasheets/ds31987.pdf" display="https://www.diodes.com/assets/Datasheets/ds31987.pdf"/>
    <hyperlink ref="B604" r:id="rId_hyperlink_2102" tooltip="https://www.diodes.com/assets/Datasheets/DDZ5V1B-DDZ43.pdf" display="https://www.diodes.com/assets/Datasheets/DDZ5V1B-DDZ43.pdf"/>
    <hyperlink ref="B605" r:id="rId_hyperlink_2103" tooltip="https://www.diodes.com/assets/Datasheets/ds30414.pdf" display="https://www.diodes.com/assets/Datasheets/ds30414.pdf"/>
    <hyperlink ref="B606" r:id="rId_hyperlink_2104" tooltip="https://www.diodes.com/assets/Datasheets/ds31987.pdf" display="https://www.diodes.com/assets/Datasheets/ds31987.pdf"/>
    <hyperlink ref="B607" r:id="rId_hyperlink_2105" tooltip="https://www.diodes.com/assets/Datasheets/ds31987.pdf" display="https://www.diodes.com/assets/Datasheets/ds31987.pdf"/>
    <hyperlink ref="B608" r:id="rId_hyperlink_2106" tooltip="https://www.diodes.com/assets/Datasheets/DDZ5V1B-DDZ43.pdf" display="https://www.diodes.com/assets/Datasheets/DDZ5V1B-DDZ43.pdf"/>
    <hyperlink ref="B609" r:id="rId_hyperlink_2107" tooltip="https://www.diodes.com/assets/Datasheets/ds31987.pdf" display="https://www.diodes.com/assets/Datasheets/ds31987.pdf"/>
    <hyperlink ref="B610" r:id="rId_hyperlink_2108" tooltip="https://www.diodes.com/assets/Datasheets/DDZ5V1B-DDZ43.pdf" display="https://www.diodes.com/assets/Datasheets/DDZ5V1B-DDZ43.pdf"/>
    <hyperlink ref="B611" r:id="rId_hyperlink_2109" tooltip="https://www.diodes.com/assets/Datasheets/ds30414.pdf" display="https://www.diodes.com/assets/Datasheets/ds30414.pdf"/>
    <hyperlink ref="B612" r:id="rId_hyperlink_2110" tooltip="https://www.diodes.com/assets/Datasheets/ds31987.pdf" display="https://www.diodes.com/assets/Datasheets/ds31987.pdf"/>
    <hyperlink ref="B613" r:id="rId_hyperlink_2111" tooltip="https://www.diodes.com/assets/Datasheets/ds31987.pdf" display="https://www.diodes.com/assets/Datasheets/ds31987.pdf"/>
    <hyperlink ref="B614" r:id="rId_hyperlink_2112" tooltip="https://www.diodes.com/assets/Datasheets/DDZ5V1B-DDZ43.pdf" display="https://www.diodes.com/assets/Datasheets/DDZ5V1B-DDZ43.pdf"/>
    <hyperlink ref="B615" r:id="rId_hyperlink_2113" tooltip="https://www.diodes.com/assets/Datasheets/ds30414.pdf" display="https://www.diodes.com/assets/Datasheets/ds30414.pdf"/>
    <hyperlink ref="B616" r:id="rId_hyperlink_2114" tooltip="https://www.diodes.com/assets/Datasheets/ds31987.pdf" display="https://www.diodes.com/assets/Datasheets/ds31987.pdf"/>
    <hyperlink ref="B617" r:id="rId_hyperlink_2115" tooltip="https://www.diodes.com/assets/Datasheets/ds31987.pdf" display="https://www.diodes.com/assets/Datasheets/ds31987.pdf"/>
    <hyperlink ref="B618" r:id="rId_hyperlink_2116" tooltip="https://www.diodes.com/assets/Datasheets/DDZ5V1B-DDZ43.pdf" display="https://www.diodes.com/assets/Datasheets/DDZ5V1B-DDZ43.pdf"/>
    <hyperlink ref="B619" r:id="rId_hyperlink_2117" tooltip="https://www.diodes.com/assets/Datasheets/DDZ5V1B-DDZ43.pdf" display="https://www.diodes.com/assets/Datasheets/DDZ5V1B-DDZ43.pdf"/>
    <hyperlink ref="B620" r:id="rId_hyperlink_2118" tooltip="https://www.diodes.com/assets/Datasheets/ds30414.pdf" display="https://www.diodes.com/assets/Datasheets/ds30414.pdf"/>
    <hyperlink ref="B621" r:id="rId_hyperlink_2119" tooltip="https://www.diodes.com/assets/Datasheets/DDZ5V1B-DDZ43.pdf" display="https://www.diodes.com/assets/Datasheets/DDZ5V1B-DDZ43.pdf"/>
    <hyperlink ref="B622" r:id="rId_hyperlink_2120" tooltip="https://www.diodes.com/assets/Datasheets/ds31987.pdf" display="https://www.diodes.com/assets/Datasheets/ds31987.pdf"/>
    <hyperlink ref="B623" r:id="rId_hyperlink_2121" tooltip="https://www.diodes.com/assets/Datasheets/ds31987.pdf" display="https://www.diodes.com/assets/Datasheets/ds31987.pdf"/>
    <hyperlink ref="B624" r:id="rId_hyperlink_2122" tooltip="https://www.diodes.com/assets/Datasheets/ds31987.pdf" display="https://www.diodes.com/assets/Datasheets/ds31987.pdf"/>
    <hyperlink ref="B625" r:id="rId_hyperlink_2123" tooltip="https://www.diodes.com/assets/Datasheets/ds30414.pdf" display="https://www.diodes.com/assets/Datasheets/ds30414.pdf"/>
    <hyperlink ref="B626" r:id="rId_hyperlink_2124" tooltip="https://www.diodes.com/assets/Datasheets/DDZ5V1B-DDZ43.pdf" display="https://www.diodes.com/assets/Datasheets/DDZ5V1B-DDZ43.pdf"/>
    <hyperlink ref="B627" r:id="rId_hyperlink_2125" tooltip="https://www.diodes.com/assets/Datasheets/ds31987.pdf" display="https://www.diodes.com/assets/Datasheets/ds31987.pdf"/>
    <hyperlink ref="B628" r:id="rId_hyperlink_2126" tooltip="https://www.diodes.com/assets/Datasheets/DDZ5V1B-DDZ43.pdf" display="https://www.diodes.com/assets/Datasheets/DDZ5V1B-DDZ43.pdf"/>
    <hyperlink ref="B629" r:id="rId_hyperlink_2127" tooltip="https://www.diodes.com/assets/Datasheets/ds31987.pdf" display="https://www.diodes.com/assets/Datasheets/ds31987.pdf"/>
    <hyperlink ref="B630" r:id="rId_hyperlink_2128" tooltip="https://www.diodes.com/assets/Datasheets/ds31987.pdf" display="https://www.diodes.com/assets/Datasheets/ds31987.pdf"/>
    <hyperlink ref="B631" r:id="rId_hyperlink_2129" tooltip="https://www.diodes.com/assets/Datasheets/ds30414.pdf" display="https://www.diodes.com/assets/Datasheets/ds30414.pdf"/>
    <hyperlink ref="B632" r:id="rId_hyperlink_2130" tooltip="https://www.diodes.com/assets/Datasheets/DDZ5V1B-DDZ43.pdf" display="https://www.diodes.com/assets/Datasheets/DDZ5V1B-DDZ43.pdf"/>
    <hyperlink ref="B633" r:id="rId_hyperlink_2131" tooltip="https://www.diodes.com/assets/Datasheets/ds31987.pdf" display="https://www.diodes.com/assets/Datasheets/ds31987.pdf"/>
    <hyperlink ref="B634" r:id="rId_hyperlink_2132" tooltip="https://www.diodes.com/assets/Datasheets/ds31987.pdf" display="https://www.diodes.com/assets/Datasheets/ds31987.pdf"/>
    <hyperlink ref="B635" r:id="rId_hyperlink_2133" tooltip="https://www.diodes.com/assets/Datasheets/DDZ5V1B-DDZ43.pdf" display="https://www.diodes.com/assets/Datasheets/DDZ5V1B-DDZ43.pdf"/>
    <hyperlink ref="B636" r:id="rId_hyperlink_2134" tooltip="https://www.diodes.com/assets/Datasheets/ds30414.pdf" display="https://www.diodes.com/assets/Datasheets/ds30414.pdf"/>
    <hyperlink ref="B637" r:id="rId_hyperlink_2135" tooltip="https://www.diodes.com/assets/Datasheets/ds31987.pdf" display="https://www.diodes.com/assets/Datasheets/ds31987.pdf"/>
    <hyperlink ref="B638" r:id="rId_hyperlink_2136" tooltip="https://www.diodes.com/assets/Datasheets/DDZ5V1B-DDZ43.pdf" display="https://www.diodes.com/assets/Datasheets/DDZ5V1B-DDZ43.pdf"/>
    <hyperlink ref="B639" r:id="rId_hyperlink_2137" tooltip="https://www.diodes.com/assets/Datasheets/ds31987.pdf" display="https://www.diodes.com/assets/Datasheets/ds31987.pdf"/>
    <hyperlink ref="B640" r:id="rId_hyperlink_2138" tooltip="https://www.diodes.com/assets/Datasheets/ds31987.pdf" display="https://www.diodes.com/assets/Datasheets/ds31987.pdf"/>
    <hyperlink ref="B641" r:id="rId_hyperlink_2139" tooltip="https://www.diodes.com/assets/Datasheets/DDZ5V1B-DDZ43.pdf" display="https://www.diodes.com/assets/Datasheets/DDZ5V1B-DDZ43.pdf"/>
    <hyperlink ref="B642" r:id="rId_hyperlink_2140" tooltip="https://www.diodes.com/assets/Datasheets/ds30414.pdf" display="https://www.diodes.com/assets/Datasheets/ds30414.pdf"/>
    <hyperlink ref="B643" r:id="rId_hyperlink_2141" tooltip="https://www.diodes.com/assets/Datasheets/ds31987.pdf" display="https://www.diodes.com/assets/Datasheets/ds31987.pdf"/>
    <hyperlink ref="B644" r:id="rId_hyperlink_2142" tooltip="https://www.diodes.com/assets/Datasheets/ds31987.pdf" display="https://www.diodes.com/assets/Datasheets/ds31987.pdf"/>
    <hyperlink ref="B645" r:id="rId_hyperlink_2143" tooltip="https://www.diodes.com/assets/Datasheets/DDZ5V1B-DDZ43.pdf" display="https://www.diodes.com/assets/Datasheets/DDZ5V1B-DDZ43.pdf"/>
    <hyperlink ref="B646" r:id="rId_hyperlink_2144" tooltip="https://www.diodes.com/assets/Datasheets/ds31987.pdf" display="https://www.diodes.com/assets/Datasheets/ds31987.pdf"/>
    <hyperlink ref="B647" r:id="rId_hyperlink_2145" tooltip="https://www.diodes.com/assets/Datasheets/ds31987.pdf" display="https://www.diodes.com/assets/Datasheets/ds31987.pdf"/>
    <hyperlink ref="B648" r:id="rId_hyperlink_2146" tooltip="https://www.diodes.com/assets/Datasheets/ds31987.pdf" display="https://www.diodes.com/assets/Datasheets/ds31987.pdf"/>
    <hyperlink ref="B649" r:id="rId_hyperlink_2147" tooltip="https://www.diodes.com/assets/Datasheets/DDZ5V1B-DDZ43.pdf" display="https://www.diodes.com/assets/Datasheets/DDZ5V1B-DDZ43.pdf"/>
    <hyperlink ref="B650" r:id="rId_hyperlink_2148" tooltip="https://www.diodes.com/assets/Datasheets/ds30414.pdf" display="https://www.diodes.com/assets/Datasheets/ds30414.pdf"/>
    <hyperlink ref="B651" r:id="rId_hyperlink_2149" tooltip="https://www.diodes.com/assets/Datasheets/ds31987.pdf" display="https://www.diodes.com/assets/Datasheets/ds31987.pdf"/>
    <hyperlink ref="B652" r:id="rId_hyperlink_2150" tooltip="https://www.diodes.com/assets/Datasheets/DDZ5V1B-DDZ43.pdf" display="https://www.diodes.com/assets/Datasheets/DDZ5V1B-DDZ43.pdf"/>
    <hyperlink ref="B653" r:id="rId_hyperlink_2151" tooltip="https://www.diodes.com/assets/Datasheets/ds31987.pdf" display="https://www.diodes.com/assets/Datasheets/ds31987.pdf"/>
    <hyperlink ref="B654" r:id="rId_hyperlink_2152" tooltip="https://www.diodes.com/assets/Datasheets/ds31987.pdf" display="https://www.diodes.com/assets/Datasheets/ds31987.pdf"/>
    <hyperlink ref="B655" r:id="rId_hyperlink_2153" tooltip="https://www.diodes.com/assets/Datasheets/DDZ5V1B-DDZ43.pdf" display="https://www.diodes.com/assets/Datasheets/DDZ5V1B-DDZ43.pdf"/>
    <hyperlink ref="B656" r:id="rId_hyperlink_2154" tooltip="https://www.diodes.com/assets/Datasheets/ds30414.pdf" display="https://www.diodes.com/assets/Datasheets/ds30414.pdf"/>
    <hyperlink ref="B657" r:id="rId_hyperlink_2155" tooltip="https://www.diodes.com/assets/Datasheets/ds31987.pdf" display="https://www.diodes.com/assets/Datasheets/ds31987.pdf"/>
    <hyperlink ref="B658" r:id="rId_hyperlink_2156" tooltip="https://www.diodes.com/assets/Datasheets/ds31987.pdf" display="https://www.diodes.com/assets/Datasheets/ds31987.pdf"/>
    <hyperlink ref="B659" r:id="rId_hyperlink_2157" tooltip="https://www.diodes.com/assets/Datasheets/DDZ5V1B-DDZ43.pdf" display="https://www.diodes.com/assets/Datasheets/DDZ5V1B-DDZ43.pdf"/>
    <hyperlink ref="B660" r:id="rId_hyperlink_2158" tooltip="https://www.diodes.com/assets/Datasheets/ds31987.pdf" display="https://www.diodes.com/assets/Datasheets/ds31987.pdf"/>
    <hyperlink ref="B661" r:id="rId_hyperlink_2159" tooltip="https://www.diodes.com/assets/Datasheets/ds31987.pdf" display="https://www.diodes.com/assets/Datasheets/ds31987.pdf"/>
    <hyperlink ref="B662" r:id="rId_hyperlink_2160" tooltip="https://www.diodes.com/assets/Datasheets/ds31987.pdf" display="https://www.diodes.com/assets/Datasheets/ds31987.pdf"/>
    <hyperlink ref="B663" r:id="rId_hyperlink_2161" tooltip="https://www.diodes.com/assets/Datasheets/DDZ5V1B-DDZ43.pdf" display="https://www.diodes.com/assets/Datasheets/DDZ5V1B-DDZ43.pdf"/>
    <hyperlink ref="B664" r:id="rId_hyperlink_2162" tooltip="https://www.diodes.com/assets/Datasheets/ds30414.pdf" display="https://www.diodes.com/assets/Datasheets/ds30414.pdf"/>
    <hyperlink ref="B665" r:id="rId_hyperlink_2163" tooltip="https://www.diodes.com/assets/Datasheets/ds31987.pdf" display="https://www.diodes.com/assets/Datasheets/ds31987.pdf"/>
    <hyperlink ref="B666" r:id="rId_hyperlink_2164" tooltip="https://www.diodes.com/assets/Datasheets/DDZ5V1B-DDZ43.pdf" display="https://www.diodes.com/assets/Datasheets/DDZ5V1B-DDZ43.pdf"/>
    <hyperlink ref="B667" r:id="rId_hyperlink_2165" tooltip="https://www.diodes.com/assets/Datasheets/ds31987.pdf" display="https://www.diodes.com/assets/Datasheets/ds31987.pdf"/>
    <hyperlink ref="B668" r:id="rId_hyperlink_2166" tooltip="https://www.diodes.com/assets/Datasheets/ds31987.pdf" display="https://www.diodes.com/assets/Datasheets/ds31987.pdf"/>
    <hyperlink ref="B669" r:id="rId_hyperlink_2167" tooltip="https://www.diodes.com/assets/Datasheets/ds31987.pdf" display="https://www.diodes.com/assets/Datasheets/ds31987.pdf"/>
    <hyperlink ref="B670" r:id="rId_hyperlink_2168" tooltip="https://www.diodes.com/assets/Datasheets/ds31987.pdf" display="https://www.diodes.com/assets/Datasheets/ds31987.pdf"/>
    <hyperlink ref="B671" r:id="rId_hyperlink_2169" tooltip="https://www.diodes.com/assets/Datasheets/ds31987.pdf" display="https://www.diodes.com/assets/Datasheets/ds31987.pdf"/>
    <hyperlink ref="B672" r:id="rId_hyperlink_2170" tooltip="https://www.diodes.com/assets/Datasheets/ds31987.pdf" display="https://www.diodes.com/assets/Datasheets/ds31987.pdf"/>
    <hyperlink ref="B673" r:id="rId_hyperlink_2171" tooltip="https://www.diodes.com/assets/Datasheets/ds31987.pdf" display="https://www.diodes.com/assets/Datasheets/ds31987.pdf"/>
    <hyperlink ref="B674" r:id="rId_hyperlink_2172" tooltip="https://www.diodes.com/assets/Datasheets/DDZ5V1B-DDZ43.pdf" display="https://www.diodes.com/assets/Datasheets/DDZ5V1B-DDZ43.pdf"/>
    <hyperlink ref="B675" r:id="rId_hyperlink_2173" tooltip="https://www.diodes.com/assets/Datasheets/ds30414.pdf" display="https://www.diodes.com/assets/Datasheets/ds30414.pdf"/>
    <hyperlink ref="B676" r:id="rId_hyperlink_2174" tooltip="https://www.diodes.com/assets/Datasheets/ds31987.pdf" display="https://www.diodes.com/assets/Datasheets/ds31987.pdf"/>
    <hyperlink ref="B677" r:id="rId_hyperlink_2175" tooltip="https://www.diodes.com/assets/Datasheets/DDZ5V1B-DDZ43.pdf" display="https://www.diodes.com/assets/Datasheets/DDZ5V1B-DDZ43.pdf"/>
    <hyperlink ref="B678" r:id="rId_hyperlink_2176" tooltip="https://www.diodes.com/assets/Datasheets/DDZ5V1B-DDZ43.pdf" display="https://www.diodes.com/assets/Datasheets/DDZ5V1B-DDZ43.pdf"/>
    <hyperlink ref="B679" r:id="rId_hyperlink_2177" tooltip="https://www.diodes.com/assets/Datasheets/ds31987.pdf" display="https://www.diodes.com/assets/Datasheets/ds31987.pdf"/>
    <hyperlink ref="B680" r:id="rId_hyperlink_2178" tooltip="https://www.diodes.com/assets/Datasheets/ds31987.pdf" display="https://www.diodes.com/assets/Datasheets/ds31987.pdf"/>
    <hyperlink ref="B681" r:id="rId_hyperlink_2179" tooltip="https://www.diodes.com/assets/Datasheets/ds31987.pdf" display="https://www.diodes.com/assets/Datasheets/ds31987.pdf"/>
    <hyperlink ref="B682" r:id="rId_hyperlink_2180" tooltip="https://www.diodes.com/assets/Datasheets/ds31987.pdf" display="https://www.diodes.com/assets/Datasheets/ds31987.pdf"/>
    <hyperlink ref="B683" r:id="rId_hyperlink_2181" tooltip="https://www.diodes.com/assets/Datasheets/ds30414.pdf" display="https://www.diodes.com/assets/Datasheets/ds30414.pdf"/>
    <hyperlink ref="B684" r:id="rId_hyperlink_2182" tooltip="https://www.diodes.com/assets/Datasheets/DDZ5V1B-DDZ43.pdf" display="https://www.diodes.com/assets/Datasheets/DDZ5V1B-DDZ43.pdf"/>
    <hyperlink ref="B685" r:id="rId_hyperlink_2183" tooltip="https://www.diodes.com/assets/Datasheets/DDZ5V1B-DDZ43.pdf" display="https://www.diodes.com/assets/Datasheets/DDZ5V1B-DDZ43.pdf"/>
    <hyperlink ref="B686" r:id="rId_hyperlink_2184" tooltip="https://www.diodes.com/assets/Datasheets/ds31987.pdf" display="https://www.diodes.com/assets/Datasheets/ds31987.pdf"/>
    <hyperlink ref="B687" r:id="rId_hyperlink_2185" tooltip="https://www.diodes.com/assets/Datasheets/ds31987.pdf" display="https://www.diodes.com/assets/Datasheets/ds31987.pdf"/>
    <hyperlink ref="B688" r:id="rId_hyperlink_2186" tooltip="https://www.diodes.com/assets/Datasheets/ds31987.pdf" display="https://www.diodes.com/assets/Datasheets/ds31987.pdf"/>
    <hyperlink ref="B689" r:id="rId_hyperlink_2187" tooltip="https://www.diodes.com/assets/Datasheets/ds31987.pdf" display="https://www.diodes.com/assets/Datasheets/ds31987.pdf"/>
    <hyperlink ref="B690" r:id="rId_hyperlink_2188" tooltip="https://www.diodes.com/assets/Datasheets/ds30414.pdf" display="https://www.diodes.com/assets/Datasheets/ds30414.pdf"/>
    <hyperlink ref="B691" r:id="rId_hyperlink_2189" tooltip="https://www.diodes.com/assets/Datasheets/ds31987.pdf" display="https://www.diodes.com/assets/Datasheets/ds31987.pdf"/>
    <hyperlink ref="B692" r:id="rId_hyperlink_2190" tooltip="https://www.diodes.com/assets/Datasheets/ds31987.pdf" display="https://www.diodes.com/assets/Datasheets/ds31987.pdf"/>
    <hyperlink ref="B693" r:id="rId_hyperlink_2191" tooltip="https://www.diodes.com/assets/Datasheets/ds31987.pdf" display="https://www.diodes.com/assets/Datasheets/ds31987.pdf"/>
    <hyperlink ref="B694" r:id="rId_hyperlink_2192" tooltip="https://www.diodes.com/assets/Datasheets/ds31987.pdf" display="https://www.diodes.com/assets/Datasheets/ds31987.pdf"/>
    <hyperlink ref="B695" r:id="rId_hyperlink_2193" tooltip="https://www.diodes.com/assets/Datasheets/DDZ5V1B-DDZ43.pdf" display="https://www.diodes.com/assets/Datasheets/DDZ5V1B-DDZ43.pdf"/>
    <hyperlink ref="B696" r:id="rId_hyperlink_2194" tooltip="https://www.diodes.com/assets/Datasheets/ds30414.pdf" display="https://www.diodes.com/assets/Datasheets/ds30414.pdf"/>
    <hyperlink ref="B697" r:id="rId_hyperlink_2195" tooltip="https://www.diodes.com/assets/Datasheets/ds31987.pdf" display="https://www.diodes.com/assets/Datasheets/ds31987.pdf"/>
    <hyperlink ref="B698" r:id="rId_hyperlink_2196" tooltip="https://www.diodes.com/assets/Datasheets/ds31987.pdf" display="https://www.diodes.com/assets/Datasheets/ds31987.pdf"/>
    <hyperlink ref="B699" r:id="rId_hyperlink_2197" tooltip="https://www.diodes.com/assets/Datasheets/ds31987.pdf" display="https://www.diodes.com/assets/Datasheets/ds31987.pdf"/>
    <hyperlink ref="B700" r:id="rId_hyperlink_2198" tooltip="https://www.diodes.com/assets/Datasheets/ds31987.pdf" display="https://www.diodes.com/assets/Datasheets/ds31987.pdf"/>
    <hyperlink ref="B701" r:id="rId_hyperlink_2199" tooltip="https://www.diodes.com/assets/Datasheets/ds31987.pdf" display="https://www.diodes.com/assets/Datasheets/ds31987.pdf"/>
    <hyperlink ref="B702" r:id="rId_hyperlink_2200" tooltip="https://www.diodes.com/assets/Datasheets/ds31987.pdf" display="https://www.diodes.com/assets/Datasheets/ds31987.pdf"/>
    <hyperlink ref="B703" r:id="rId_hyperlink_2201" tooltip="https://www.diodes.com/assets/Datasheets/ds31987.pdf" display="https://www.diodes.com/assets/Datasheets/ds31987.pdf"/>
    <hyperlink ref="B704" r:id="rId_hyperlink_2202" tooltip="https://www.diodes.com/assets/Datasheets/ds31987.pdf" display="https://www.diodes.com/assets/Datasheets/ds31987.pdf"/>
    <hyperlink ref="B705" r:id="rId_hyperlink_2203" tooltip="https://www.diodes.com/assets/Datasheets/DDZ5V1B-DDZ43.pdf" display="https://www.diodes.com/assets/Datasheets/DDZ5V1B-DDZ43.pdf"/>
    <hyperlink ref="B706" r:id="rId_hyperlink_2204" tooltip="https://www.diodes.com/assets/Datasheets/ds30414.pdf" display="https://www.diodes.com/assets/Datasheets/ds30414.pdf"/>
    <hyperlink ref="B707" r:id="rId_hyperlink_2205" tooltip="https://www.diodes.com/assets/Datasheets/ds30414.pdf" display="https://www.diodes.com/assets/Datasheets/ds30414.pdf"/>
    <hyperlink ref="B708" r:id="rId_hyperlink_2206" tooltip="https://www.diodes.com/assets/Datasheets/ds31987.pdf" display="https://www.diodes.com/assets/Datasheets/ds31987.pdf"/>
    <hyperlink ref="B709" r:id="rId_hyperlink_2207" tooltip="https://www.diodes.com/assets/Datasheets/ds31987.pdf" display="https://www.diodes.com/assets/Datasheets/ds31987.pdf"/>
    <hyperlink ref="B710" r:id="rId_hyperlink_2208" tooltip="https://www.diodes.com/assets/Datasheets/ds31987.pdf" display="https://www.diodes.com/assets/Datasheets/ds31987.pdf"/>
    <hyperlink ref="B711" r:id="rId_hyperlink_2209" tooltip="https://www.diodes.com/assets/Datasheets/ds31987.pdf" display="https://www.diodes.com/assets/Datasheets/ds31987.pdf"/>
    <hyperlink ref="B712" r:id="rId_hyperlink_2210" tooltip="https://www.diodes.com/assets/Datasheets/ds31987.pdf" display="https://www.diodes.com/assets/Datasheets/ds31987.pdf"/>
    <hyperlink ref="B713" r:id="rId_hyperlink_2211" tooltip="https://www.diodes.com/assets/Datasheets/ds31987.pdf" display="https://www.diodes.com/assets/Datasheets/ds31987.pdf"/>
    <hyperlink ref="B714" r:id="rId_hyperlink_2212" tooltip="https://www.diodes.com/assets/Datasheets/ds31987.pdf" display="https://www.diodes.com/assets/Datasheets/ds31987.pdf"/>
    <hyperlink ref="B715" r:id="rId_hyperlink_2213" tooltip="https://www.diodes.com/assets/Datasheets/DDZ5V1B-DDZ43.pdf" display="https://www.diodes.com/assets/Datasheets/DDZ5V1B-DDZ43.pdf"/>
    <hyperlink ref="B716" r:id="rId_hyperlink_2214" tooltip="https://www.diodes.com/assets/Datasheets/ds30414.pdf" display="https://www.diodes.com/assets/Datasheets/ds30414.pdf"/>
    <hyperlink ref="B717" r:id="rId_hyperlink_2215" tooltip="https://www.diodes.com/assets/Datasheets/ds31987.pdf" display="https://www.diodes.com/assets/Datasheets/ds31987.pdf"/>
    <hyperlink ref="B718" r:id="rId_hyperlink_2216" tooltip="https://www.diodes.com/assets/Datasheets/ds31987.pdf" display="https://www.diodes.com/assets/Datasheets/ds31987.pdf"/>
    <hyperlink ref="B719" r:id="rId_hyperlink_2217" tooltip="https://www.diodes.com/assets/Datasheets/ds31987.pdf" display="https://www.diodes.com/assets/Datasheets/ds31987.pdf"/>
    <hyperlink ref="B720" r:id="rId_hyperlink_2218" tooltip="https://www.diodes.com/assets/Datasheets/DDZ5V6ASFQ.pdf" display="https://www.diodes.com/assets/Datasheets/DDZ5V6ASFQ.pdf"/>
    <hyperlink ref="B721" r:id="rId_hyperlink_2219" tooltip="https://www.diodes.com/assets/Datasheets/DDZ5V1B-DDZ43.pdf" display="https://www.diodes.com/assets/Datasheets/DDZ5V1B-DDZ43.pdf"/>
    <hyperlink ref="B722" r:id="rId_hyperlink_2220" tooltip="https://www.diodes.com/assets/Datasheets/ds30414.pdf" display="https://www.diodes.com/assets/Datasheets/ds30414.pdf"/>
    <hyperlink ref="B723" r:id="rId_hyperlink_2221" tooltip="https://www.diodes.com/assets/Datasheets/ds31987.pdf" display="https://www.diodes.com/assets/Datasheets/ds31987.pdf"/>
    <hyperlink ref="B724" r:id="rId_hyperlink_2222" tooltip="https://www.diodes.com/assets/Datasheets/ds31987.pdf" display="https://www.diodes.com/assets/Datasheets/ds31987.pdf"/>
    <hyperlink ref="B725" r:id="rId_hyperlink_2223" tooltip="https://www.diodes.com/assets/Datasheets/ds31987.pdf" display="https://www.diodes.com/assets/Datasheets/ds31987.pdf"/>
    <hyperlink ref="B726" r:id="rId_hyperlink_2224" tooltip="https://www.diodes.com/assets/Datasheets/DDZ5V1B-DDZ43.pdf" display="https://www.diodes.com/assets/Datasheets/DDZ5V1B-DDZ43.pdf"/>
    <hyperlink ref="B727" r:id="rId_hyperlink_2225" tooltip="https://www.diodes.com/assets/Datasheets/ds30414.pdf" display="https://www.diodes.com/assets/Datasheets/ds30414.pdf"/>
    <hyperlink ref="B728" r:id="rId_hyperlink_2226" tooltip="https://www.diodes.com/assets/Datasheets/ds31987.pdf" display="https://www.diodes.com/assets/Datasheets/ds31987.pdf"/>
    <hyperlink ref="B729" r:id="rId_hyperlink_2227" tooltip="https://www.diodes.com/assets/Datasheets/ds31987.pdf" display="https://www.diodes.com/assets/Datasheets/ds31987.pdf"/>
    <hyperlink ref="B730" r:id="rId_hyperlink_2228" tooltip="https://www.diodes.com/assets/Datasheets/ds31987.pdf" display="https://www.diodes.com/assets/Datasheets/ds31987.pdf"/>
    <hyperlink ref="B731" r:id="rId_hyperlink_2229" tooltip="https://www.diodes.com/assets/Datasheets/DDZ5V1B-DDZ43.pdf" display="https://www.diodes.com/assets/Datasheets/DDZ5V1B-DDZ43.pdf"/>
    <hyperlink ref="B732" r:id="rId_hyperlink_2230" tooltip="https://www.diodes.com/assets/Datasheets/ds31987.pdf" display="https://www.diodes.com/assets/Datasheets/ds31987.pdf"/>
    <hyperlink ref="B733" r:id="rId_hyperlink_2231" tooltip="https://www.diodes.com/assets/Datasheets/DDZ5V1B-DDZ43.pdf" display="https://www.diodes.com/assets/Datasheets/DDZ5V1B-DDZ43.pdf"/>
    <hyperlink ref="B734" r:id="rId_hyperlink_2232" tooltip="https://www.diodes.com/assets/Datasheets/ds30414.pdf" display="https://www.diodes.com/assets/Datasheets/ds30414.pdf"/>
    <hyperlink ref="B735" r:id="rId_hyperlink_2233" tooltip="https://www.diodes.com/assets/Datasheets/ds31987.pdf" display="https://www.diodes.com/assets/Datasheets/ds31987.pdf"/>
    <hyperlink ref="B736" r:id="rId_hyperlink_2234" tooltip="https://www.diodes.com/assets/Datasheets/ds31987.pdf" display="https://www.diodes.com/assets/Datasheets/ds31987.pdf"/>
    <hyperlink ref="B737" r:id="rId_hyperlink_2235" tooltip="https://www.diodes.com/assets/Datasheets/DDZ5V1B-DDZ43.pdf" display="https://www.diodes.com/assets/Datasheets/DDZ5V1B-DDZ43.pdf"/>
    <hyperlink ref="B738" r:id="rId_hyperlink_2236" tooltip="https://www.diodes.com/assets/Datasheets/ds31987.pdf" display="https://www.diodes.com/assets/Datasheets/ds31987.pdf"/>
    <hyperlink ref="B739" r:id="rId_hyperlink_2237" tooltip="https://www.diodes.com/assets/Datasheets/DDZ5V1B-DDZ43.pdf" display="https://www.diodes.com/assets/Datasheets/DDZ5V1B-DDZ43.pdf"/>
    <hyperlink ref="B740" r:id="rId_hyperlink_2238" tooltip="https://www.diodes.com/assets/Datasheets/ds30414.pdf" display="https://www.diodes.com/assets/Datasheets/ds30414.pdf"/>
    <hyperlink ref="B741" r:id="rId_hyperlink_2239" tooltip="https://www.diodes.com/assets/Datasheets/ds31987.pdf" display="https://www.diodes.com/assets/Datasheets/ds31987.pdf"/>
    <hyperlink ref="B742" r:id="rId_hyperlink_2240" tooltip="https://www.diodes.com/assets/Datasheets/ds31987.pdf" display="https://www.diodes.com/assets/Datasheets/ds31987.pdf"/>
    <hyperlink ref="B743" r:id="rId_hyperlink_2241" tooltip="https://www.diodes.com/assets/Datasheets/DDZ5V1B-DDZ43.pdf" display="https://www.diodes.com/assets/Datasheets/DDZ5V1B-DDZ43.pdf"/>
    <hyperlink ref="B744" r:id="rId_hyperlink_2242" tooltip="https://www.diodes.com/assets/Datasheets/ds31987.pdf" display="https://www.diodes.com/assets/Datasheets/ds31987.pdf"/>
    <hyperlink ref="B745" r:id="rId_hyperlink_2243" tooltip="https://www.diodes.com/assets/Datasheets/DDZ5V1B-DDZ43.pdf" display="https://www.diodes.com/assets/Datasheets/DDZ5V1B-DDZ43.pdf"/>
    <hyperlink ref="B746" r:id="rId_hyperlink_2244" tooltip="https://www.diodes.com/assets/Datasheets/ds30414.pdf" display="https://www.diodes.com/assets/Datasheets/ds30414.pdf"/>
    <hyperlink ref="B747" r:id="rId_hyperlink_2245" tooltip="https://www.diodes.com/assets/Datasheets/ds31987.pdf" display="https://www.diodes.com/assets/Datasheets/ds31987.pdf"/>
    <hyperlink ref="B748" r:id="rId_hyperlink_2246" tooltip="https://www.diodes.com/assets/Datasheets/ds30410.pdf" display="https://www.diodes.com/assets/Datasheets/ds30410.pdf"/>
    <hyperlink ref="B749" r:id="rId_hyperlink_2247" tooltip="https://www.diodes.com/assets/Datasheets/ds30410.pdf" display="https://www.diodes.com/assets/Datasheets/ds30410.pdf"/>
    <hyperlink ref="B750" r:id="rId_hyperlink_2248" tooltip="https://www.diodes.com/assets/Datasheets/ds30410.pdf" display="https://www.diodes.com/assets/Datasheets/ds30410.pdf"/>
    <hyperlink ref="B751" r:id="rId_hyperlink_2249" tooltip="https://www.diodes.com/assets/Datasheets/ds30410.pdf" display="https://www.diodes.com/assets/Datasheets/ds30410.pdf"/>
    <hyperlink ref="B752" r:id="rId_hyperlink_2250" tooltip="https://www.diodes.com/assets/Datasheets/ds30410.pdf" display="https://www.diodes.com/assets/Datasheets/ds30410.pdf"/>
    <hyperlink ref="B753" r:id="rId_hyperlink_2251" tooltip="https://www.diodes.com/assets/Datasheets/ds30410.pdf" display="https://www.diodes.com/assets/Datasheets/ds30410.pdf"/>
    <hyperlink ref="B754" r:id="rId_hyperlink_2252" tooltip="https://www.diodes.com/assets/Datasheets/ds30410.pdf" display="https://www.diodes.com/assets/Datasheets/ds30410.pdf"/>
    <hyperlink ref="B755" r:id="rId_hyperlink_2253" tooltip="https://www.diodes.com/assets/Datasheets/ds30410.pdf" display="https://www.diodes.com/assets/Datasheets/ds30410.pdf"/>
    <hyperlink ref="B756" r:id="rId_hyperlink_2254" tooltip="https://www.diodes.com/assets/Datasheets/ds30410.pdf" display="https://www.diodes.com/assets/Datasheets/ds30410.pdf"/>
    <hyperlink ref="B757" r:id="rId_hyperlink_2255" tooltip="https://www.diodes.com/assets/Datasheets/ds30410.pdf" display="https://www.diodes.com/assets/Datasheets/ds30410.pdf"/>
    <hyperlink ref="B758" r:id="rId_hyperlink_2256" tooltip="https://www.diodes.com/assets/Datasheets/ds30409.pdf" display="https://www.diodes.com/assets/Datasheets/ds30409.pdf"/>
    <hyperlink ref="B759" r:id="rId_hyperlink_2257" tooltip="https://www.diodes.com/assets/Datasheets/ds30553.pdf" display="https://www.diodes.com/assets/Datasheets/ds30553.pdf"/>
    <hyperlink ref="B760" r:id="rId_hyperlink_2258" tooltip="https://www.diodes.com/assets/Datasheets/ds30410.pdf" display="https://www.diodes.com/assets/Datasheets/ds30410.pdf"/>
    <hyperlink ref="B761" r:id="rId_hyperlink_2259" tooltip="https://www.diodes.com/assets/Datasheets/ds30409.pdf" display="https://www.diodes.com/assets/Datasheets/ds30409.pdf"/>
    <hyperlink ref="B762" r:id="rId_hyperlink_2260" tooltip="https://www.diodes.com/assets/Datasheets/ds30553.pdf" display="https://www.diodes.com/assets/Datasheets/ds30553.pdf"/>
    <hyperlink ref="B763" r:id="rId_hyperlink_2261" tooltip="https://www.diodes.com/assets/Datasheets/ds30410.pdf" display="https://www.diodes.com/assets/Datasheets/ds30410.pdf"/>
    <hyperlink ref="B764" r:id="rId_hyperlink_2262" tooltip="https://www.diodes.com/assets/Datasheets/ds30410.pdf" display="https://www.diodes.com/assets/Datasheets/ds30410.pdf"/>
    <hyperlink ref="B765" r:id="rId_hyperlink_2263" tooltip="https://www.diodes.com/assets/Datasheets/ds30409.pdf" display="https://www.diodes.com/assets/Datasheets/ds30409.pdf"/>
    <hyperlink ref="B766" r:id="rId_hyperlink_2264" tooltip="https://www.diodes.com/assets/Datasheets/ds30553.pdf" display="https://www.diodes.com/assets/Datasheets/ds30553.pdf"/>
    <hyperlink ref="B767" r:id="rId_hyperlink_2265" tooltip="https://www.diodes.com/assets/Datasheets/ds30410.pdf" display="https://www.diodes.com/assets/Datasheets/ds30410.pdf"/>
    <hyperlink ref="B768" r:id="rId_hyperlink_2266" tooltip="https://www.diodes.com/assets/Datasheets/ds30409.pdf" display="https://www.diodes.com/assets/Datasheets/ds30409.pdf"/>
    <hyperlink ref="B769" r:id="rId_hyperlink_2267" tooltip="https://www.diodes.com/assets/Datasheets/ds30553.pdf" display="https://www.diodes.com/assets/Datasheets/ds30553.pdf"/>
    <hyperlink ref="B770" r:id="rId_hyperlink_2268" tooltip="https://www.diodes.com/assets/Datasheets/DDZ9692TQ.pdf" display="https://www.diodes.com/assets/Datasheets/DDZ9692TQ.pdf"/>
    <hyperlink ref="B771" r:id="rId_hyperlink_2269" tooltip="https://www.diodes.com/assets/Datasheets/ds30410.pdf" display="https://www.diodes.com/assets/Datasheets/ds30410.pdf"/>
    <hyperlink ref="B772" r:id="rId_hyperlink_2270" tooltip="https://www.diodes.com/assets/Datasheets/ds30409.pdf" display="https://www.diodes.com/assets/Datasheets/ds30409.pdf"/>
    <hyperlink ref="B773" r:id="rId_hyperlink_2271" tooltip="https://www.diodes.com/assets/Datasheets/ds30553.pdf" display="https://www.diodes.com/assets/Datasheets/ds30553.pdf"/>
    <hyperlink ref="B774" r:id="rId_hyperlink_2272" tooltip="https://www.diodes.com/assets/Datasheets/ds30410.pdf" display="https://www.diodes.com/assets/Datasheets/ds30410.pdf"/>
    <hyperlink ref="B775" r:id="rId_hyperlink_2273" tooltip="https://www.diodes.com/assets/Datasheets/ds30409.pdf" display="https://www.diodes.com/assets/Datasheets/ds30409.pdf"/>
    <hyperlink ref="B776" r:id="rId_hyperlink_2274" tooltip="https://www.diodes.com/assets/Datasheets/ds30553.pdf" display="https://www.diodes.com/assets/Datasheets/ds30553.pdf"/>
    <hyperlink ref="B777" r:id="rId_hyperlink_2275" tooltip="https://www.diodes.com/assets/Datasheets/ds30410.pdf" display="https://www.diodes.com/assets/Datasheets/ds30410.pdf"/>
    <hyperlink ref="B778" r:id="rId_hyperlink_2276" tooltip="https://www.diodes.com/assets/Datasheets/ds30409.pdf" display="https://www.diodes.com/assets/Datasheets/ds30409.pdf"/>
    <hyperlink ref="B779" r:id="rId_hyperlink_2277" tooltip="https://www.diodes.com/assets/Datasheets/ds30553.pdf" display="https://www.diodes.com/assets/Datasheets/ds30553.pdf"/>
    <hyperlink ref="B780" r:id="rId_hyperlink_2278" tooltip="https://www.diodes.com/assets/Datasheets/ds30410.pdf" display="https://www.diodes.com/assets/Datasheets/ds30410.pdf"/>
    <hyperlink ref="B781" r:id="rId_hyperlink_2279" tooltip="https://www.diodes.com/assets/Datasheets/ds30409.pdf" display="https://www.diodes.com/assets/Datasheets/ds30409.pdf"/>
    <hyperlink ref="B782" r:id="rId_hyperlink_2280" tooltip="https://www.diodes.com/assets/Datasheets/ds30553.pdf" display="https://www.diodes.com/assets/Datasheets/ds30553.pdf"/>
    <hyperlink ref="B783" r:id="rId_hyperlink_2281" tooltip="https://www.diodes.com/assets/Datasheets/ds30410.pdf" display="https://www.diodes.com/assets/Datasheets/ds30410.pdf"/>
    <hyperlink ref="B784" r:id="rId_hyperlink_2282" tooltip="https://www.diodes.com/assets/Datasheets/ds30409.pdf" display="https://www.diodes.com/assets/Datasheets/ds30409.pdf"/>
    <hyperlink ref="B785" r:id="rId_hyperlink_2283" tooltip="https://www.diodes.com/assets/Datasheets/ds30553.pdf" display="https://www.diodes.com/assets/Datasheets/ds30553.pdf"/>
    <hyperlink ref="B786" r:id="rId_hyperlink_2284" tooltip="https://www.diodes.com/assets/Datasheets/ds30410.pdf" display="https://www.diodes.com/assets/Datasheets/ds30410.pdf"/>
    <hyperlink ref="B787" r:id="rId_hyperlink_2285" tooltip="https://www.diodes.com/assets/Datasheets/ds30409.pdf" display="https://www.diodes.com/assets/Datasheets/ds30409.pdf"/>
    <hyperlink ref="B788" r:id="rId_hyperlink_2286" tooltip="https://www.diodes.com/assets/Datasheets/ds30553.pdf" display="https://www.diodes.com/assets/Datasheets/ds30553.pdf"/>
    <hyperlink ref="B789" r:id="rId_hyperlink_2287" tooltip="https://www.diodes.com/assets/Datasheets/ds30410.pdf" display="https://www.diodes.com/assets/Datasheets/ds30410.pdf"/>
    <hyperlink ref="B790" r:id="rId_hyperlink_2288" tooltip="https://www.diodes.com/assets/Datasheets/ds30409.pdf" display="https://www.diodes.com/assets/Datasheets/ds30409.pdf"/>
    <hyperlink ref="B791" r:id="rId_hyperlink_2289" tooltip="https://www.diodes.com/assets/Datasheets/ds30553.pdf" display="https://www.diodes.com/assets/Datasheets/ds30553.pdf"/>
    <hyperlink ref="B792" r:id="rId_hyperlink_2290" tooltip="https://www.diodes.com/assets/Datasheets/ds30410.pdf" display="https://www.diodes.com/assets/Datasheets/ds30410.pdf"/>
    <hyperlink ref="B793" r:id="rId_hyperlink_2291" tooltip="https://www.diodes.com/assets/Datasheets/ds30409.pdf" display="https://www.diodes.com/assets/Datasheets/ds30409.pdf"/>
    <hyperlink ref="B794" r:id="rId_hyperlink_2292" tooltip="https://www.diodes.com/assets/Datasheets/ds30553.pdf" display="https://www.diodes.com/assets/Datasheets/ds30553.pdf"/>
    <hyperlink ref="B795" r:id="rId_hyperlink_2293" tooltip="https://www.diodes.com/assets/Datasheets/ds30410.pdf" display="https://www.diodes.com/assets/Datasheets/ds30410.pdf"/>
    <hyperlink ref="B796" r:id="rId_hyperlink_2294" tooltip="https://www.diodes.com/assets/Datasheets/ds30409.pdf" display="https://www.diodes.com/assets/Datasheets/ds30409.pdf"/>
    <hyperlink ref="B797" r:id="rId_hyperlink_2295" tooltip="https://www.diodes.com/assets/Datasheets/ds30553.pdf" display="https://www.diodes.com/assets/Datasheets/ds30553.pdf"/>
    <hyperlink ref="B798" r:id="rId_hyperlink_2296" tooltip="https://www.diodes.com/assets/Datasheets/ds30410.pdf" display="https://www.diodes.com/assets/Datasheets/ds30410.pdf"/>
    <hyperlink ref="B799" r:id="rId_hyperlink_2297" tooltip="https://www.diodes.com/assets/Datasheets/ds30409.pdf" display="https://www.diodes.com/assets/Datasheets/ds30409.pdf"/>
    <hyperlink ref="B800" r:id="rId_hyperlink_2298" tooltip="https://www.diodes.com/assets/Datasheets/ds30553.pdf" display="https://www.diodes.com/assets/Datasheets/ds30553.pdf"/>
    <hyperlink ref="B801" r:id="rId_hyperlink_2299" tooltip="https://www.diodes.com/assets/Datasheets/ds30410.pdf" display="https://www.diodes.com/assets/Datasheets/ds30410.pdf"/>
    <hyperlink ref="B802" r:id="rId_hyperlink_2300" tooltip="https://www.diodes.com/assets/Datasheets/ds30410.pdf" display="https://www.diodes.com/assets/Datasheets/ds30410.pdf"/>
    <hyperlink ref="B803" r:id="rId_hyperlink_2301" tooltip="https://www.diodes.com/assets/Datasheets/ds30409.pdf" display="https://www.diodes.com/assets/Datasheets/ds30409.pdf"/>
    <hyperlink ref="B804" r:id="rId_hyperlink_2302" tooltip="https://www.diodes.com/assets/Datasheets/ds30553.pdf" display="https://www.diodes.com/assets/Datasheets/ds30553.pdf"/>
    <hyperlink ref="B805" r:id="rId_hyperlink_2303" tooltip="https://www.diodes.com/assets/Datasheets/ds30410.pdf" display="https://www.diodes.com/assets/Datasheets/ds30410.pdf"/>
    <hyperlink ref="B806" r:id="rId_hyperlink_2304" tooltip="https://www.diodes.com/assets/Datasheets/ds30409.pdf" display="https://www.diodes.com/assets/Datasheets/ds30409.pdf"/>
    <hyperlink ref="B807" r:id="rId_hyperlink_2305" tooltip="https://www.diodes.com/assets/Datasheets/ds30553.pdf" display="https://www.diodes.com/assets/Datasheets/ds30553.pdf"/>
    <hyperlink ref="B808" r:id="rId_hyperlink_2306" tooltip="https://www.diodes.com/assets/Datasheets/ds30410.pdf" display="https://www.diodes.com/assets/Datasheets/ds30410.pdf"/>
    <hyperlink ref="B809" r:id="rId_hyperlink_2307" tooltip="https://www.diodes.com/assets/Datasheets/ds30409.pdf" display="https://www.diodes.com/assets/Datasheets/ds30409.pdf"/>
    <hyperlink ref="B810" r:id="rId_hyperlink_2308" tooltip="https://www.diodes.com/assets/Datasheets/ds30553.pdf" display="https://www.diodes.com/assets/Datasheets/ds30553.pdf"/>
    <hyperlink ref="B811" r:id="rId_hyperlink_2309" tooltip="https://www.diodes.com/assets/Datasheets/ds30410.pdf" display="https://www.diodes.com/assets/Datasheets/ds30410.pdf"/>
    <hyperlink ref="B812" r:id="rId_hyperlink_2310" tooltip="https://www.diodes.com/assets/Datasheets/ds30409.pdf" display="https://www.diodes.com/assets/Datasheets/ds30409.pdf"/>
    <hyperlink ref="B813" r:id="rId_hyperlink_2311" tooltip="https://www.diodes.com/assets/Datasheets/ds30553.pdf" display="https://www.diodes.com/assets/Datasheets/ds30553.pdf"/>
    <hyperlink ref="B814" r:id="rId_hyperlink_2312" tooltip="https://www.diodes.com/assets/Datasheets/ds30410.pdf" display="https://www.diodes.com/assets/Datasheets/ds30410.pdf"/>
    <hyperlink ref="B815" r:id="rId_hyperlink_2313" tooltip="https://www.diodes.com/assets/Datasheets/ds30409.pdf" display="https://www.diodes.com/assets/Datasheets/ds30409.pdf"/>
    <hyperlink ref="B816" r:id="rId_hyperlink_2314" tooltip="https://www.diodes.com/assets/Datasheets/ds30553.pdf" display="https://www.diodes.com/assets/Datasheets/ds30553.pdf"/>
    <hyperlink ref="B817" r:id="rId_hyperlink_2315" tooltip="https://www.diodes.com/assets/Datasheets/ds30410.pdf" display="https://www.diodes.com/assets/Datasheets/ds30410.pdf"/>
    <hyperlink ref="B818" r:id="rId_hyperlink_2316" tooltip="https://www.diodes.com/assets/Datasheets/ds30409.pdf" display="https://www.diodes.com/assets/Datasheets/ds30409.pdf"/>
    <hyperlink ref="B819" r:id="rId_hyperlink_2317" tooltip="https://www.diodes.com/assets/Datasheets/ds30553.pdf" display="https://www.diodes.com/assets/Datasheets/ds30553.pdf"/>
    <hyperlink ref="B820" r:id="rId_hyperlink_2318" tooltip="https://www.diodes.com/assets/Datasheets/ds30410.pdf" display="https://www.diodes.com/assets/Datasheets/ds30410.pdf"/>
    <hyperlink ref="B821" r:id="rId_hyperlink_2319" tooltip="https://www.diodes.com/assets/Datasheets/ds30409.pdf" display="https://www.diodes.com/assets/Datasheets/ds30409.pdf"/>
    <hyperlink ref="B822" r:id="rId_hyperlink_2320" tooltip="https://www.diodes.com/assets/Datasheets/ds30553.pdf" display="https://www.diodes.com/assets/Datasheets/ds30553.pdf"/>
    <hyperlink ref="B823" r:id="rId_hyperlink_2321" tooltip="https://www.diodes.com/assets/Datasheets/ds30410.pdf" display="https://www.diodes.com/assets/Datasheets/ds30410.pdf"/>
    <hyperlink ref="B824" r:id="rId_hyperlink_2322" tooltip="https://www.diodes.com/assets/Datasheets/ds30409.pdf" display="https://www.diodes.com/assets/Datasheets/ds30409.pdf"/>
    <hyperlink ref="B825" r:id="rId_hyperlink_2323" tooltip="https://www.diodes.com/assets/Datasheets/ds30553.pdf" display="https://www.diodes.com/assets/Datasheets/ds30553.pdf"/>
    <hyperlink ref="B826" r:id="rId_hyperlink_2324" tooltip="https://www.diodes.com/assets/Datasheets/ds30410.pdf" display="https://www.diodes.com/assets/Datasheets/ds30410.pdf"/>
    <hyperlink ref="B827" r:id="rId_hyperlink_2325" tooltip="https://www.diodes.com/assets/Datasheets/ds30409.pdf" display="https://www.diodes.com/assets/Datasheets/ds30409.pdf"/>
    <hyperlink ref="B828" r:id="rId_hyperlink_2326" tooltip="https://www.diodes.com/assets/Datasheets/ds30553.pdf" display="https://www.diodes.com/assets/Datasheets/ds30553.pdf"/>
    <hyperlink ref="B829" r:id="rId_hyperlink_2327" tooltip="https://www.diodes.com/assets/Datasheets/ds30410.pdf" display="https://www.diodes.com/assets/Datasheets/ds30410.pdf"/>
    <hyperlink ref="B830" r:id="rId_hyperlink_2328" tooltip="https://www.diodes.com/assets/Datasheets/ds30409.pdf" display="https://www.diodes.com/assets/Datasheets/ds30409.pdf"/>
    <hyperlink ref="B831" r:id="rId_hyperlink_2329" tooltip="https://www.diodes.com/assets/Datasheets/ds30553.pdf" display="https://www.diodes.com/assets/Datasheets/ds30553.pdf"/>
    <hyperlink ref="B832" r:id="rId_hyperlink_2330" tooltip="https://www.diodes.com/assets/Datasheets/ds30410.pdf" display="https://www.diodes.com/assets/Datasheets/ds30410.pdf"/>
    <hyperlink ref="B833" r:id="rId_hyperlink_2331" tooltip="https://www.diodes.com/assets/Datasheets/ds30409.pdf" display="https://www.diodes.com/assets/Datasheets/ds30409.pdf"/>
    <hyperlink ref="B834" r:id="rId_hyperlink_2332" tooltip="https://www.diodes.com/assets/Datasheets/ds30553.pdf" display="https://www.diodes.com/assets/Datasheets/ds30553.pdf"/>
    <hyperlink ref="B835" r:id="rId_hyperlink_2333" tooltip="https://www.diodes.com/assets/Datasheets/ds31987.pdf" display="https://www.diodes.com/assets/Datasheets/ds31987.pdf"/>
    <hyperlink ref="B836" r:id="rId_hyperlink_2334" tooltip="https://www.diodes.com/assets/Datasheets/DDZ5V1B-DDZ43.pdf" display="https://www.diodes.com/assets/Datasheets/DDZ5V1B-DDZ43.pdf"/>
    <hyperlink ref="B837" r:id="rId_hyperlink_2335" tooltip="https://www.diodes.com/assets/Datasheets/ds31987.pdf" display="https://www.diodes.com/assets/Datasheets/ds31987.pdf"/>
    <hyperlink ref="B838" r:id="rId_hyperlink_2336" tooltip="https://www.diodes.com/assets/Datasheets/DDZ5V1B-DDZ43.pdf" display="https://www.diodes.com/assets/Datasheets/DDZ5V1B-DDZ43.pdf"/>
    <hyperlink ref="B839" r:id="rId_hyperlink_2337" tooltip="https://www.diodes.com/assets/Datasheets/ds30414.pdf" display="https://www.diodes.com/assets/Datasheets/ds30414.pdf"/>
    <hyperlink ref="B840" r:id="rId_hyperlink_2338" tooltip="https://www.diodes.com/assets/Datasheets/ds31987.pdf" display="https://www.diodes.com/assets/Datasheets/ds31987.pdf"/>
    <hyperlink ref="B841" r:id="rId_hyperlink_2339" tooltip="https://www.diodes.com/assets/Datasheets/ds30408.pdf" display="https://www.diodes.com/assets/Datasheets/ds30408.pdf"/>
    <hyperlink ref="B842" r:id="rId_hyperlink_2340" tooltip="https://www.diodes.com/assets/Datasheets/ds30408.pdf" display="https://www.diodes.com/assets/Datasheets/ds30408.pdf"/>
    <hyperlink ref="B843" r:id="rId_hyperlink_2341" tooltip="https://www.diodes.com/assets/Datasheets/ds30408.pdf" display="https://www.diodes.com/assets/Datasheets/ds30408.pdf"/>
    <hyperlink ref="B844" r:id="rId_hyperlink_2342" tooltip="https://www.diodes.com/assets/Datasheets/DDZX5V6AQ-DDZX12CQ.pdf" display="https://www.diodes.com/assets/Datasheets/DDZX5V6AQ-DDZX12CQ.pdf"/>
    <hyperlink ref="B845" r:id="rId_hyperlink_2343" tooltip="https://www.diodes.com/assets/Datasheets/ds30408.pdf" display="https://www.diodes.com/assets/Datasheets/ds30408.pdf"/>
    <hyperlink ref="B846" r:id="rId_hyperlink_2344" tooltip="https://www.diodes.com/assets/Datasheets/ds30408.pdf" display="https://www.diodes.com/assets/Datasheets/ds30408.pdf"/>
    <hyperlink ref="B847" r:id="rId_hyperlink_2345" tooltip="https://www.diodes.com/assets/Datasheets/ds30408.pdf" display="https://www.diodes.com/assets/Datasheets/ds30408.pdf"/>
    <hyperlink ref="B848" r:id="rId_hyperlink_2346" tooltip="https://www.diodes.com/assets/Datasheets/ds30408.pdf" display="https://www.diodes.com/assets/Datasheets/ds30408.pdf"/>
    <hyperlink ref="B849" r:id="rId_hyperlink_2347" tooltip="https://www.diodes.com/assets/Datasheets/ds30408.pdf" display="https://www.diodes.com/assets/Datasheets/ds30408.pdf"/>
    <hyperlink ref="B850" r:id="rId_hyperlink_2348" tooltip="https://www.diodes.com/assets/Datasheets/ds30408.pdf" display="https://www.diodes.com/assets/Datasheets/ds30408.pdf"/>
    <hyperlink ref="B851" r:id="rId_hyperlink_2349" tooltip="https://www.diodes.com/assets/Datasheets/ds30408.pdf" display="https://www.diodes.com/assets/Datasheets/ds30408.pdf"/>
    <hyperlink ref="B852" r:id="rId_hyperlink_2350" tooltip="https://www.diodes.com/assets/Datasheets/ds30408.pdf" display="https://www.diodes.com/assets/Datasheets/ds30408.pdf"/>
    <hyperlink ref="B853" r:id="rId_hyperlink_2351" tooltip="https://www.diodes.com/assets/Datasheets/ds30408.pdf" display="https://www.diodes.com/assets/Datasheets/ds30408.pdf"/>
    <hyperlink ref="B854" r:id="rId_hyperlink_2352" tooltip="https://www.diodes.com/assets/Datasheets/ds30408.pdf" display="https://www.diodes.com/assets/Datasheets/ds30408.pdf"/>
    <hyperlink ref="B855" r:id="rId_hyperlink_2353" tooltip="https://www.diodes.com/assets/Datasheets/ds30408.pdf" display="https://www.diodes.com/assets/Datasheets/ds30408.pdf"/>
    <hyperlink ref="B856" r:id="rId_hyperlink_2354" tooltip="https://www.diodes.com/assets/Datasheets/ds30408.pdf" display="https://www.diodes.com/assets/Datasheets/ds30408.pdf"/>
    <hyperlink ref="B857" r:id="rId_hyperlink_2355" tooltip="https://www.diodes.com/assets/Datasheets/ds30408.pdf" display="https://www.diodes.com/assets/Datasheets/ds30408.pdf"/>
    <hyperlink ref="B858" r:id="rId_hyperlink_2356" tooltip="https://www.diodes.com/assets/Datasheets/ds30408.pdf" display="https://www.diodes.com/assets/Datasheets/ds30408.pdf"/>
    <hyperlink ref="B859" r:id="rId_hyperlink_2357" tooltip="https://www.diodes.com/assets/Datasheets/ds30408.pdf" display="https://www.diodes.com/assets/Datasheets/ds30408.pdf"/>
    <hyperlink ref="B860" r:id="rId_hyperlink_2358" tooltip="https://www.diodes.com/assets/Datasheets/DDZX5V1BQ.pdf" display="https://www.diodes.com/assets/Datasheets/DDZX5V1BQ.pdf"/>
    <hyperlink ref="B861" r:id="rId_hyperlink_2359" tooltip="https://www.diodes.com/assets/Datasheets/DDZX5V6AQ-DDZX12CQ.pdf" display="https://www.diodes.com/assets/Datasheets/DDZX5V6AQ-DDZX12CQ.pdf"/>
    <hyperlink ref="B862" r:id="rId_hyperlink_2360" tooltip="https://www.diodes.com/assets/Datasheets/ds30408.pdf" display="https://www.diodes.com/assets/Datasheets/ds30408.pdf"/>
    <hyperlink ref="B863" r:id="rId_hyperlink_2361" tooltip="https://www.diodes.com/assets/Datasheets/ds30408.pdf" display="https://www.diodes.com/assets/Datasheets/ds30408.pdf"/>
    <hyperlink ref="B864" r:id="rId_hyperlink_2362" tooltip="https://www.diodes.com/assets/Datasheets/ds30408.pdf" display="https://www.diodes.com/assets/Datasheets/ds30408.pdf"/>
    <hyperlink ref="B865" r:id="rId_hyperlink_2363" tooltip="https://www.diodes.com/assets/Datasheets/ds30408.pdf" display="https://www.diodes.com/assets/Datasheets/ds30408.pdf"/>
    <hyperlink ref="B866" r:id="rId_hyperlink_2364" tooltip="https://www.diodes.com/assets/Datasheets/ds30408.pdf" display="https://www.diodes.com/assets/Datasheets/ds30408.pdf"/>
    <hyperlink ref="B867" r:id="rId_hyperlink_2365" tooltip="https://www.diodes.com/assets/Datasheets/ds30408.pdf" display="https://www.diodes.com/assets/Datasheets/ds30408.pdf"/>
    <hyperlink ref="B868" r:id="rId_hyperlink_2366" tooltip="https://www.diodes.com/assets/Datasheets/DFLZ5V1-DFLZ39.pdf" display="https://www.diodes.com/assets/Datasheets/DFLZ5V1-DFLZ39.pdf"/>
    <hyperlink ref="B869" r:id="rId_hyperlink_2367" tooltip="https://www.diodes.com/assets/Datasheets/DFLZxxQ.pdf" display="https://www.diodes.com/assets/Datasheets/DFLZxxQ.pdf"/>
    <hyperlink ref="B870" r:id="rId_hyperlink_2368" tooltip="https://www.diodes.com/assets/Datasheets/DFLZ5V1-DFLZ39.pdf" display="https://www.diodes.com/assets/Datasheets/DFLZ5V1-DFLZ39.pdf"/>
    <hyperlink ref="B871" r:id="rId_hyperlink_2369" tooltip="https://www.diodes.com/assets/Datasheets/DFLZxxQ.pdf" display="https://www.diodes.com/assets/Datasheets/DFLZxxQ.pdf"/>
    <hyperlink ref="B872" r:id="rId_hyperlink_2370" tooltip="https://www.diodes.com/assets/Datasheets/DFLZ5V1-DFLZ39.pdf" display="https://www.diodes.com/assets/Datasheets/DFLZ5V1-DFLZ39.pdf"/>
    <hyperlink ref="B873" r:id="rId_hyperlink_2371" tooltip="https://www.diodes.com/assets/Datasheets/DFLZxxQ.pdf" display="https://www.diodes.com/assets/Datasheets/DFLZxxQ.pdf"/>
    <hyperlink ref="B874" r:id="rId_hyperlink_2372" tooltip="https://www.diodes.com/assets/Datasheets/DFLZ5V1-DFLZ39.pdf" display="https://www.diodes.com/assets/Datasheets/DFLZ5V1-DFLZ39.pdf"/>
    <hyperlink ref="B875" r:id="rId_hyperlink_2373" tooltip="https://www.diodes.com/assets/Datasheets/DFLZxxQ.pdf" display="https://www.diodes.com/assets/Datasheets/DFLZxxQ.pdf"/>
    <hyperlink ref="B876" r:id="rId_hyperlink_2374" tooltip="https://www.diodes.com/assets/Datasheets/DFLZ5V1-DFLZ39.pdf" display="https://www.diodes.com/assets/Datasheets/DFLZ5V1-DFLZ39.pdf"/>
    <hyperlink ref="B877" r:id="rId_hyperlink_2375" tooltip="https://www.diodes.com/assets/Datasheets/DFLZxxQ.pdf" display="https://www.diodes.com/assets/Datasheets/DFLZxxQ.pdf"/>
    <hyperlink ref="B878" r:id="rId_hyperlink_2376" tooltip="https://www.diodes.com/assets/Datasheets/DFLZ5V1-DFLZ39.pdf" display="https://www.diodes.com/assets/Datasheets/DFLZ5V1-DFLZ39.pdf"/>
    <hyperlink ref="B879" r:id="rId_hyperlink_2377" tooltip="https://www.diodes.com/assets/Datasheets/DFLZxxQ.pdf" display="https://www.diodes.com/assets/Datasheets/DFLZxxQ.pdf"/>
    <hyperlink ref="B880" r:id="rId_hyperlink_2378" tooltip="https://www.diodes.com/assets/Datasheets/DFLZ5V1-DFLZ39.pdf" display="https://www.diodes.com/assets/Datasheets/DFLZ5V1-DFLZ39.pdf"/>
    <hyperlink ref="B881" r:id="rId_hyperlink_2379" tooltip="https://www.diodes.com/assets/Datasheets/DFLZxxQ.pdf" display="https://www.diodes.com/assets/Datasheets/DFLZxxQ.pdf"/>
    <hyperlink ref="B882" r:id="rId_hyperlink_2380" tooltip="https://www.diodes.com/assets/Datasheets/DFLZ5V1-DFLZ39.pdf" display="https://www.diodes.com/assets/Datasheets/DFLZ5V1-DFLZ39.pdf"/>
    <hyperlink ref="B883" r:id="rId_hyperlink_2381" tooltip="https://www.diodes.com/assets/Datasheets/DFLZxxQ.pdf" display="https://www.diodes.com/assets/Datasheets/DFLZxxQ.pdf"/>
    <hyperlink ref="B884" r:id="rId_hyperlink_2382" tooltip="https://www.diodes.com/assets/Datasheets/DFLZ5V1-DFLZ39.pdf" display="https://www.diodes.com/assets/Datasheets/DFLZ5V1-DFLZ39.pdf"/>
    <hyperlink ref="B885" r:id="rId_hyperlink_2383" tooltip="https://www.diodes.com/assets/Datasheets/DFLZxxQ.pdf" display="https://www.diodes.com/assets/Datasheets/DFLZxxQ.pdf"/>
    <hyperlink ref="B886" r:id="rId_hyperlink_2384" tooltip="https://www.diodes.com/assets/Datasheets/DFLZ5V1-DFLZ39.pdf" display="https://www.diodes.com/assets/Datasheets/DFLZ5V1-DFLZ39.pdf"/>
    <hyperlink ref="B887" r:id="rId_hyperlink_2385" tooltip="https://www.diodes.com/assets/Datasheets/DFLZxxQ.pdf" display="https://www.diodes.com/assets/Datasheets/DFLZxxQ.pdf"/>
    <hyperlink ref="B888" r:id="rId_hyperlink_2386" tooltip="https://www.diodes.com/assets/Datasheets/DFLZ5V1-DFLZ39.pdf" display="https://www.diodes.com/assets/Datasheets/DFLZ5V1-DFLZ39.pdf"/>
    <hyperlink ref="B889" r:id="rId_hyperlink_2387" tooltip="https://www.diodes.com/assets/Datasheets/DFLZxxQ.pdf" display="https://www.diodes.com/assets/Datasheets/DFLZxxQ.pdf"/>
    <hyperlink ref="B890" r:id="rId_hyperlink_2388" tooltip="https://www.diodes.com/assets/Datasheets/DFLZ5V1-DFLZ39.pdf" display="https://www.diodes.com/assets/Datasheets/DFLZ5V1-DFLZ39.pdf"/>
    <hyperlink ref="B891" r:id="rId_hyperlink_2389" tooltip="https://www.diodes.com/assets/Datasheets/DFLZxxQ.pdf" display="https://www.diodes.com/assets/Datasheets/DFLZxxQ.pdf"/>
    <hyperlink ref="B892" r:id="rId_hyperlink_2390" tooltip="https://www.diodes.com/assets/Datasheets/DFLZ5V1-DFLZ39.pdf" display="https://www.diodes.com/assets/Datasheets/DFLZ5V1-DFLZ39.pdf"/>
    <hyperlink ref="B893" r:id="rId_hyperlink_2391" tooltip="https://www.diodes.com/assets/Datasheets/DFLZxxQ.pdf" display="https://www.diodes.com/assets/Datasheets/DFLZxxQ.pdf"/>
    <hyperlink ref="B894" r:id="rId_hyperlink_2392" tooltip="https://www.diodes.com/assets/Datasheets/DFLZ5V1-DFLZ39.pdf" display="https://www.diodes.com/assets/Datasheets/DFLZ5V1-DFLZ39.pdf"/>
    <hyperlink ref="B895" r:id="rId_hyperlink_2393" tooltip="https://www.diodes.com/assets/Datasheets/DFLZxxQ.pdf" display="https://www.diodes.com/assets/Datasheets/DFLZxxQ.pdf"/>
    <hyperlink ref="B896" r:id="rId_hyperlink_2394" tooltip="https://www.diodes.com/assets/Datasheets/DFLZ5V1-DFLZ39.pdf" display="https://www.diodes.com/assets/Datasheets/DFLZ5V1-DFLZ39.pdf"/>
    <hyperlink ref="B897" r:id="rId_hyperlink_2395" tooltip="https://www.diodes.com/assets/Datasheets/DFLZxxQ.pdf" display="https://www.diodes.com/assets/Datasheets/DFLZxxQ.pdf"/>
    <hyperlink ref="B898" r:id="rId_hyperlink_2396" tooltip="https://www.diodes.com/assets/Datasheets/DFLZ5V1-DFLZ39.pdf" display="https://www.diodes.com/assets/Datasheets/DFLZ5V1-DFLZ39.pdf"/>
    <hyperlink ref="B899" r:id="rId_hyperlink_2397" tooltip="https://www.diodes.com/assets/Datasheets/DFLZxxQ.pdf" display="https://www.diodes.com/assets/Datasheets/DFLZxxQ.pdf"/>
    <hyperlink ref="B900" r:id="rId_hyperlink_2398" tooltip="https://www.diodes.com/assets/Datasheets/DFLZ5V1-DFLZ39.pdf" display="https://www.diodes.com/assets/Datasheets/DFLZ5V1-DFLZ39.pdf"/>
    <hyperlink ref="B901" r:id="rId_hyperlink_2399" tooltip="https://www.diodes.com/assets/Datasheets/DFLZxxQ.pdf" display="https://www.diodes.com/assets/Datasheets/DFLZxxQ.pdf"/>
    <hyperlink ref="B902" r:id="rId_hyperlink_2400" tooltip="https://www.diodes.com/assets/Datasheets/DFLZ5V1-DFLZ39.pdf" display="https://www.diodes.com/assets/Datasheets/DFLZ5V1-DFLZ39.pdf"/>
    <hyperlink ref="B903" r:id="rId_hyperlink_2401" tooltip="https://www.diodes.com/assets/Datasheets/DFLZxxQ.pdf" display="https://www.diodes.com/assets/Datasheets/DFLZxxQ.pdf"/>
    <hyperlink ref="B904" r:id="rId_hyperlink_2402" tooltip="https://www.diodes.com/assets/Datasheets/DFLZ5V1-DFLZ39.pdf" display="https://www.diodes.com/assets/Datasheets/DFLZ5V1-DFLZ39.pdf"/>
    <hyperlink ref="B905" r:id="rId_hyperlink_2403" tooltip="https://www.diodes.com/assets/Datasheets/DFLZxxQ.pdf" display="https://www.diodes.com/assets/Datasheets/DFLZxxQ.pdf"/>
    <hyperlink ref="B906" r:id="rId_hyperlink_2404" tooltip="https://www.diodes.com/assets/Datasheets/DFLZ5V1-DFLZ39.pdf" display="https://www.diodes.com/assets/Datasheets/DFLZ5V1-DFLZ39.pdf"/>
    <hyperlink ref="B907" r:id="rId_hyperlink_2405" tooltip="https://www.diodes.com/assets/Datasheets/DFLZxxQ.pdf" display="https://www.diodes.com/assets/Datasheets/DFLZxxQ.pdf"/>
    <hyperlink ref="B908" r:id="rId_hyperlink_2406" tooltip="https://www.diodes.com/assets/Datasheets/DFLZ5V1-DFLZ39.pdf" display="https://www.diodes.com/assets/Datasheets/DFLZ5V1-DFLZ39.pdf"/>
    <hyperlink ref="B909" r:id="rId_hyperlink_2407" tooltip="https://www.diodes.com/assets/Datasheets/DFLZxxQ.pdf" display="https://www.diodes.com/assets/Datasheets/DFLZxxQ.pdf"/>
    <hyperlink ref="B910" r:id="rId_hyperlink_2408" tooltip="https://www.diodes.com/assets/Datasheets/DFLZ5V1-DFLZ39.pdf" display="https://www.diodes.com/assets/Datasheets/DFLZ5V1-DFLZ39.pdf"/>
    <hyperlink ref="B911" r:id="rId_hyperlink_2409" tooltip="https://www.diodes.com/assets/Datasheets/DFLZxxQ.pdf" display="https://www.diodes.com/assets/Datasheets/DFLZxxQ.pdf"/>
    <hyperlink ref="B912" r:id="rId_hyperlink_2410" tooltip="https://www.diodes.com/assets/Datasheets/DZ23C2V7-DZ23C51.pdf" display="https://www.diodes.com/assets/Datasheets/DZ23C2V7-DZ23C51.pdf"/>
    <hyperlink ref="B913" r:id="rId_hyperlink_2411" tooltip="https://www.diodes.com/assets/Datasheets/DZ23C2V7-DZ23C51.pdf" display="https://www.diodes.com/assets/Datasheets/DZ23C2V7-DZ23C51.pdf"/>
    <hyperlink ref="B914" r:id="rId_hyperlink_2412" tooltip="https://www.diodes.com/assets/Datasheets/DZ23C2V7-DZ23C51.pdf" display="https://www.diodes.com/assets/Datasheets/DZ23C2V7-DZ23C51.pdf"/>
    <hyperlink ref="B915" r:id="rId_hyperlink_2413" tooltip="https://www.diodes.com/assets/Datasheets/DZ23C2V7-DZ23C51.pdf" display="https://www.diodes.com/assets/Datasheets/DZ23C2V7-DZ23C51.pdf"/>
    <hyperlink ref="B916" r:id="rId_hyperlink_2414" tooltip="https://www.diodes.com/assets/Datasheets/DZ23C2V7-DZ23C51.pdf" display="https://www.diodes.com/assets/Datasheets/DZ23C2V7-DZ23C51.pdf"/>
    <hyperlink ref="B917" r:id="rId_hyperlink_2415" tooltip="https://www.diodes.com/assets/Datasheets/DZ23C2V7-DZ23C51.pdf" display="https://www.diodes.com/assets/Datasheets/DZ23C2V7-DZ23C51.pdf"/>
    <hyperlink ref="B918" r:id="rId_hyperlink_2416" tooltip="https://www.diodes.com/assets/Datasheets/DZ23C2V7-DZ23C51.pdf" display="https://www.diodes.com/assets/Datasheets/DZ23C2V7-DZ23C51.pdf"/>
    <hyperlink ref="B919" r:id="rId_hyperlink_2417" tooltip="https://www.diodes.com/assets/Datasheets/DZ23C2V7-DZ23C51.pdf" display="https://www.diodes.com/assets/Datasheets/DZ23C2V7-DZ23C51.pdf"/>
    <hyperlink ref="B920" r:id="rId_hyperlink_2418" tooltip="https://www.diodes.com/assets/Datasheets/DZ23C2V7-DZ23C51.pdf" display="https://www.diodes.com/assets/Datasheets/DZ23C2V7-DZ23C51.pdf"/>
    <hyperlink ref="B921" r:id="rId_hyperlink_2419" tooltip="https://www.diodes.com/assets/Datasheets/DZ23C2V7-DZ23C51.pdf" display="https://www.diodes.com/assets/Datasheets/DZ23C2V7-DZ23C51.pdf"/>
    <hyperlink ref="B922" r:id="rId_hyperlink_2420" tooltip="https://www.diodes.com/assets/Datasheets/DZ23C2V7-DZ23C51.pdf" display="https://www.diodes.com/assets/Datasheets/DZ23C2V7-DZ23C51.pdf"/>
    <hyperlink ref="B923" r:id="rId_hyperlink_2421" tooltip="https://www.diodes.com/assets/Datasheets/DZ23C2V7-DZ23C51.pdf" display="https://www.diodes.com/assets/Datasheets/DZ23C2V7-DZ23C51.pdf"/>
    <hyperlink ref="B924" r:id="rId_hyperlink_2422" tooltip="https://www.diodes.com/assets/Datasheets/DZ23C2V7-DZ23C51.pdf" display="https://www.diodes.com/assets/Datasheets/DZ23C2V7-DZ23C51.pdf"/>
    <hyperlink ref="B925" r:id="rId_hyperlink_2423" tooltip="https://www.diodes.com/assets/Datasheets/DZ23C2V7-DZ23C51.pdf" display="https://www.diodes.com/assets/Datasheets/DZ23C2V7-DZ23C51.pdf"/>
    <hyperlink ref="B926" r:id="rId_hyperlink_2424" tooltip="https://www.diodes.com/assets/Datasheets/DZ23C2V7-DZ23C51.pdf" display="https://www.diodes.com/assets/Datasheets/DZ23C2V7-DZ23C51.pdf"/>
    <hyperlink ref="B927" r:id="rId_hyperlink_2425" tooltip="https://www.diodes.com/assets/Datasheets/DZ23C2V7-DZ23C51.pdf" display="https://www.diodes.com/assets/Datasheets/DZ23C2V7-DZ23C51.pdf"/>
    <hyperlink ref="B928" r:id="rId_hyperlink_2426" tooltip="https://www.diodes.com/assets/Datasheets/DZ23C2V7-DZ23C51.pdf" display="https://www.diodes.com/assets/Datasheets/DZ23C2V7-DZ23C51.pdf"/>
    <hyperlink ref="B929" r:id="rId_hyperlink_2427" tooltip="https://www.diodes.com/assets/Datasheets/DZ23C2V7-DZ23C51.pdf" display="https://www.diodes.com/assets/Datasheets/DZ23C2V7-DZ23C51.pdf"/>
    <hyperlink ref="B930" r:id="rId_hyperlink_2428" tooltip="https://www.diodes.com/assets/Datasheets/DZ23C2V7-DZ23C51.pdf" display="https://www.diodes.com/assets/Datasheets/DZ23C2V7-DZ23C51.pdf"/>
    <hyperlink ref="B931" r:id="rId_hyperlink_2429" tooltip="https://www.diodes.com/assets/Datasheets/DZ23C2V7-DZ23C51.pdf" display="https://www.diodes.com/assets/Datasheets/DZ23C2V7-DZ23C51.pdf"/>
    <hyperlink ref="B932" r:id="rId_hyperlink_2430" tooltip="https://www.diodes.com/assets/Datasheets/DZ23C2V7-DZ23C51.pdf" display="https://www.diodes.com/assets/Datasheets/DZ23C2V7-DZ23C51.pdf"/>
    <hyperlink ref="B933" r:id="rId_hyperlink_2431" tooltip="https://www.diodes.com/assets/Datasheets/DZ23C2V7-DZ23C51.pdf" display="https://www.diodes.com/assets/Datasheets/DZ23C2V7-DZ23C51.pdf"/>
    <hyperlink ref="B934" r:id="rId_hyperlink_2432" tooltip="https://www.diodes.com/assets/Datasheets/DZ23C2V7-DZ23C51.pdf" display="https://www.diodes.com/assets/Datasheets/DZ23C2V7-DZ23C51.pdf"/>
    <hyperlink ref="B935" r:id="rId_hyperlink_2433" tooltip="https://www.diodes.com/assets/Datasheets/DZ23C2V7-DZ23C51.pdf" display="https://www.diodes.com/assets/Datasheets/DZ23C2V7-DZ23C51.pdf"/>
    <hyperlink ref="B936" r:id="rId_hyperlink_2434" tooltip="https://www.diodes.com/assets/Datasheets/DZ23C2V7-DZ23C51.pdf" display="https://www.diodes.com/assets/Datasheets/DZ23C2V7-DZ23C51.pdf"/>
    <hyperlink ref="B937" r:id="rId_hyperlink_2435" tooltip="https://www.diodes.com/assets/Datasheets/DZ23C2V7-DZ23C51.pdf" display="https://www.diodes.com/assets/Datasheets/DZ23C2V7-DZ23C51.pdf"/>
    <hyperlink ref="B938" r:id="rId_hyperlink_2436" tooltip="https://www.diodes.com/assets/Datasheets/DZ23C2V7-DZ23C51.pdf" display="https://www.diodes.com/assets/Datasheets/DZ23C2V7-DZ23C51.pdf"/>
    <hyperlink ref="B939" r:id="rId_hyperlink_2437" tooltip="https://www.diodes.com/assets/Datasheets/DZ23C2V7-DZ23C51.pdf" display="https://www.diodes.com/assets/Datasheets/DZ23C2V7-DZ23C51.pdf"/>
    <hyperlink ref="B940" r:id="rId_hyperlink_2438" tooltip="https://www.diodes.com/assets/Datasheets/DZ23C2V7-DZ23C51.pdf" display="https://www.diodes.com/assets/Datasheets/DZ23C2V7-DZ23C51.pdf"/>
    <hyperlink ref="B941" r:id="rId_hyperlink_2439" tooltip="https://www.diodes.com/assets/Datasheets/DZ23C2V7-DZ23C51.pdf" display="https://www.diodes.com/assets/Datasheets/DZ23C2V7-DZ23C51.pdf"/>
    <hyperlink ref="B942" r:id="rId_hyperlink_2440" tooltip="https://www.diodes.com/assets/Datasheets/DZ23C2V7-DZ23C51.pdf" display="https://www.diodes.com/assets/Datasheets/DZ23C2V7-DZ23C51.pdf"/>
    <hyperlink ref="B943" r:id="rId_hyperlink_2441" tooltip="https://www.diodes.com/assets/Datasheets/DZ23C2V7-DZ23C51.pdf" display="https://www.diodes.com/assets/Datasheets/DZ23C2V7-DZ23C51.pdf"/>
    <hyperlink ref="B944" r:id="rId_hyperlink_2442" tooltip="https://www.diodes.com/assets/Datasheets/DZ9F2V7S92-DZ9F24S92.pdf" display="https://www.diodes.com/assets/Datasheets/DZ9F2V7S92-DZ9F24S92.pdf"/>
    <hyperlink ref="B945" r:id="rId_hyperlink_2443" tooltip="https://www.diodes.com/assets/Datasheets/DZ9F2V7S92-DZ9F24S92.pdf" display="https://www.diodes.com/assets/Datasheets/DZ9F2V7S92-DZ9F24S92.pdf"/>
    <hyperlink ref="B946" r:id="rId_hyperlink_2444" tooltip="https://www.diodes.com/assets/Datasheets/DZ9F2V7S92-DZ9F24S92.pdf" display="https://www.diodes.com/assets/Datasheets/DZ9F2V7S92-DZ9F24S92.pdf"/>
    <hyperlink ref="B947" r:id="rId_hyperlink_2445" tooltip="https://www.diodes.com/assets/Datasheets/DZ9F2V7S92-DZ9F24S92.pdf" display="https://www.diodes.com/assets/Datasheets/DZ9F2V7S92-DZ9F24S92.pdf"/>
    <hyperlink ref="B948" r:id="rId_hyperlink_2446" tooltip="https://www.diodes.com/assets/Datasheets/DZ9F2V7S92-DZ9F24S92.pdf" display="https://www.diodes.com/assets/Datasheets/DZ9F2V7S92-DZ9F24S92.pdf"/>
    <hyperlink ref="B949" r:id="rId_hyperlink_2447" tooltip="https://www.diodes.com/assets/Datasheets/DZ9F2V7S92-DZ9F24S92.pdf" display="https://www.diodes.com/assets/Datasheets/DZ9F2V7S92-DZ9F24S92.pdf"/>
    <hyperlink ref="B950" r:id="rId_hyperlink_2448" tooltip="https://www.diodes.com/assets/Datasheets/DZ9F2V7S92-DZ9F24S92.pdf" display="https://www.diodes.com/assets/Datasheets/DZ9F2V7S92-DZ9F24S92.pdf"/>
    <hyperlink ref="B951" r:id="rId_hyperlink_2449" tooltip="https://www.diodes.com/assets/Datasheets/DZ9F2V7S92-DZ9F24S92.pdf" display="https://www.diodes.com/assets/Datasheets/DZ9F2V7S92-DZ9F24S92.pdf"/>
    <hyperlink ref="B952" r:id="rId_hyperlink_2450" tooltip="https://www.diodes.com/assets/Datasheets/DZ9F2V7S92-DZ9F24S92.pdf" display="https://www.diodes.com/assets/Datasheets/DZ9F2V7S92-DZ9F24S92.pdf"/>
    <hyperlink ref="B953" r:id="rId_hyperlink_2451" tooltip="https://www.diodes.com/assets/Datasheets/DZ9F2V7S92-DZ9F24S92.pdf" display="https://www.diodes.com/assets/Datasheets/DZ9F2V7S92-DZ9F24S92.pdf"/>
    <hyperlink ref="B954" r:id="rId_hyperlink_2452" tooltip="https://www.diodes.com/assets/Datasheets/DZ9F2V7S92-DZ9F24S92.pdf" display="https://www.diodes.com/assets/Datasheets/DZ9F2V7S92-DZ9F24S92.pdf"/>
    <hyperlink ref="B955" r:id="rId_hyperlink_2453" tooltip="https://www.diodes.com/assets/Datasheets/DZ9F2V7S92-DZ9F24S92.pdf" display="https://www.diodes.com/assets/Datasheets/DZ9F2V7S92-DZ9F24S92.pdf"/>
    <hyperlink ref="B956" r:id="rId_hyperlink_2454" tooltip="https://www.diodes.com/assets/Datasheets/DZ9F2V7S92-DZ9F24S92.pdf" display="https://www.diodes.com/assets/Datasheets/DZ9F2V7S92-DZ9F24S92.pdf"/>
    <hyperlink ref="B957" r:id="rId_hyperlink_2455" tooltip="https://www.diodes.com/assets/Datasheets/DZ9F2V7S92-DZ9F24S92.pdf" display="https://www.diodes.com/assets/Datasheets/DZ9F2V7S92-DZ9F24S92.pdf"/>
    <hyperlink ref="B958" r:id="rId_hyperlink_2456" tooltip="https://www.diodes.com/assets/Datasheets/DZ9F2V7S92-DZ9F24S92.pdf" display="https://www.diodes.com/assets/Datasheets/DZ9F2V7S92-DZ9F24S92.pdf"/>
    <hyperlink ref="B959" r:id="rId_hyperlink_2457" tooltip="https://www.diodes.com/assets/Datasheets/DZ9F2V7S92-DZ9F24S92.pdf" display="https://www.diodes.com/assets/Datasheets/DZ9F2V7S92-DZ9F24S92.pdf"/>
    <hyperlink ref="B960" r:id="rId_hyperlink_2458" tooltip="https://www.diodes.com/assets/Datasheets/DZ9F2V7S92-DZ9F24S92.pdf" display="https://www.diodes.com/assets/Datasheets/DZ9F2V7S92-DZ9F24S92.pdf"/>
    <hyperlink ref="B961" r:id="rId_hyperlink_2459" tooltip="https://www.diodes.com/assets/Datasheets/DZ9F2V7S92-DZ9F24S92.pdf" display="https://www.diodes.com/assets/Datasheets/DZ9F2V7S92-DZ9F24S92.pdf"/>
    <hyperlink ref="B962" r:id="rId_hyperlink_2460" tooltip="https://www.diodes.com/assets/Datasheets/DZ9F2V7S92-DZ9F24S92.pdf" display="https://www.diodes.com/assets/Datasheets/DZ9F2V7S92-DZ9F24S92.pdf"/>
    <hyperlink ref="B963" r:id="rId_hyperlink_2461" tooltip="https://www.diodes.com/assets/Datasheets/DZ9F2V7S92-DZ9F24S92.pdf" display="https://www.diodes.com/assets/Datasheets/DZ9F2V7S92-DZ9F24S92.pdf"/>
    <hyperlink ref="B964" r:id="rId_hyperlink_2462" tooltip="https://www.diodes.com/assets/Datasheets/DZ9F2V7S92-DZ9F24S92.pdf" display="https://www.diodes.com/assets/Datasheets/DZ9F2V7S92-DZ9F24S92.pdf"/>
    <hyperlink ref="B965" r:id="rId_hyperlink_2463" tooltip="https://www.diodes.com/assets/Datasheets/DZ9F2V7S92-DZ9F24S92.pdf" display="https://www.diodes.com/assets/Datasheets/DZ9F2V7S92-DZ9F24S92.pdf"/>
    <hyperlink ref="B966" r:id="rId_hyperlink_2464" tooltip="https://www.diodes.com/assets/Datasheets/DZ9F2V7S92-DZ9F24S92.pdf" display="https://www.diodes.com/assets/Datasheets/DZ9F2V7S92-DZ9F24S92.pdf"/>
    <hyperlink ref="B967" r:id="rId_hyperlink_2465" tooltip="https://www.diodes.com/assets/Datasheets/DZ9F2V7S92-DZ9F24S92.pdf" display="https://www.diodes.com/assets/Datasheets/DZ9F2V7S92-DZ9F24S92.pdf"/>
    <hyperlink ref="B968" r:id="rId_hyperlink_2466" tooltip="https://www.diodes.com/assets/Datasheets/DZ9F2V7S92-DZ9F24S92.pdf" display="https://www.diodes.com/assets/Datasheets/DZ9F2V7S92-DZ9F24S92.pdf"/>
    <hyperlink ref="B969" r:id="rId_hyperlink_2467" tooltip="https://www.diodes.com/assets/Datasheets/ds31220.pdf" display="https://www.diodes.com/assets/Datasheets/ds31220.pdf"/>
    <hyperlink ref="B970" r:id="rId_hyperlink_2468" tooltip="https://www.diodes.com/assets/Datasheets/GDZxVxLP3.pdf" display="https://www.diodes.com/assets/Datasheets/GDZxVxLP3.pdf"/>
    <hyperlink ref="B971" r:id="rId_hyperlink_2469" tooltip="https://www.diodes.com/assets/Datasheets/GDZxVxLP3.pdf" display="https://www.diodes.com/assets/Datasheets/GDZxVxLP3.pdf"/>
    <hyperlink ref="B972" r:id="rId_hyperlink_2470" tooltip="https://www.diodes.com/assets/Datasheets/GDZxVxLP3.pdf" display="https://www.diodes.com/assets/Datasheets/GDZxVxLP3.pdf"/>
    <hyperlink ref="B973" r:id="rId_hyperlink_2471" tooltip="https://www.diodes.com/assets/Datasheets/GDZ6V2LP3Q-GDZ12LP3Q.pdf" display="https://www.diodes.com/assets/Datasheets/GDZ6V2LP3Q-GDZ12LP3Q.pdf"/>
    <hyperlink ref="B974" r:id="rId_hyperlink_2472" tooltip="https://www.diodes.com/assets/Datasheets/GDZxVxLP3.pdf" display="https://www.diodes.com/assets/Datasheets/GDZxVxLP3.pdf"/>
    <hyperlink ref="B975" r:id="rId_hyperlink_2473" tooltip="https://www.diodes.com/assets/Datasheets/GDZxVxLP3.pdf" display="https://www.diodes.com/assets/Datasheets/GDZxVxLP3.pdf"/>
    <hyperlink ref="B976" r:id="rId_hyperlink_2474" tooltip="https://www.diodes.com/assets/Datasheets/GDZxVxLP3.pdf" display="https://www.diodes.com/assets/Datasheets/GDZxVxLP3.pdf"/>
    <hyperlink ref="B977" r:id="rId_hyperlink_2475" tooltip="https://www.diodes.com/assets/Datasheets/GDZxVxLP3.pdf" display="https://www.diodes.com/assets/Datasheets/GDZxVxLP3.pdf"/>
    <hyperlink ref="B978" r:id="rId_hyperlink_2476" tooltip="https://www.diodes.com/assets/Datasheets/GDZxVxLP3.pdf" display="https://www.diodes.com/assets/Datasheets/GDZxVxLP3.pdf"/>
    <hyperlink ref="B979" r:id="rId_hyperlink_2477" tooltip="https://www.diodes.com/assets/Datasheets/GDZxVxLP3.pdf" display="https://www.diodes.com/assets/Datasheets/GDZxVxLP3.pdf"/>
    <hyperlink ref="B980" r:id="rId_hyperlink_2478" tooltip="https://www.diodes.com/assets/Datasheets/GDZxVxLP3.pdf" display="https://www.diodes.com/assets/Datasheets/GDZxVxLP3.pdf"/>
    <hyperlink ref="B981" r:id="rId_hyperlink_2479" tooltip="https://www.diodes.com/assets/Datasheets/GDZxVxLP3.pdf" display="https://www.diodes.com/assets/Datasheets/GDZxVxLP3.pdf"/>
    <hyperlink ref="B982" r:id="rId_hyperlink_2480" tooltip="https://www.diodes.com/assets/Datasheets/GDZxVxLP3.pdf" display="https://www.diodes.com/assets/Datasheets/GDZxVxLP3.pdf"/>
    <hyperlink ref="B983" r:id="rId_hyperlink_2481" tooltip="https://www.diodes.com/assets/Datasheets/GDZxVxLP3.pdf" display="https://www.diodes.com/assets/Datasheets/GDZxVxLP3.pdf"/>
    <hyperlink ref="B984" r:id="rId_hyperlink_2482" tooltip="https://www.diodes.com/assets/Datasheets/GDZxVxLP3.pdf" display="https://www.diodes.com/assets/Datasheets/GDZxVxLP3.pdf"/>
    <hyperlink ref="B985" r:id="rId_hyperlink_2483" tooltip="https://www.diodes.com/assets/Datasheets/GDZxVxLP3.pdf" display="https://www.diodes.com/assets/Datasheets/GDZxVxLP3.pdf"/>
    <hyperlink ref="B986" r:id="rId_hyperlink_2484" tooltip="https://www.diodes.com/assets/Datasheets/GDZxVxLP3.pdf" display="https://www.diodes.com/assets/Datasheets/GDZxVxLP3.pdf"/>
    <hyperlink ref="B987" r:id="rId_hyperlink_2485" tooltip="https://www.diodes.com/assets/Datasheets/GDZxVxLP3.pdf" display="https://www.diodes.com/assets/Datasheets/GDZxVxLP3.pdf"/>
    <hyperlink ref="B988" r:id="rId_hyperlink_2486" tooltip="https://www.diodes.com/assets/Datasheets/GDZxVxLP3.pdf" display="https://www.diodes.com/assets/Datasheets/GDZxVxLP3.pdf"/>
    <hyperlink ref="B989" r:id="rId_hyperlink_2487" tooltip="https://www.diodes.com/assets/Datasheets/GDZxVxLP3.pdf" display="https://www.diodes.com/assets/Datasheets/GDZxVxLP3.pdf"/>
    <hyperlink ref="B990" r:id="rId_hyperlink_2488" tooltip="https://www.diodes.com/assets/Datasheets/GDZxVxLP3.pdf" display="https://www.diodes.com/assets/Datasheets/GDZxVxLP3.pdf"/>
    <hyperlink ref="B991" r:id="rId_hyperlink_2489" tooltip="https://www.diodes.com/assets/Datasheets/GDZxVxLP3.pdf" display="https://www.diodes.com/assets/Datasheets/GDZxVxLP3.pdf"/>
    <hyperlink ref="B992" r:id="rId_hyperlink_2490" tooltip="https://www.diodes.com/assets/Datasheets/GDZxVxLP3.pdf" display="https://www.diodes.com/assets/Datasheets/GDZxVxLP3.pdf"/>
    <hyperlink ref="B993" r:id="rId_hyperlink_2491" tooltip="https://www.diodes.com/assets/Datasheets/GDZ6V2LP3Q-GDZ12LP3Q.pdf" display="https://www.diodes.com/assets/Datasheets/GDZ6V2LP3Q-GDZ12LP3Q.pdf"/>
    <hyperlink ref="B994" r:id="rId_hyperlink_2492" tooltip="https://www.diodes.com/assets/Datasheets/GDZxVxLP3.pdf" display="https://www.diodes.com/assets/Datasheets/GDZxVxLP3.pdf"/>
    <hyperlink ref="B995" r:id="rId_hyperlink_2493" tooltip="https://www.diodes.com/assets/Datasheets/GDZ6V2LP3Q-GDZ12LP3Q.pdf" display="https://www.diodes.com/assets/Datasheets/GDZ6V2LP3Q-GDZ12LP3Q.pdf"/>
    <hyperlink ref="B996" r:id="rId_hyperlink_2494" tooltip="https://www.diodes.com/assets/Datasheets/GDZxVxLP3.pdf" display="https://www.diodes.com/assets/Datasheets/GDZxVxLP3.pdf"/>
    <hyperlink ref="B997" r:id="rId_hyperlink_2495" tooltip="https://www.diodes.com/assets/Datasheets/GDZ8V2BLP3.pdf" display="https://www.diodes.com/assets/Datasheets/GDZ8V2BLP3.pdf"/>
    <hyperlink ref="B998" r:id="rId_hyperlink_2496" tooltip="https://www.diodes.com/assets/Datasheets/GDZxVxLP3.pdf" display="https://www.diodes.com/assets/Datasheets/GDZxVxLP3.pdf"/>
    <hyperlink ref="B999" r:id="rId_hyperlink_2497" tooltip="https://www.diodes.com/assets/Datasheets/GDZxVxLP3.pdf" display="https://www.diodes.com/assets/Datasheets/GDZxVxLP3.pdf"/>
    <hyperlink ref="B1000" r:id="rId_hyperlink_2498" tooltip="https://www.diodes.com/assets/Datasheets/GDZ6V2LP3Q-GDZ12LP3Q.pdf" display="https://www.diodes.com/assets/Datasheets/GDZ6V2LP3Q-GDZ12LP3Q.pdf"/>
    <hyperlink ref="B1001" r:id="rId_hyperlink_2499" tooltip="https://www.diodes.com/assets/Datasheets/products_inactive_data/LZ52C4V7W-LZ52C36W-LS.pdf" display="https://www.diodes.com/assets/Datasheets/products_inactive_data/LZ52C4V7W-LZ52C36W-LS.pdf"/>
    <hyperlink ref="B1002" r:id="rId_hyperlink_2500" tooltip="https://www.diodes.com/assets/Datasheets/MM3Z10VCWF_LS.pdf" display="https://www.diodes.com/assets/Datasheets/MM3Z10VCWF_LS.pdf"/>
    <hyperlink ref="B1003" r:id="rId_hyperlink_2501" tooltip="https://www.diodes.com/assets/Datasheets/MM3Z11VCWF_LS.pdf" display="https://www.diodes.com/assets/Datasheets/MM3Z11VCWF_LS.pdf"/>
    <hyperlink ref="B1004" r:id="rId_hyperlink_2502" tooltip="https://www.diodes.com/assets/Datasheets/MM3Z12VCWF_LS.pdf" display="https://www.diodes.com/assets/Datasheets/MM3Z12VCWF_LS.pdf"/>
    <hyperlink ref="B1005" r:id="rId_hyperlink_2503" tooltip="https://www.diodes.com/assets/Datasheets/MM3Z13VCWF_LS.pdf" display="https://www.diodes.com/assets/Datasheets/MM3Z13VCWF_LS.pdf"/>
    <hyperlink ref="B1006" r:id="rId_hyperlink_2504" tooltip="https://www.diodes.com/assets/Datasheets/MM3Z15VCWF_LS.pdf" display="https://www.diodes.com/assets/Datasheets/MM3Z15VCWF_LS.pdf"/>
    <hyperlink ref="B1007" r:id="rId_hyperlink_2505" tooltip="https://www.diodes.com/assets/Datasheets/MM3Z16VCWF_LS.pdf" display="https://www.diodes.com/assets/Datasheets/MM3Z16VCWF_LS.pdf"/>
    <hyperlink ref="B1008" r:id="rId_hyperlink_2506" tooltip="https://www.diodes.com/assets/Datasheets/MM3Z18VCWF_LS.pdf" display="https://www.diodes.com/assets/Datasheets/MM3Z18VCWF_LS.pdf"/>
    <hyperlink ref="B1009" r:id="rId_hyperlink_2507" tooltip="https://www.diodes.com/assets/Datasheets/MM3Z20VCWF_LS.pdf" display="https://www.diodes.com/assets/Datasheets/MM3Z20VCWF_LS.pdf"/>
    <hyperlink ref="B1010" r:id="rId_hyperlink_2508" tooltip="https://www.diodes.com/assets/Datasheets/MM3Z22VCWF_LS.pdf" display="https://www.diodes.com/assets/Datasheets/MM3Z22VCWF_LS.pdf"/>
    <hyperlink ref="B1011" r:id="rId_hyperlink_2509" tooltip="https://www.diodes.com/assets/Datasheets/MM3Z24VCWF_LS.pdf" display="https://www.diodes.com/assets/Datasheets/MM3Z24VCWF_LS.pdf"/>
    <hyperlink ref="B1012" r:id="rId_hyperlink_2510" tooltip="https://www.diodes.com/assets/Datasheets/MM3Z27VCWF_LS.pdf" display="https://www.diodes.com/assets/Datasheets/MM3Z27VCWF_LS.pdf"/>
    <hyperlink ref="B1013" r:id="rId_hyperlink_2511" tooltip="https://www.diodes.com/assets/Datasheets/MM3Z2V4CWF-MM3Z75VCWF_LS.pdf" display="https://www.diodes.com/assets/Datasheets/MM3Z2V4CWF-MM3Z75VCWF_LS.pdf"/>
    <hyperlink ref="B1014" r:id="rId_hyperlink_2512" tooltip="https://www.diodes.com/assets/Datasheets/MM3Z2V7CWF_LS.pdf" display="https://www.diodes.com/assets/Datasheets/MM3Z2V7CWF_LS.pdf"/>
    <hyperlink ref="B1015" r:id="rId_hyperlink_2513" tooltip="https://www.diodes.com/assets/Datasheets/MM3Z30VCWF_LS.pdf" display="https://www.diodes.com/assets/Datasheets/MM3Z30VCWF_LS.pdf"/>
    <hyperlink ref="B1016" r:id="rId_hyperlink_2514" tooltip="https://www.diodes.com/assets/Datasheets/MM3Z33VCWF_LS.pdf" display="https://www.diodes.com/assets/Datasheets/MM3Z33VCWF_LS.pdf"/>
    <hyperlink ref="B1017" r:id="rId_hyperlink_2515" tooltip="https://www.diodes.com/assets/Datasheets/MM3Z36VCWF_LS.pdf" display="https://www.diodes.com/assets/Datasheets/MM3Z36VCWF_LS.pdf"/>
    <hyperlink ref="B1018" r:id="rId_hyperlink_2516" tooltip="https://www.diodes.com/assets/Datasheets/MM3Z39VCWF_LS.pdf" display="https://www.diodes.com/assets/Datasheets/MM3Z39VCWF_LS.pdf"/>
    <hyperlink ref="B1019" r:id="rId_hyperlink_2517" tooltip="https://www.diodes.com/assets/Datasheets/MM3Z3V0CWF_LS.pdf" display="https://www.diodes.com/assets/Datasheets/MM3Z3V0CWF_LS.pdf"/>
    <hyperlink ref="B1020" r:id="rId_hyperlink_2518" tooltip="https://www.diodes.com/assets/Datasheets/MM3Z3V3CWF_LS.pdf" display="https://www.diodes.com/assets/Datasheets/MM3Z3V3CWF_LS.pdf"/>
    <hyperlink ref="B1021" r:id="rId_hyperlink_2519" tooltip="https://www.diodes.com/assets/Datasheets/MM3Z3V6CWF_LS.pdf" display="https://www.diodes.com/assets/Datasheets/MM3Z3V6CWF_LS.pdf"/>
    <hyperlink ref="B1022" r:id="rId_hyperlink_2520" tooltip="https://www.diodes.com/assets/Datasheets/MM3Z3V9CWF_LS.pdf" display="https://www.diodes.com/assets/Datasheets/MM3Z3V9CWF_LS.pdf"/>
    <hyperlink ref="B1023" r:id="rId_hyperlink_2521" tooltip="https://www.diodes.com/assets/Datasheets/MM3Z43VCWF_LS.pdf" display="https://www.diodes.com/assets/Datasheets/MM3Z43VCWF_LS.pdf"/>
    <hyperlink ref="B1024" r:id="rId_hyperlink_2522" tooltip="https://www.diodes.com/assets/Datasheets/MM3Z47VCWF_LS.pdf" display="https://www.diodes.com/assets/Datasheets/MM3Z47VCWF_LS.pdf"/>
    <hyperlink ref="B1025" r:id="rId_hyperlink_2523" tooltip="https://www.diodes.com/assets/Datasheets/MM3Z4V3CWF_LS.pdf" display="https://www.diodes.com/assets/Datasheets/MM3Z4V3CWF_LS.pdf"/>
    <hyperlink ref="B1026" r:id="rId_hyperlink_2524" tooltip="https://www.diodes.com/assets/Datasheets/MM3Z4V7CWF_LS.pdf" display="https://www.diodes.com/assets/Datasheets/MM3Z4V7CWF_LS.pdf"/>
    <hyperlink ref="B1027" r:id="rId_hyperlink_2525" tooltip="https://www.diodes.com/assets/Datasheets/MM3Z51VCWF_LS.pdf" display="https://www.diodes.com/assets/Datasheets/MM3Z51VCWF_LS.pdf"/>
    <hyperlink ref="B1028" r:id="rId_hyperlink_2526" tooltip="https://www.diodes.com/assets/Datasheets/MM3Z56VCWF_LS.pdf" display="https://www.diodes.com/assets/Datasheets/MM3Z56VCWF_LS.pdf"/>
    <hyperlink ref="B1029" r:id="rId_hyperlink_2527" tooltip="https://www.diodes.com/assets/Datasheets/MM3Z5V1CWF_LS.pdf" display="https://www.diodes.com/assets/Datasheets/MM3Z5V1CWF_LS.pdf"/>
    <hyperlink ref="B1030" r:id="rId_hyperlink_2528" tooltip="https://www.diodes.com/assets/Datasheets/MM3Z5V6CWF_LS.pdf" display="https://www.diodes.com/assets/Datasheets/MM3Z5V6CWF_LS.pdf"/>
    <hyperlink ref="B1031" r:id="rId_hyperlink_2529" tooltip="https://www.diodes.com/assets/Datasheets/MM3Z62VCWF_LS.pdf" display="https://www.diodes.com/assets/Datasheets/MM3Z62VCWF_LS.pdf"/>
    <hyperlink ref="B1032" r:id="rId_hyperlink_2530" tooltip="https://www.diodes.com/assets/Datasheets/MM3Z68VCWF_LS.pdf" display="https://www.diodes.com/assets/Datasheets/MM3Z68VCWF_LS.pdf"/>
    <hyperlink ref="B1033" r:id="rId_hyperlink_2531" tooltip="https://www.diodes.com/assets/Datasheets/MM3Z6V2CWF_LS.pdf" display="https://www.diodes.com/assets/Datasheets/MM3Z6V2CWF_LS.pdf"/>
    <hyperlink ref="B1034" r:id="rId_hyperlink_2532" tooltip="https://www.diodes.com/assets/Datasheets/MM3Z6V8CWF_LS.pdf" display="https://www.diodes.com/assets/Datasheets/MM3Z6V8CWF_LS.pdf"/>
    <hyperlink ref="B1035" r:id="rId_hyperlink_2533" tooltip="https://www.diodes.com/assets/Datasheets/MM3Z75VCWF_LS.pdf" display="https://www.diodes.com/assets/Datasheets/MM3Z75VCWF_LS.pdf"/>
    <hyperlink ref="B1036" r:id="rId_hyperlink_2534" tooltip="https://www.diodes.com/assets/Datasheets/MM3Z7V5CWF_LS.pdf" display="https://www.diodes.com/assets/Datasheets/MM3Z7V5CWF_LS.pdf"/>
    <hyperlink ref="B1037" r:id="rId_hyperlink_2535" tooltip="https://www.diodes.com/assets/Datasheets/MM3Z8V2CWF_LS.pdf" display="https://www.diodes.com/assets/Datasheets/MM3Z8V2CWF_LS.pdf"/>
    <hyperlink ref="B1038" r:id="rId_hyperlink_2536" tooltip="https://www.diodes.com/assets/Datasheets/MM3Z9V1CWF_LS.pdf" display="https://www.diodes.com/assets/Datasheets/MM3Z9V1CWF_LS.pdf"/>
    <hyperlink ref="B1039" r:id="rId_hyperlink_2537" tooltip="https://www.diodes.com/assets/Datasheets/MM5Z10VCF_LS.pdf" display="https://www.diodes.com/assets/Datasheets/MM5Z10VCF_LS.pdf"/>
    <hyperlink ref="B1040" r:id="rId_hyperlink_2538" tooltip="https://www.diodes.com/assets/Datasheets/MM5Z11VCF_LS.pdf" display="https://www.diodes.com/assets/Datasheets/MM5Z11VCF_LS.pdf"/>
    <hyperlink ref="B1041" r:id="rId_hyperlink_2539" tooltip="https://www.diodes.com/assets/Datasheets/MM5Z12VCF_LS.pdf" display="https://www.diodes.com/assets/Datasheets/MM5Z12VCF_LS.pdf"/>
    <hyperlink ref="B1042" r:id="rId_hyperlink_2540" tooltip="https://www.diodes.com/assets/Datasheets/MM5Z13VCF_LS.pdf" display="https://www.diodes.com/assets/Datasheets/MM5Z13VCF_LS.pdf"/>
    <hyperlink ref="B1043" r:id="rId_hyperlink_2541" tooltip="https://www.diodes.com/assets/Datasheets/MM5Z15VCF_LS.pdf" display="https://www.diodes.com/assets/Datasheets/MM5Z15VCF_LS.pdf"/>
    <hyperlink ref="B1044" r:id="rId_hyperlink_2542" tooltip="https://www.diodes.com/assets/Datasheets/MM5Z16VCF_LS.pdf" display="https://www.diodes.com/assets/Datasheets/MM5Z16VCF_LS.pdf"/>
    <hyperlink ref="B1045" r:id="rId_hyperlink_2543" tooltip="https://www.diodes.com/assets/Datasheets/MM5Z18VCF_LS.pdf" display="https://www.diodes.com/assets/Datasheets/MM5Z18VCF_LS.pdf"/>
    <hyperlink ref="B1046" r:id="rId_hyperlink_2544" tooltip="https://www.diodes.com/assets/Datasheets/MM5Z20VCF_LS.pdf" display="https://www.diodes.com/assets/Datasheets/MM5Z20VCF_LS.pdf"/>
    <hyperlink ref="B1047" r:id="rId_hyperlink_2545" tooltip="https://www.diodes.com/assets/Datasheets/MM5Z22VCF_LS.pdf" display="https://www.diodes.com/assets/Datasheets/MM5Z22VCF_LS.pdf"/>
    <hyperlink ref="B1048" r:id="rId_hyperlink_2546" tooltip="https://www.diodes.com/assets/Datasheets/MM5Z24VCF_LS.pdf" display="https://www.diodes.com/assets/Datasheets/MM5Z24VCF_LS.pdf"/>
    <hyperlink ref="B1049" r:id="rId_hyperlink_2547" tooltip="https://www.diodes.com/assets/Datasheets/MM5Z27VCF_LS.pdf" display="https://www.diodes.com/assets/Datasheets/MM5Z27VCF_LS.pdf"/>
    <hyperlink ref="B1050" r:id="rId_hyperlink_2548" tooltip="https://www.diodes.com/assets/Datasheets/MM5Z2V4CF-MM5Z75VCF_LS.pdf" display="https://www.diodes.com/assets/Datasheets/MM5Z2V4CF-MM5Z75VCF_LS.pdf"/>
    <hyperlink ref="B1051" r:id="rId_hyperlink_2549" tooltip="https://www.diodes.com/assets/Datasheets/MM5Z2V7CF_LS.pdf" display="https://www.diodes.com/assets/Datasheets/MM5Z2V7CF_LS.pdf"/>
    <hyperlink ref="B1052" r:id="rId_hyperlink_2550" tooltip="https://www.diodes.com/assets/Datasheets/MM5Z30VCF_LS.pdf" display="https://www.diodes.com/assets/Datasheets/MM5Z30VCF_LS.pdf"/>
    <hyperlink ref="B1053" r:id="rId_hyperlink_2551" tooltip="https://www.diodes.com/assets/Datasheets/MM5Z33VCF_LS.pdf" display="https://www.diodes.com/assets/Datasheets/MM5Z33VCF_LS.pdf"/>
    <hyperlink ref="B1054" r:id="rId_hyperlink_2552" tooltip="https://www.diodes.com/assets/Datasheets/MM5Z36VCF_LS.pdf" display="https://www.diodes.com/assets/Datasheets/MM5Z36VCF_LS.pdf"/>
    <hyperlink ref="B1055" r:id="rId_hyperlink_2553" tooltip="https://www.diodes.com/assets/Datasheets/MM5Z39VCF_LS.pdf" display="https://www.diodes.com/assets/Datasheets/MM5Z39VCF_LS.pdf"/>
    <hyperlink ref="B1056" r:id="rId_hyperlink_2554" tooltip="https://www.diodes.com/assets/Datasheets/MM5Z3V0CF_LS.pdf" display="https://www.diodes.com/assets/Datasheets/MM5Z3V0CF_LS.pdf"/>
    <hyperlink ref="B1057" r:id="rId_hyperlink_2555" tooltip="https://www.diodes.com/assets/Datasheets/MM5Z3V3CF_LS.pdf" display="https://www.diodes.com/assets/Datasheets/MM5Z3V3CF_LS.pdf"/>
    <hyperlink ref="B1058" r:id="rId_hyperlink_2556" tooltip="https://www.diodes.com/assets/Datasheets/MM5Z3V6CF_LS.pdf" display="https://www.diodes.com/assets/Datasheets/MM5Z3V6CF_LS.pdf"/>
    <hyperlink ref="B1059" r:id="rId_hyperlink_2557" tooltip="https://www.diodes.com/assets/Datasheets/MM5Z3V9CF_LS.pdf" display="https://www.diodes.com/assets/Datasheets/MM5Z3V9CF_LS.pdf"/>
    <hyperlink ref="B1060" r:id="rId_hyperlink_2558" tooltip="https://www.diodes.com/assets/Datasheets/MM5Z43VCF_LS.pdf" display="https://www.diodes.com/assets/Datasheets/MM5Z43VCF_LS.pdf"/>
    <hyperlink ref="B1061" r:id="rId_hyperlink_2559" tooltip="https://www.diodes.com/assets/Datasheets/MM5Z47VCF_LS.pdf" display="https://www.diodes.com/assets/Datasheets/MM5Z47VCF_LS.pdf"/>
    <hyperlink ref="B1062" r:id="rId_hyperlink_2560" tooltip="https://www.diodes.com/assets/Datasheets/MM5Z4V3CF_LS.pdf" display="https://www.diodes.com/assets/Datasheets/MM5Z4V3CF_LS.pdf"/>
    <hyperlink ref="B1063" r:id="rId_hyperlink_2561" tooltip="https://www.diodes.com/assets/Datasheets/MM5Z4V7CF_LS.pdf" display="https://www.diodes.com/assets/Datasheets/MM5Z4V7CF_LS.pdf"/>
    <hyperlink ref="B1064" r:id="rId_hyperlink_2562" tooltip="https://www.diodes.com/assets/Datasheets/MM5Z51VCF_LS.pdf" display="https://www.diodes.com/assets/Datasheets/MM5Z51VCF_LS.pdf"/>
    <hyperlink ref="B1065" r:id="rId_hyperlink_2563" tooltip="https://www.diodes.com/assets/Datasheets/MM5Z56VCF_LS.pdf" display="https://www.diodes.com/assets/Datasheets/MM5Z56VCF_LS.pdf"/>
    <hyperlink ref="B1066" r:id="rId_hyperlink_2564" tooltip="https://www.diodes.com/assets/Datasheets/MM5Z5V1CF_LS.pdf" display="https://www.diodes.com/assets/Datasheets/MM5Z5V1CF_LS.pdf"/>
    <hyperlink ref="B1067" r:id="rId_hyperlink_2565" tooltip="https://www.diodes.com/assets/Datasheets/MM5Z5V6CF_LS.pdf" display="https://www.diodes.com/assets/Datasheets/MM5Z5V6CF_LS.pdf"/>
    <hyperlink ref="B1068" r:id="rId_hyperlink_2566" tooltip="https://www.diodes.com/assets/Datasheets/MM5Z62VCF_LS.pdf" display="https://www.diodes.com/assets/Datasheets/MM5Z62VCF_LS.pdf"/>
    <hyperlink ref="B1069" r:id="rId_hyperlink_2567" tooltip="https://www.diodes.com/assets/Datasheets/MM5Z68VCF_LS.pdf" display="https://www.diodes.com/assets/Datasheets/MM5Z68VCF_LS.pdf"/>
    <hyperlink ref="B1070" r:id="rId_hyperlink_2568" tooltip="https://www.diodes.com/assets/Datasheets/MM5Z6V2CF_LS.pdf" display="https://www.diodes.com/assets/Datasheets/MM5Z6V2CF_LS.pdf"/>
    <hyperlink ref="B1071" r:id="rId_hyperlink_2569" tooltip="https://www.diodes.com/assets/Datasheets/MM5Z6V8CF_LS.pdf" display="https://www.diodes.com/assets/Datasheets/MM5Z6V8CF_LS.pdf"/>
    <hyperlink ref="B1072" r:id="rId_hyperlink_2570" tooltip="https://www.diodes.com/assets/Datasheets/MM5Z75VCF_LS.pdf" display="https://www.diodes.com/assets/Datasheets/MM5Z75VCF_LS.pdf"/>
    <hyperlink ref="B1073" r:id="rId_hyperlink_2571" tooltip="https://www.diodes.com/assets/Datasheets/MM5Z7V5CF_LS.pdf" display="https://www.diodes.com/assets/Datasheets/MM5Z7V5CF_LS.pdf"/>
    <hyperlink ref="B1074" r:id="rId_hyperlink_2572" tooltip="https://www.diodes.com/assets/Datasheets/MM5Z8V2CF_LS.pdf" display="https://www.diodes.com/assets/Datasheets/MM5Z8V2CF_LS.pdf"/>
    <hyperlink ref="B1075" r:id="rId_hyperlink_2573" tooltip="https://www.diodes.com/assets/Datasheets/MM5Z9V1CF_LS.pdf" display="https://www.diodes.com/assets/Datasheets/MM5Z9V1CF_LS.pdf"/>
    <hyperlink ref="B1076" r:id="rId_hyperlink_2574" tooltip="https://www.diodes.com/assets/Datasheets/MMBZ5221B-MMBZ5259B.pdf" display="https://www.diodes.com/assets/Datasheets/MMBZ5221B-MMBZ5259B.pdf"/>
    <hyperlink ref="B1077" r:id="rId_hyperlink_2575" tooltip="https://www.diodes.com/assets/Datasheets/ds31039.pdf" display="https://www.diodes.com/assets/Datasheets/ds31039.pdf"/>
    <hyperlink ref="B1078" r:id="rId_hyperlink_2576" tooltip="https://www.diodes.com/assets/Datasheets/ds30267.pdf" display="https://www.diodes.com/assets/Datasheets/ds30267.pdf"/>
    <hyperlink ref="B1079" r:id="rId_hyperlink_2577" tooltip="https://www.diodes.com/assets/Datasheets/ds30184.pdf" display="https://www.diodes.com/assets/Datasheets/ds30184.pdf"/>
    <hyperlink ref="B1080" r:id="rId_hyperlink_2578" tooltip="https://www.diodes.com/assets/Datasheets/ds31037.pdf" display="https://www.diodes.com/assets/Datasheets/ds31037.pdf"/>
    <hyperlink ref="B1081" r:id="rId_hyperlink_2579" tooltip="https://www.diodes.com/assets/Datasheets/MMBZ5221B-MMBZ5259B.pdf" display="https://www.diodes.com/assets/Datasheets/MMBZ5221B-MMBZ5259B.pdf"/>
    <hyperlink ref="B1082" r:id="rId_hyperlink_2580" tooltip="https://www.diodes.com/assets/Datasheets/MMBZ5221B-MMBZ5259B.pdf" display="https://www.diodes.com/assets/Datasheets/MMBZ5221B-MMBZ5259B.pdf"/>
    <hyperlink ref="B1083" r:id="rId_hyperlink_2581" tooltip="https://www.diodes.com/assets/Datasheets/ds31039.pdf" display="https://www.diodes.com/assets/Datasheets/ds31039.pdf"/>
    <hyperlink ref="B1084" r:id="rId_hyperlink_2582" tooltip="https://www.diodes.com/assets/Datasheets/ds30267.pdf" display="https://www.diodes.com/assets/Datasheets/ds30267.pdf"/>
    <hyperlink ref="B1085" r:id="rId_hyperlink_2583" tooltip="https://www.diodes.com/assets/Datasheets/ds30184.pdf" display="https://www.diodes.com/assets/Datasheets/ds30184.pdf"/>
    <hyperlink ref="B1086" r:id="rId_hyperlink_2584" tooltip="https://www.diodes.com/assets/Datasheets/ds31037.pdf" display="https://www.diodes.com/assets/Datasheets/ds31037.pdf"/>
    <hyperlink ref="B1087" r:id="rId_hyperlink_2585" tooltip="https://www.diodes.com/assets/Datasheets/MMBZ5221B-MMBZ5259B.pdf" display="https://www.diodes.com/assets/Datasheets/MMBZ5221B-MMBZ5259B.pdf"/>
    <hyperlink ref="B1088" r:id="rId_hyperlink_2586" tooltip="https://www.diodes.com/assets/Datasheets/ds31039.pdf" display="https://www.diodes.com/assets/Datasheets/ds31039.pdf"/>
    <hyperlink ref="B1089" r:id="rId_hyperlink_2587" tooltip="https://www.diodes.com/assets/Datasheets/ds30267.pdf" display="https://www.diodes.com/assets/Datasheets/ds30267.pdf"/>
    <hyperlink ref="B1090" r:id="rId_hyperlink_2588" tooltip="https://www.diodes.com/assets/Datasheets/ds30184.pdf" display="https://www.diodes.com/assets/Datasheets/ds30184.pdf"/>
    <hyperlink ref="B1091" r:id="rId_hyperlink_2589" tooltip="https://www.diodes.com/assets/Datasheets/ds31037.pdf" display="https://www.diodes.com/assets/Datasheets/ds31037.pdf"/>
    <hyperlink ref="B1092" r:id="rId_hyperlink_2590" tooltip="https://www.diodes.com/assets/Datasheets/MMBZ5221B-MMBZ5259B.pdf" display="https://www.diodes.com/assets/Datasheets/MMBZ5221B-MMBZ5259B.pdf"/>
    <hyperlink ref="B1093" r:id="rId_hyperlink_2591" tooltip="https://www.diodes.com/assets/Datasheets/ds31039.pdf" display="https://www.diodes.com/assets/Datasheets/ds31039.pdf"/>
    <hyperlink ref="B1094" r:id="rId_hyperlink_2592" tooltip="https://www.diodes.com/assets/Datasheets/ds30267.pdf" display="https://www.diodes.com/assets/Datasheets/ds30267.pdf"/>
    <hyperlink ref="B1095" r:id="rId_hyperlink_2593" tooltip="https://www.diodes.com/assets/Datasheets/ds30184.pdf" display="https://www.diodes.com/assets/Datasheets/ds30184.pdf"/>
    <hyperlink ref="B1096" r:id="rId_hyperlink_2594" tooltip="https://www.diodes.com/assets/Datasheets/ds31037.pdf" display="https://www.diodes.com/assets/Datasheets/ds31037.pdf"/>
    <hyperlink ref="B1097" r:id="rId_hyperlink_2595" tooltip="https://www.diodes.com/assets/Datasheets/MMBZ5221B-MMBZ5259B.pdf" display="https://www.diodes.com/assets/Datasheets/MMBZ5221B-MMBZ5259B.pdf"/>
    <hyperlink ref="B1098" r:id="rId_hyperlink_2596" tooltip="https://www.diodes.com/assets/Datasheets/ds31039.pdf" display="https://www.diodes.com/assets/Datasheets/ds31039.pdf"/>
    <hyperlink ref="B1099" r:id="rId_hyperlink_2597" tooltip="https://www.diodes.com/assets/Datasheets/ds30267.pdf" display="https://www.diodes.com/assets/Datasheets/ds30267.pdf"/>
    <hyperlink ref="B1100" r:id="rId_hyperlink_2598" tooltip="https://www.diodes.com/assets/Datasheets/ds30184.pdf" display="https://www.diodes.com/assets/Datasheets/ds30184.pdf"/>
    <hyperlink ref="B1101" r:id="rId_hyperlink_2599" tooltip="https://www.diodes.com/assets/Datasheets/ds31037.pdf" display="https://www.diodes.com/assets/Datasheets/ds31037.pdf"/>
    <hyperlink ref="B1102" r:id="rId_hyperlink_2600" tooltip="https://www.diodes.com/assets/Datasheets/MMBZ5221B-MMBZ5259B.pdf" display="https://www.diodes.com/assets/Datasheets/MMBZ5221B-MMBZ5259B.pdf"/>
    <hyperlink ref="B1103" r:id="rId_hyperlink_2601" tooltip="https://www.diodes.com/assets/Datasheets/ds31039.pdf" display="https://www.diodes.com/assets/Datasheets/ds31039.pdf"/>
    <hyperlink ref="B1104" r:id="rId_hyperlink_2602" tooltip="https://www.diodes.com/assets/Datasheets/ds30267.pdf" display="https://www.diodes.com/assets/Datasheets/ds30267.pdf"/>
    <hyperlink ref="B1105" r:id="rId_hyperlink_2603" tooltip="https://www.diodes.com/assets/Datasheets/ds30184.pdf" display="https://www.diodes.com/assets/Datasheets/ds30184.pdf"/>
    <hyperlink ref="B1106" r:id="rId_hyperlink_2604" tooltip="https://www.diodes.com/assets/Datasheets/ds31037.pdf" display="https://www.diodes.com/assets/Datasheets/ds31037.pdf"/>
    <hyperlink ref="B1107" r:id="rId_hyperlink_2605" tooltip="https://www.diodes.com/assets/Datasheets/MMBZ5221B-MMBZ5259B.pdf" display="https://www.diodes.com/assets/Datasheets/MMBZ5221B-MMBZ5259B.pdf"/>
    <hyperlink ref="B1108" r:id="rId_hyperlink_2606" tooltip="https://www.diodes.com/assets/Datasheets/ds31039.pdf" display="https://www.diodes.com/assets/Datasheets/ds31039.pdf"/>
    <hyperlink ref="B1109" r:id="rId_hyperlink_2607" tooltip="https://www.diodes.com/assets/Datasheets/ds30267.pdf" display="https://www.diodes.com/assets/Datasheets/ds30267.pdf"/>
    <hyperlink ref="B1110" r:id="rId_hyperlink_2608" tooltip="https://www.diodes.com/assets/Datasheets/ds30184.pdf" display="https://www.diodes.com/assets/Datasheets/ds30184.pdf"/>
    <hyperlink ref="B1111" r:id="rId_hyperlink_2609" tooltip="https://www.diodes.com/assets/Datasheets/ds31037.pdf" display="https://www.diodes.com/assets/Datasheets/ds31037.pdf"/>
    <hyperlink ref="B1112" r:id="rId_hyperlink_2610" tooltip="https://www.diodes.com/assets/Datasheets/MMBZ5221B-MMBZ5259B.pdf" display="https://www.diodes.com/assets/Datasheets/MMBZ5221B-MMBZ5259B.pdf"/>
    <hyperlink ref="B1113" r:id="rId_hyperlink_2611" tooltip="https://www.diodes.com/assets/Datasheets/ds31039.pdf" display="https://www.diodes.com/assets/Datasheets/ds31039.pdf"/>
    <hyperlink ref="B1114" r:id="rId_hyperlink_2612" tooltip="https://www.diodes.com/assets/Datasheets/ds30267.pdf" display="https://www.diodes.com/assets/Datasheets/ds30267.pdf"/>
    <hyperlink ref="B1115" r:id="rId_hyperlink_2613" tooltip="https://www.diodes.com/assets/Datasheets/ds30184.pdf" display="https://www.diodes.com/assets/Datasheets/ds30184.pdf"/>
    <hyperlink ref="B1116" r:id="rId_hyperlink_2614" tooltip="https://www.diodes.com/assets/Datasheets/ds31037.pdf" display="https://www.diodes.com/assets/Datasheets/ds31037.pdf"/>
    <hyperlink ref="B1117" r:id="rId_hyperlink_2615" tooltip="https://www.diodes.com/assets/Datasheets/MMBZ5221B-MMBZ5259B.pdf" display="https://www.diodes.com/assets/Datasheets/MMBZ5221B-MMBZ5259B.pdf"/>
    <hyperlink ref="B1118" r:id="rId_hyperlink_2616" tooltip="https://www.diodes.com/assets/Datasheets/ds31039.pdf" display="https://www.diodes.com/assets/Datasheets/ds31039.pdf"/>
    <hyperlink ref="B1119" r:id="rId_hyperlink_2617" tooltip="https://www.diodes.com/assets/Datasheets/ds30267.pdf" display="https://www.diodes.com/assets/Datasheets/ds30267.pdf"/>
    <hyperlink ref="B1120" r:id="rId_hyperlink_2618" tooltip="https://www.diodes.com/assets/Datasheets/ds30184.pdf" display="https://www.diodes.com/assets/Datasheets/ds30184.pdf"/>
    <hyperlink ref="B1121" r:id="rId_hyperlink_2619" tooltip="https://www.diodes.com/assets/Datasheets/ds31037.pdf" display="https://www.diodes.com/assets/Datasheets/ds31037.pdf"/>
    <hyperlink ref="B1122" r:id="rId_hyperlink_2620" tooltip="https://www.diodes.com/assets/Datasheets/MMBZ5221B-MMBZ5259B.pdf" display="https://www.diodes.com/assets/Datasheets/MMBZ5221B-MMBZ5259B.pdf"/>
    <hyperlink ref="B1123" r:id="rId_hyperlink_2621" tooltip="https://www.diodes.com/assets/Datasheets/ds31039.pdf" display="https://www.diodes.com/assets/Datasheets/ds31039.pdf"/>
    <hyperlink ref="B1124" r:id="rId_hyperlink_2622" tooltip="https://www.diodes.com/assets/Datasheets/ds30267.pdf" display="https://www.diodes.com/assets/Datasheets/ds30267.pdf"/>
    <hyperlink ref="B1125" r:id="rId_hyperlink_2623" tooltip="https://www.diodes.com/assets/Datasheets/ds30184.pdf" display="https://www.diodes.com/assets/Datasheets/ds30184.pdf"/>
    <hyperlink ref="B1126" r:id="rId_hyperlink_2624" tooltip="https://www.diodes.com/assets/Datasheets/ds31037.pdf" display="https://www.diodes.com/assets/Datasheets/ds31037.pdf"/>
    <hyperlink ref="B1127" r:id="rId_hyperlink_2625" tooltip="https://www.diodes.com/assets/Datasheets/MMBZ5221B-MMBZ5259B.pdf" display="https://www.diodes.com/assets/Datasheets/MMBZ5221B-MMBZ5259B.pdf"/>
    <hyperlink ref="B1128" r:id="rId_hyperlink_2626" tooltip="https://www.diodes.com/assets/Datasheets/ds31039.pdf" display="https://www.diodes.com/assets/Datasheets/ds31039.pdf"/>
    <hyperlink ref="B1129" r:id="rId_hyperlink_2627" tooltip="https://www.diodes.com/assets/Datasheets/ds30184.pdf" display="https://www.diodes.com/assets/Datasheets/ds30184.pdf"/>
    <hyperlink ref="B1130" r:id="rId_hyperlink_2628" tooltip="https://www.diodes.com/assets/Datasheets/ds31037.pdf" display="https://www.diodes.com/assets/Datasheets/ds31037.pdf"/>
    <hyperlink ref="B1131" r:id="rId_hyperlink_2629" tooltip="https://www.diodes.com/assets/Datasheets/MMBZ5221B-MMBZ5259B.pdf" display="https://www.diodes.com/assets/Datasheets/MMBZ5221B-MMBZ5259B.pdf"/>
    <hyperlink ref="B1132" r:id="rId_hyperlink_2630" tooltip="https://www.diodes.com/assets/Datasheets/ds31039.pdf" display="https://www.diodes.com/assets/Datasheets/ds31039.pdf"/>
    <hyperlink ref="B1133" r:id="rId_hyperlink_2631" tooltip="https://www.diodes.com/assets/Datasheets/ds30267.pdf" display="https://www.diodes.com/assets/Datasheets/ds30267.pdf"/>
    <hyperlink ref="B1134" r:id="rId_hyperlink_2632" tooltip="https://www.diodes.com/assets/Datasheets/ds30184.pdf" display="https://www.diodes.com/assets/Datasheets/ds30184.pdf"/>
    <hyperlink ref="B1135" r:id="rId_hyperlink_2633" tooltip="https://www.diodes.com/assets/Datasheets/ds31037.pdf" display="https://www.diodes.com/assets/Datasheets/ds31037.pdf"/>
    <hyperlink ref="B1136" r:id="rId_hyperlink_2634" tooltip="https://www.diodes.com/assets/Datasheets/MMBZ5221B-MMBZ5259B.pdf" display="https://www.diodes.com/assets/Datasheets/MMBZ5221B-MMBZ5259B.pdf"/>
    <hyperlink ref="B1137" r:id="rId_hyperlink_2635" tooltip="https://www.diodes.com/assets/Datasheets/ds31039.pdf" display="https://www.diodes.com/assets/Datasheets/ds31039.pdf"/>
    <hyperlink ref="B1138" r:id="rId_hyperlink_2636" tooltip="https://www.diodes.com/assets/Datasheets/ds30267.pdf" display="https://www.diodes.com/assets/Datasheets/ds30267.pdf"/>
    <hyperlink ref="B1139" r:id="rId_hyperlink_2637" tooltip="https://www.diodes.com/assets/Datasheets/ds30184.pdf" display="https://www.diodes.com/assets/Datasheets/ds30184.pdf"/>
    <hyperlink ref="B1140" r:id="rId_hyperlink_2638" tooltip="https://www.diodes.com/assets/Datasheets/ds31037.pdf" display="https://www.diodes.com/assets/Datasheets/ds31037.pdf"/>
    <hyperlink ref="B1141" r:id="rId_hyperlink_2639" tooltip="https://www.diodes.com/assets/Datasheets/MMBZ5221B-MMBZ5259B.pdf" display="https://www.diodes.com/assets/Datasheets/MMBZ5221B-MMBZ5259B.pdf"/>
    <hyperlink ref="B1142" r:id="rId_hyperlink_2640" tooltip="https://www.diodes.com/assets/Datasheets/ds31039.pdf" display="https://www.diodes.com/assets/Datasheets/ds31039.pdf"/>
    <hyperlink ref="B1143" r:id="rId_hyperlink_2641" tooltip="https://www.diodes.com/assets/Datasheets/ds30267.pdf" display="https://www.diodes.com/assets/Datasheets/ds30267.pdf"/>
    <hyperlink ref="B1144" r:id="rId_hyperlink_2642" tooltip="https://www.diodes.com/assets/Datasheets/ds30184.pdf" display="https://www.diodes.com/assets/Datasheets/ds30184.pdf"/>
    <hyperlink ref="B1145" r:id="rId_hyperlink_2643" tooltip="https://www.diodes.com/assets/Datasheets/ds31037.pdf" display="https://www.diodes.com/assets/Datasheets/ds31037.pdf"/>
    <hyperlink ref="B1146" r:id="rId_hyperlink_2644" tooltip="https://www.diodes.com/assets/Datasheets/MMBZ5221B-MMBZ5259B.pdf" display="https://www.diodes.com/assets/Datasheets/MMBZ5221B-MMBZ5259B.pdf"/>
    <hyperlink ref="B1147" r:id="rId_hyperlink_2645" tooltip="https://www.diodes.com/assets/Datasheets/ds31039.pdf" display="https://www.diodes.com/assets/Datasheets/ds31039.pdf"/>
    <hyperlink ref="B1148" r:id="rId_hyperlink_2646" tooltip="https://www.diodes.com/assets/Datasheets/ds30267.pdf" display="https://www.diodes.com/assets/Datasheets/ds30267.pdf"/>
    <hyperlink ref="B1149" r:id="rId_hyperlink_2647" tooltip="https://www.diodes.com/assets/Datasheets/ds30184.pdf" display="https://www.diodes.com/assets/Datasheets/ds30184.pdf"/>
    <hyperlink ref="B1150" r:id="rId_hyperlink_2648" tooltip="https://www.diodes.com/assets/Datasheets/ds31037.pdf" display="https://www.diodes.com/assets/Datasheets/ds31037.pdf"/>
    <hyperlink ref="B1151" r:id="rId_hyperlink_2649" tooltip="https://www.diodes.com/assets/Datasheets/MMBZ5221B-MMBZ5259B.pdf" display="https://www.diodes.com/assets/Datasheets/MMBZ5221B-MMBZ5259B.pdf"/>
    <hyperlink ref="B1152" r:id="rId_hyperlink_2650" tooltip="https://www.diodes.com/assets/Datasheets/ds31039.pdf" display="https://www.diodes.com/assets/Datasheets/ds31039.pdf"/>
    <hyperlink ref="B1153" r:id="rId_hyperlink_2651" tooltip="https://www.diodes.com/assets/Datasheets/ds30184.pdf" display="https://www.diodes.com/assets/Datasheets/ds30184.pdf"/>
    <hyperlink ref="B1154" r:id="rId_hyperlink_2652" tooltip="https://www.diodes.com/assets/Datasheets/MMBZ5221B-MMBZ5259B.pdf" display="https://www.diodes.com/assets/Datasheets/MMBZ5221B-MMBZ5259B.pdf"/>
    <hyperlink ref="B1155" r:id="rId_hyperlink_2653" tooltip="https://www.diodes.com/assets/Datasheets/ds31039.pdf" display="https://www.diodes.com/assets/Datasheets/ds31039.pdf"/>
    <hyperlink ref="B1156" r:id="rId_hyperlink_2654" tooltip="https://www.diodes.com/assets/Datasheets/ds30267.pdf" display="https://www.diodes.com/assets/Datasheets/ds30267.pdf"/>
    <hyperlink ref="B1157" r:id="rId_hyperlink_2655" tooltip="https://www.diodes.com/assets/Datasheets/ds30184.pdf" display="https://www.diodes.com/assets/Datasheets/ds30184.pdf"/>
    <hyperlink ref="B1158" r:id="rId_hyperlink_2656" tooltip="https://www.diodes.com/assets/Datasheets/ds31037.pdf" display="https://www.diodes.com/assets/Datasheets/ds31037.pdf"/>
    <hyperlink ref="B1159" r:id="rId_hyperlink_2657" tooltip="https://www.diodes.com/assets/Datasheets/MMBZ5221B-MMBZ5259B.pdf" display="https://www.diodes.com/assets/Datasheets/MMBZ5221B-MMBZ5259B.pdf"/>
    <hyperlink ref="B1160" r:id="rId_hyperlink_2658" tooltip="https://www.diodes.com/assets/Datasheets/ds31039.pdf" display="https://www.diodes.com/assets/Datasheets/ds31039.pdf"/>
    <hyperlink ref="B1161" r:id="rId_hyperlink_2659" tooltip="https://www.diodes.com/assets/Datasheets/ds30267.pdf" display="https://www.diodes.com/assets/Datasheets/ds30267.pdf"/>
    <hyperlink ref="B1162" r:id="rId_hyperlink_2660" tooltip="https://www.diodes.com/assets/Datasheets/ds30184.pdf" display="https://www.diodes.com/assets/Datasheets/ds30184.pdf"/>
    <hyperlink ref="B1163" r:id="rId_hyperlink_2661" tooltip="https://www.diodes.com/assets/Datasheets/ds31037.pdf" display="https://www.diodes.com/assets/Datasheets/ds31037.pdf"/>
    <hyperlink ref="B1164" r:id="rId_hyperlink_2662" tooltip="https://www.diodes.com/assets/Datasheets/MMBZ5221B-MMBZ5259B.pdf" display="https://www.diodes.com/assets/Datasheets/MMBZ5221B-MMBZ5259B.pdf"/>
    <hyperlink ref="B1165" r:id="rId_hyperlink_2663" tooltip="https://www.diodes.com/assets/Datasheets/ds31039.pdf" display="https://www.diodes.com/assets/Datasheets/ds31039.pdf"/>
    <hyperlink ref="B1166" r:id="rId_hyperlink_2664" tooltip="https://www.diodes.com/assets/Datasheets/ds30267.pdf" display="https://www.diodes.com/assets/Datasheets/ds30267.pdf"/>
    <hyperlink ref="B1167" r:id="rId_hyperlink_2665" tooltip="https://www.diodes.com/assets/Datasheets/ds30184.pdf" display="https://www.diodes.com/assets/Datasheets/ds30184.pdf"/>
    <hyperlink ref="B1168" r:id="rId_hyperlink_2666" tooltip="https://www.diodes.com/assets/Datasheets/ds31037.pdf" display="https://www.diodes.com/assets/Datasheets/ds31037.pdf"/>
    <hyperlink ref="B1169" r:id="rId_hyperlink_2667" tooltip="https://www.diodes.com/assets/Datasheets/MMBZ5221B-MMBZ5259B.pdf" display="https://www.diodes.com/assets/Datasheets/MMBZ5221B-MMBZ5259B.pdf"/>
    <hyperlink ref="B1170" r:id="rId_hyperlink_2668" tooltip="https://www.diodes.com/assets/Datasheets/ds31039.pdf" display="https://www.diodes.com/assets/Datasheets/ds31039.pdf"/>
    <hyperlink ref="B1171" r:id="rId_hyperlink_2669" tooltip="https://www.diodes.com/assets/Datasheets/ds30267.pdf" display="https://www.diodes.com/assets/Datasheets/ds30267.pdf"/>
    <hyperlink ref="B1172" r:id="rId_hyperlink_2670" tooltip="https://www.diodes.com/assets/Datasheets/ds30184.pdf" display="https://www.diodes.com/assets/Datasheets/ds30184.pdf"/>
    <hyperlink ref="B1173" r:id="rId_hyperlink_2671" tooltip="https://www.diodes.com/assets/Datasheets/ds31037.pdf" display="https://www.diodes.com/assets/Datasheets/ds31037.pdf"/>
    <hyperlink ref="B1174" r:id="rId_hyperlink_2672" tooltip="https://www.diodes.com/assets/Datasheets/MMBZ5221B-MMBZ5259B.pdf" display="https://www.diodes.com/assets/Datasheets/MMBZ5221B-MMBZ5259B.pdf"/>
    <hyperlink ref="B1175" r:id="rId_hyperlink_2673" tooltip="https://www.diodes.com/assets/Datasheets/ds31039.pdf" display="https://www.diodes.com/assets/Datasheets/ds31039.pdf"/>
    <hyperlink ref="B1176" r:id="rId_hyperlink_2674" tooltip="https://www.diodes.com/assets/Datasheets/ds30267.pdf" display="https://www.diodes.com/assets/Datasheets/ds30267.pdf"/>
    <hyperlink ref="B1177" r:id="rId_hyperlink_2675" tooltip="https://www.diodes.com/assets/Datasheets/ds30184.pdf" display="https://www.diodes.com/assets/Datasheets/ds30184.pdf"/>
    <hyperlink ref="B1178" r:id="rId_hyperlink_2676" tooltip="https://www.diodes.com/assets/Datasheets/ds31037.pdf" display="https://www.diodes.com/assets/Datasheets/ds31037.pdf"/>
    <hyperlink ref="B1179" r:id="rId_hyperlink_2677" tooltip="https://www.diodes.com/assets/Datasheets/MMBZ5221B-MMBZ5259B.pdf" display="https://www.diodes.com/assets/Datasheets/MMBZ5221B-MMBZ5259B.pdf"/>
    <hyperlink ref="B1180" r:id="rId_hyperlink_2678" tooltip="https://www.diodes.com/assets/Datasheets/MMBZ5221B-MMBZ5259B.pdf" display="https://www.diodes.com/assets/Datasheets/MMBZ5221B-MMBZ5259B.pdf"/>
    <hyperlink ref="B1181" r:id="rId_hyperlink_2679" tooltip="https://www.diodes.com/assets/Datasheets/ds31039.pdf" display="https://www.diodes.com/assets/Datasheets/ds31039.pdf"/>
    <hyperlink ref="B1182" r:id="rId_hyperlink_2680" tooltip="https://www.diodes.com/assets/Datasheets/ds30267.pdf" display="https://www.diodes.com/assets/Datasheets/ds30267.pdf"/>
    <hyperlink ref="B1183" r:id="rId_hyperlink_2681" tooltip="https://www.diodes.com/assets/Datasheets/ds30184.pdf" display="https://www.diodes.com/assets/Datasheets/ds30184.pdf"/>
    <hyperlink ref="B1184" r:id="rId_hyperlink_2682" tooltip="https://www.diodes.com/assets/Datasheets/ds31037.pdf" display="https://www.diodes.com/assets/Datasheets/ds31037.pdf"/>
    <hyperlink ref="B1185" r:id="rId_hyperlink_2683" tooltip="https://www.diodes.com/assets/Datasheets/MMBZ5245BWQ.pdf" display="https://www.diodes.com/assets/Datasheets/MMBZ5245BWQ.pdf"/>
    <hyperlink ref="B1186" r:id="rId_hyperlink_2684" tooltip="https://www.diodes.com/assets/Datasheets/MMBZ5221B-MMBZ5259B.pdf" display="https://www.diodes.com/assets/Datasheets/MMBZ5221B-MMBZ5259B.pdf"/>
    <hyperlink ref="B1187" r:id="rId_hyperlink_2685" tooltip="https://www.diodes.com/assets/Datasheets/ds31039.pdf" display="https://www.diodes.com/assets/Datasheets/ds31039.pdf"/>
    <hyperlink ref="B1188" r:id="rId_hyperlink_2686" tooltip="https://www.diodes.com/assets/Datasheets/ds30267.pdf" display="https://www.diodes.com/assets/Datasheets/ds30267.pdf"/>
    <hyperlink ref="B1189" r:id="rId_hyperlink_2687" tooltip="https://www.diodes.com/assets/Datasheets/ds30184.pdf" display="https://www.diodes.com/assets/Datasheets/ds30184.pdf"/>
    <hyperlink ref="B1190" r:id="rId_hyperlink_2688" tooltip="https://www.diodes.com/assets/Datasheets/ds31037.pdf" display="https://www.diodes.com/assets/Datasheets/ds31037.pdf"/>
    <hyperlink ref="B1191" r:id="rId_hyperlink_2689" tooltip="https://www.diodes.com/assets/Datasheets/MMBZ5221B-MMBZ5259B.pdf" display="https://www.diodes.com/assets/Datasheets/MMBZ5221B-MMBZ5259B.pdf"/>
    <hyperlink ref="B1192" r:id="rId_hyperlink_2690" tooltip="https://www.diodes.com/assets/Datasheets/ds31039.pdf" display="https://www.diodes.com/assets/Datasheets/ds31039.pdf"/>
    <hyperlink ref="B1193" r:id="rId_hyperlink_2691" tooltip="https://www.diodes.com/assets/Datasheets/ds30267.pdf" display="https://www.diodes.com/assets/Datasheets/ds30267.pdf"/>
    <hyperlink ref="B1194" r:id="rId_hyperlink_2692" tooltip="https://www.diodes.com/assets/Datasheets/ds30184.pdf" display="https://www.diodes.com/assets/Datasheets/ds30184.pdf"/>
    <hyperlink ref="B1195" r:id="rId_hyperlink_2693" tooltip="https://www.diodes.com/assets/Datasheets/ds31037.pdf" display="https://www.diodes.com/assets/Datasheets/ds31037.pdf"/>
    <hyperlink ref="B1196" r:id="rId_hyperlink_2694" tooltip="https://www.diodes.com/assets/Datasheets/MMBZ5221B-MMBZ5259B.pdf" display="https://www.diodes.com/assets/Datasheets/MMBZ5221B-MMBZ5259B.pdf"/>
    <hyperlink ref="B1197" r:id="rId_hyperlink_2695" tooltip="https://www.diodes.com/assets/Datasheets/ds31039.pdf" display="https://www.diodes.com/assets/Datasheets/ds31039.pdf"/>
    <hyperlink ref="B1198" r:id="rId_hyperlink_2696" tooltip="https://www.diodes.com/assets/Datasheets/ds30267.pdf" display="https://www.diodes.com/assets/Datasheets/ds30267.pdf"/>
    <hyperlink ref="B1199" r:id="rId_hyperlink_2697" tooltip="https://www.diodes.com/assets/Datasheets/ds30184.pdf" display="https://www.diodes.com/assets/Datasheets/ds30184.pdf"/>
    <hyperlink ref="B1200" r:id="rId_hyperlink_2698" tooltip="https://www.diodes.com/assets/Datasheets/ds31037.pdf" display="https://www.diodes.com/assets/Datasheets/ds31037.pdf"/>
    <hyperlink ref="B1201" r:id="rId_hyperlink_2699" tooltip="https://www.diodes.com/assets/Datasheets/MMBZ5221B-MMBZ5259B.pdf" display="https://www.diodes.com/assets/Datasheets/MMBZ5221B-MMBZ5259B.pdf"/>
    <hyperlink ref="B1202" r:id="rId_hyperlink_2700" tooltip="https://www.diodes.com/assets/Datasheets/ds31039.pdf" display="https://www.diodes.com/assets/Datasheets/ds31039.pdf"/>
    <hyperlink ref="B1203" r:id="rId_hyperlink_2701" tooltip="https://www.diodes.com/assets/Datasheets/ds30267.pdf" display="https://www.diodes.com/assets/Datasheets/ds30267.pdf"/>
    <hyperlink ref="B1204" r:id="rId_hyperlink_2702" tooltip="https://www.diodes.com/assets/Datasheets/ds30184.pdf" display="https://www.diodes.com/assets/Datasheets/ds30184.pdf"/>
    <hyperlink ref="B1205" r:id="rId_hyperlink_2703" tooltip="https://www.diodes.com/assets/Datasheets/ds31037.pdf" display="https://www.diodes.com/assets/Datasheets/ds31037.pdf"/>
    <hyperlink ref="B1206" r:id="rId_hyperlink_2704" tooltip="https://www.diodes.com/assets/Datasheets/MMBZ5221B-MMBZ5259B.pdf" display="https://www.diodes.com/assets/Datasheets/MMBZ5221B-MMBZ5259B.pdf"/>
    <hyperlink ref="B1207" r:id="rId_hyperlink_2705" tooltip="https://www.diodes.com/assets/Datasheets/ds31039.pdf" display="https://www.diodes.com/assets/Datasheets/ds31039.pdf"/>
    <hyperlink ref="B1208" r:id="rId_hyperlink_2706" tooltip="https://www.diodes.com/assets/Datasheets/ds30267.pdf" display="https://www.diodes.com/assets/Datasheets/ds30267.pdf"/>
    <hyperlink ref="B1209" r:id="rId_hyperlink_2707" tooltip="https://www.diodes.com/assets/Datasheets/ds31037.pdf" display="https://www.diodes.com/assets/Datasheets/ds31037.pdf"/>
    <hyperlink ref="B1210" r:id="rId_hyperlink_2708" tooltip="https://www.diodes.com/assets/Datasheets/MMBZ5221B-MMBZ5259B.pdf" display="https://www.diodes.com/assets/Datasheets/MMBZ5221B-MMBZ5259B.pdf"/>
    <hyperlink ref="B1211" r:id="rId_hyperlink_2709" tooltip="https://www.diodes.com/assets/Datasheets/ds31039.pdf" display="https://www.diodes.com/assets/Datasheets/ds31039.pdf"/>
    <hyperlink ref="B1212" r:id="rId_hyperlink_2710" tooltip="https://www.diodes.com/assets/Datasheets/ds30267.pdf" display="https://www.diodes.com/assets/Datasheets/ds30267.pdf"/>
    <hyperlink ref="B1213" r:id="rId_hyperlink_2711" tooltip="https://www.diodes.com/assets/Datasheets/ds30184.pdf" display="https://www.diodes.com/assets/Datasheets/ds30184.pdf"/>
    <hyperlink ref="B1214" r:id="rId_hyperlink_2712" tooltip="https://www.diodes.com/assets/Datasheets/ds31037.pdf" display="https://www.diodes.com/assets/Datasheets/ds31037.pdf"/>
    <hyperlink ref="B1215" r:id="rId_hyperlink_2713" tooltip="https://www.diodes.com/assets/Datasheets/MMBZ5221B-MMBZ5259B.pdf" display="https://www.diodes.com/assets/Datasheets/MMBZ5221B-MMBZ5259B.pdf"/>
    <hyperlink ref="B1216" r:id="rId_hyperlink_2714" tooltip="https://www.diodes.com/assets/Datasheets/ds31039.pdf" display="https://www.diodes.com/assets/Datasheets/ds31039.pdf"/>
    <hyperlink ref="B1217" r:id="rId_hyperlink_2715" tooltip="https://www.diodes.com/assets/Datasheets/ds30267.pdf" display="https://www.diodes.com/assets/Datasheets/ds30267.pdf"/>
    <hyperlink ref="B1218" r:id="rId_hyperlink_2716" tooltip="https://www.diodes.com/assets/Datasheets/ds30184.pdf" display="https://www.diodes.com/assets/Datasheets/ds30184.pdf"/>
    <hyperlink ref="B1219" r:id="rId_hyperlink_2717" tooltip="https://www.diodes.com/assets/Datasheets/ds31037.pdf" display="https://www.diodes.com/assets/Datasheets/ds31037.pdf"/>
    <hyperlink ref="B1220" r:id="rId_hyperlink_2718" tooltip="https://www.diodes.com/assets/Datasheets/MMBZ5221B-MMBZ5259B.pdf" display="https://www.diodes.com/assets/Datasheets/MMBZ5221B-MMBZ5259B.pdf"/>
    <hyperlink ref="B1221" r:id="rId_hyperlink_2719" tooltip="https://www.diodes.com/assets/Datasheets/ds31039.pdf" display="https://www.diodes.com/assets/Datasheets/ds31039.pdf"/>
    <hyperlink ref="B1222" r:id="rId_hyperlink_2720" tooltip="https://www.diodes.com/assets/Datasheets/ds30267.pdf" display="https://www.diodes.com/assets/Datasheets/ds30267.pdf"/>
    <hyperlink ref="B1223" r:id="rId_hyperlink_2721" tooltip="https://www.diodes.com/assets/Datasheets/ds30184.pdf" display="https://www.diodes.com/assets/Datasheets/ds30184.pdf"/>
    <hyperlink ref="B1224" r:id="rId_hyperlink_2722" tooltip="https://www.diodes.com/assets/Datasheets/ds31037.pdf" display="https://www.diodes.com/assets/Datasheets/ds31037.pdf"/>
    <hyperlink ref="B1225" r:id="rId_hyperlink_2723" tooltip="https://www.diodes.com/assets/Datasheets/MMBZ5221B-MMBZ5259B.pdf" display="https://www.diodes.com/assets/Datasheets/MMBZ5221B-MMBZ5259B.pdf"/>
    <hyperlink ref="B1226" r:id="rId_hyperlink_2724" tooltip="https://www.diodes.com/assets/Datasheets/ds31039.pdf" display="https://www.diodes.com/assets/Datasheets/ds31039.pdf"/>
    <hyperlink ref="B1227" r:id="rId_hyperlink_2725" tooltip="https://www.diodes.com/assets/Datasheets/ds30267.pdf" display="https://www.diodes.com/assets/Datasheets/ds30267.pdf"/>
    <hyperlink ref="B1228" r:id="rId_hyperlink_2726" tooltip="https://www.diodes.com/assets/Datasheets/ds30184.pdf" display="https://www.diodes.com/assets/Datasheets/ds30184.pdf"/>
    <hyperlink ref="B1229" r:id="rId_hyperlink_2727" tooltip="https://www.diodes.com/assets/Datasheets/ds31037.pdf" display="https://www.diodes.com/assets/Datasheets/ds31037.pdf"/>
    <hyperlink ref="B1230" r:id="rId_hyperlink_2728" tooltip="https://www.diodes.com/assets/Datasheets/MMBZ5221B-MMBZ5259B.pdf" display="https://www.diodes.com/assets/Datasheets/MMBZ5221B-MMBZ5259B.pdf"/>
    <hyperlink ref="B1231" r:id="rId_hyperlink_2729" tooltip="https://www.diodes.com/assets/Datasheets/ds31039.pdf" display="https://www.diodes.com/assets/Datasheets/ds31039.pdf"/>
    <hyperlink ref="B1232" r:id="rId_hyperlink_2730" tooltip="https://www.diodes.com/assets/Datasheets/ds30267.pdf" display="https://www.diodes.com/assets/Datasheets/ds30267.pdf"/>
    <hyperlink ref="B1233" r:id="rId_hyperlink_2731" tooltip="https://www.diodes.com/assets/Datasheets/ds30184.pdf" display="https://www.diodes.com/assets/Datasheets/ds30184.pdf"/>
    <hyperlink ref="B1234" r:id="rId_hyperlink_2732" tooltip="https://www.diodes.com/assets/Datasheets/ds31037.pdf" display="https://www.diodes.com/assets/Datasheets/ds31037.pdf"/>
    <hyperlink ref="B1235" r:id="rId_hyperlink_2733" tooltip="https://www.diodes.com/assets/Datasheets/MMBZ5221B-MMBZ5259B.pdf" display="https://www.diodes.com/assets/Datasheets/MMBZ5221B-MMBZ5259B.pdf"/>
    <hyperlink ref="B1236" r:id="rId_hyperlink_2734" tooltip="https://www.diodes.com/assets/Datasheets/ds31039.pdf" display="https://www.diodes.com/assets/Datasheets/ds31039.pdf"/>
    <hyperlink ref="B1237" r:id="rId_hyperlink_2735" tooltip="https://www.diodes.com/assets/Datasheets/ds30267.pdf" display="https://www.diodes.com/assets/Datasheets/ds30267.pdf"/>
    <hyperlink ref="B1238" r:id="rId_hyperlink_2736" tooltip="https://www.diodes.com/assets/Datasheets/ds30184.pdf" display="https://www.diodes.com/assets/Datasheets/ds30184.pdf"/>
    <hyperlink ref="B1239" r:id="rId_hyperlink_2737" tooltip="https://www.diodes.com/assets/Datasheets/ds31037.pdf" display="https://www.diodes.com/assets/Datasheets/ds31037.pdf"/>
    <hyperlink ref="B1240" r:id="rId_hyperlink_2738" tooltip="https://www.diodes.com/assets/Datasheets/MMSZ10VCWF_LS.pdf" display="https://www.diodes.com/assets/Datasheets/MMSZ10VCWF_LS.pdf"/>
    <hyperlink ref="B1241" r:id="rId_hyperlink_2739" tooltip="https://www.diodes.com/assets/Datasheets/MMSZ11VCWF_LS.pdf" display="https://www.diodes.com/assets/Datasheets/MMSZ11VCWF_LS.pdf"/>
    <hyperlink ref="B1242" r:id="rId_hyperlink_2740" tooltip="https://www.diodes.com/assets/Datasheets/MMSZ12VCWF_LS.pdf" display="https://www.diodes.com/assets/Datasheets/MMSZ12VCWF_LS.pdf"/>
    <hyperlink ref="B1243" r:id="rId_hyperlink_2741" tooltip="https://www.diodes.com/assets/Datasheets/MMSZ13VCWF_LS.pdf" display="https://www.diodes.com/assets/Datasheets/MMSZ13VCWF_LS.pdf"/>
    <hyperlink ref="B1244" r:id="rId_hyperlink_2742" tooltip="https://www.diodes.com/assets/Datasheets/MMSZ15VCWF_LS.pdf" display="https://www.diodes.com/assets/Datasheets/MMSZ15VCWF_LS.pdf"/>
    <hyperlink ref="B1245" r:id="rId_hyperlink_2743" tooltip="https://www.diodes.com/assets/Datasheets/MMSZ16VCWF_LS.pdf" display="https://www.diodes.com/assets/Datasheets/MMSZ16VCWF_LS.pdf"/>
    <hyperlink ref="B1246" r:id="rId_hyperlink_2744" tooltip="https://www.diodes.com/assets/Datasheets/MMSZ18VCWF_LS.pdf" display="https://www.diodes.com/assets/Datasheets/MMSZ18VCWF_LS.pdf"/>
    <hyperlink ref="B1247" r:id="rId_hyperlink_2745" tooltip="https://www.diodes.com/assets/Datasheets/MMSZ20VCWF_LS.pdf" display="https://www.diodes.com/assets/Datasheets/MMSZ20VCWF_LS.pdf"/>
    <hyperlink ref="B1248" r:id="rId_hyperlink_2746" tooltip="https://www.diodes.com/assets/Datasheets/MMSZ22VCWF_LS.pdf" display="https://www.diodes.com/assets/Datasheets/MMSZ22VCWF_LS.pdf"/>
    <hyperlink ref="B1249" r:id="rId_hyperlink_2747" tooltip="https://www.diodes.com/assets/Datasheets/MMSZ24VCWF_LS.pdf" display="https://www.diodes.com/assets/Datasheets/MMSZ24VCWF_LS.pdf"/>
    <hyperlink ref="B1250" r:id="rId_hyperlink_2748" tooltip="https://www.diodes.com/assets/Datasheets/MMSZ27VCWF_LS.pdf" display="https://www.diodes.com/assets/Datasheets/MMSZ27VCWF_LS.pdf"/>
    <hyperlink ref="B1251" r:id="rId_hyperlink_2749" tooltip="https://www.diodes.com/assets/Datasheets/MMSZ2V4CWF_LS.pdf" display="https://www.diodes.com/assets/Datasheets/MMSZ2V4CWF_LS.pdf"/>
    <hyperlink ref="B1252" r:id="rId_hyperlink_2750" tooltip="https://www.diodes.com/assets/Datasheets/MMSZ2V7CWF_LS.pdf" display="https://www.diodes.com/assets/Datasheets/MMSZ2V7CWF_LS.pdf"/>
    <hyperlink ref="B1253" r:id="rId_hyperlink_2751" tooltip="https://www.diodes.com/assets/Datasheets/MMSZ30VCWF_LS.pdf" display="https://www.diodes.com/assets/Datasheets/MMSZ30VCWF_LS.pdf"/>
    <hyperlink ref="B1254" r:id="rId_hyperlink_2752" tooltip="https://www.diodes.com/assets/Datasheets/MMSZ33VCWF_LS.pdf" display="https://www.diodes.com/assets/Datasheets/MMSZ33VCWF_LS.pdf"/>
    <hyperlink ref="B1255" r:id="rId_hyperlink_2753" tooltip="https://www.diodes.com/assets/Datasheets/MMSZ36VCWF_LS.pdf" display="https://www.diodes.com/assets/Datasheets/MMSZ36VCWF_LS.pdf"/>
    <hyperlink ref="B1256" r:id="rId_hyperlink_2754" tooltip="https://www.diodes.com/assets/Datasheets/MMSZ39VCWF_LS.pdf" display="https://www.diodes.com/assets/Datasheets/MMSZ39VCWF_LS.pdf"/>
    <hyperlink ref="B1257" r:id="rId_hyperlink_2755" tooltip="https://www.diodes.com/assets/Datasheets/MMSZ3V0CWF_LS.pdf" display="https://www.diodes.com/assets/Datasheets/MMSZ3V0CWF_LS.pdf"/>
    <hyperlink ref="B1258" r:id="rId_hyperlink_2756" tooltip="https://www.diodes.com/assets/Datasheets/MMSZ3V3CWF_LS.pdf" display="https://www.diodes.com/assets/Datasheets/MMSZ3V3CWF_LS.pdf"/>
    <hyperlink ref="B1259" r:id="rId_hyperlink_2757" tooltip="https://www.diodes.com/assets/Datasheets/MMSZ3V6CWF_LS.pdf" display="https://www.diodes.com/assets/Datasheets/MMSZ3V6CWF_LS.pdf"/>
    <hyperlink ref="B1260" r:id="rId_hyperlink_2758" tooltip="https://www.diodes.com/assets/Datasheets/MMSZ3V9CWF_LS.pdf" display="https://www.diodes.com/assets/Datasheets/MMSZ3V9CWF_LS.pdf"/>
    <hyperlink ref="B1261" r:id="rId_hyperlink_2759" tooltip="https://www.diodes.com/assets/Datasheets/MMSZ43VCWF_LS.pdf" display="https://www.diodes.com/assets/Datasheets/MMSZ43VCWF_LS.pdf"/>
    <hyperlink ref="B1262" r:id="rId_hyperlink_2760" tooltip="https://www.diodes.com/assets/Datasheets/MMSZ47VCWF_LS.pdf" display="https://www.diodes.com/assets/Datasheets/MMSZ47VCWF_LS.pdf"/>
    <hyperlink ref="B1263" r:id="rId_hyperlink_2761" tooltip="https://www.diodes.com/assets/Datasheets/MMSZ4V3CWF_LS.pdf" display="https://www.diodes.com/assets/Datasheets/MMSZ4V3CWF_LS.pdf"/>
    <hyperlink ref="B1264" r:id="rId_hyperlink_2762" tooltip="https://www.diodes.com/assets/Datasheets/MMSZ4V7CWF_LS.pdf" display="https://www.diodes.com/assets/Datasheets/MMSZ4V7CWF_LS.pdf"/>
    <hyperlink ref="B1265" r:id="rId_hyperlink_2763" tooltip="https://www.diodes.com/assets/Datasheets/MMSZ51VCWF_LS.pdf" display="https://www.diodes.com/assets/Datasheets/MMSZ51VCWF_LS.pdf"/>
    <hyperlink ref="B1266" r:id="rId_hyperlink_2764" tooltip="https://www.diodes.com/assets/Datasheets/ds18010.pdf" display="https://www.diodes.com/assets/Datasheets/ds18010.pdf"/>
    <hyperlink ref="B1267" r:id="rId_hyperlink_2765" tooltip="https://www.diodes.com/assets/Datasheets/MMSZ5221BF_LS.pdf" display="https://www.diodes.com/assets/Datasheets/MMSZ5221BF_LS.pdf"/>
    <hyperlink ref="B1268" r:id="rId_hyperlink_2766" tooltip="https://www.diodes.com/assets/Datasheets/ds31038.pdf" display="https://www.diodes.com/assets/Datasheets/ds31038.pdf"/>
    <hyperlink ref="B1269" r:id="rId_hyperlink_2767" tooltip="https://www.diodes.com/assets/Datasheets/MMSZ5222BF_LS.pdf" display="https://www.diodes.com/assets/Datasheets/MMSZ5222BF_LS.pdf"/>
    <hyperlink ref="B1270" r:id="rId_hyperlink_2768" tooltip="https://www.diodes.com/assets/Datasheets/ds18010.pdf" display="https://www.diodes.com/assets/Datasheets/ds18010.pdf"/>
    <hyperlink ref="B1271" r:id="rId_hyperlink_2769" tooltip="https://www.diodes.com/assets/Datasheets/MMSZ5223BF_LS.pdf" display="https://www.diodes.com/assets/Datasheets/MMSZ5223BF_LS.pdf"/>
    <hyperlink ref="B1272" r:id="rId_hyperlink_2770" tooltip="https://www.diodes.com/assets/Datasheets/ds31038.pdf" display="https://www.diodes.com/assets/Datasheets/ds31038.pdf"/>
    <hyperlink ref="B1273" r:id="rId_hyperlink_2771" tooltip="https://www.diodes.com/assets/Datasheets/MMSZ5224BF_LS.pdf" display="https://www.diodes.com/assets/Datasheets/MMSZ5224BF_LS.pdf"/>
    <hyperlink ref="B1274" r:id="rId_hyperlink_2772" tooltip="https://www.diodes.com/assets/Datasheets/ds18010.pdf" display="https://www.diodes.com/assets/Datasheets/ds18010.pdf"/>
    <hyperlink ref="B1275" r:id="rId_hyperlink_2773" tooltip="https://www.diodes.com/assets/Datasheets/MMSZ5225BF_LS.pdf" display="https://www.diodes.com/assets/Datasheets/MMSZ5225BF_LS.pdf"/>
    <hyperlink ref="B1276" r:id="rId_hyperlink_2774" tooltip="https://www.diodes.com/assets/Datasheets/ds31038.pdf" display="https://www.diodes.com/assets/Datasheets/ds31038.pdf"/>
    <hyperlink ref="B1277" r:id="rId_hyperlink_2775" tooltip="https://www.diodes.com/assets/Datasheets/ds18010.pdf" display="https://www.diodes.com/assets/Datasheets/ds18010.pdf"/>
    <hyperlink ref="B1278" r:id="rId_hyperlink_2776" tooltip="https://www.diodes.com/assets/Datasheets/MMSZ5226BF_LS.pdf" display="https://www.diodes.com/assets/Datasheets/MMSZ5226BF_LS.pdf"/>
    <hyperlink ref="B1279" r:id="rId_hyperlink_2777" tooltip="https://www.diodes.com/assets/Datasheets/ds31038.pdf" display="https://www.diodes.com/assets/Datasheets/ds31038.pdf"/>
    <hyperlink ref="B1280" r:id="rId_hyperlink_2778" tooltip="https://www.diodes.com/assets/Datasheets/ds18010.pdf" display="https://www.diodes.com/assets/Datasheets/ds18010.pdf"/>
    <hyperlink ref="B1281" r:id="rId_hyperlink_2779" tooltip="https://www.diodes.com/assets/Datasheets/MMSZ5227BF_LS.pdf" display="https://www.diodes.com/assets/Datasheets/MMSZ5227BF_LS.pdf"/>
    <hyperlink ref="B1282" r:id="rId_hyperlink_2780" tooltip="https://www.diodes.com/assets/Datasheets/ds31038.pdf" display="https://www.diodes.com/assets/Datasheets/ds31038.pdf"/>
    <hyperlink ref="B1283" r:id="rId_hyperlink_2781" tooltip="https://www.diodes.com/assets/Datasheets/ds18010.pdf" display="https://www.diodes.com/assets/Datasheets/ds18010.pdf"/>
    <hyperlink ref="B1284" r:id="rId_hyperlink_2782" tooltip="https://www.diodes.com/assets/Datasheets/MMSZ5228BF_LS.pdf" display="https://www.diodes.com/assets/Datasheets/MMSZ5228BF_LS.pdf"/>
    <hyperlink ref="B1285" r:id="rId_hyperlink_2783" tooltip="https://www.diodes.com/assets/Datasheets/ds31038.pdf" display="https://www.diodes.com/assets/Datasheets/ds31038.pdf"/>
    <hyperlink ref="B1286" r:id="rId_hyperlink_2784" tooltip="https://www.diodes.com/assets/Datasheets/ds18010.pdf" display="https://www.diodes.com/assets/Datasheets/ds18010.pdf"/>
    <hyperlink ref="B1287" r:id="rId_hyperlink_2785" tooltip="https://www.diodes.com/assets/Datasheets/MMSZ5229BF_LS.pdf" display="https://www.diodes.com/assets/Datasheets/MMSZ5229BF_LS.pdf"/>
    <hyperlink ref="B1288" r:id="rId_hyperlink_2786" tooltip="https://www.diodes.com/assets/Datasheets/ds31038.pdf" display="https://www.diodes.com/assets/Datasheets/ds31038.pdf"/>
    <hyperlink ref="B1289" r:id="rId_hyperlink_2787" tooltip="https://www.diodes.com/assets/Datasheets/ds18010.pdf" display="https://www.diodes.com/assets/Datasheets/ds18010.pdf"/>
    <hyperlink ref="B1290" r:id="rId_hyperlink_2788" tooltip="https://www.diodes.com/assets/Datasheets/MMSZ5230BF_LS.pdf" display="https://www.diodes.com/assets/Datasheets/MMSZ5230BF_LS.pdf"/>
    <hyperlink ref="B1291" r:id="rId_hyperlink_2789" tooltip="https://www.diodes.com/assets/Datasheets/ds31038.pdf" display="https://www.diodes.com/assets/Datasheets/ds31038.pdf"/>
    <hyperlink ref="B1292" r:id="rId_hyperlink_2790" tooltip="https://www.diodes.com/assets/Datasheets/ds18010.pdf" display="https://www.diodes.com/assets/Datasheets/ds18010.pdf"/>
    <hyperlink ref="B1293" r:id="rId_hyperlink_2791" tooltip="https://www.diodes.com/assets/Datasheets/MMSZ5231BF_LS.pdf" display="https://www.diodes.com/assets/Datasheets/MMSZ5231BF_LS.pdf"/>
    <hyperlink ref="B1294" r:id="rId_hyperlink_2792" tooltip="https://www.diodes.com/assets/Datasheets/ds31038.pdf" display="https://www.diodes.com/assets/Datasheets/ds31038.pdf"/>
    <hyperlink ref="B1295" r:id="rId_hyperlink_2793" tooltip="https://www.diodes.com/assets/Datasheets/ds18010.pdf" display="https://www.diodes.com/assets/Datasheets/ds18010.pdf"/>
    <hyperlink ref="B1296" r:id="rId_hyperlink_2794" tooltip="https://www.diodes.com/assets/Datasheets/MMSZ5232BF_LS.pdf" display="https://www.diodes.com/assets/Datasheets/MMSZ5232BF_LS.pdf"/>
    <hyperlink ref="B1297" r:id="rId_hyperlink_2795" tooltip="https://www.diodes.com/assets/Datasheets/ds31038.pdf" display="https://www.diodes.com/assets/Datasheets/ds31038.pdf"/>
    <hyperlink ref="B1298" r:id="rId_hyperlink_2796" tooltip="https://www.diodes.com/assets/Datasheets/MMSZ5232BSQ.pdf" display="https://www.diodes.com/assets/Datasheets/MMSZ5232BSQ.pdf"/>
    <hyperlink ref="B1299" r:id="rId_hyperlink_2797" tooltip="https://www.diodes.com/assets/Datasheets/ds18010.pdf" display="https://www.diodes.com/assets/Datasheets/ds18010.pdf"/>
    <hyperlink ref="B1300" r:id="rId_hyperlink_2798" tooltip="https://www.diodes.com/assets/Datasheets/MMSZ5233BF_LS.pdf" display="https://www.diodes.com/assets/Datasheets/MMSZ5233BF_LS.pdf"/>
    <hyperlink ref="B1301" r:id="rId_hyperlink_2799" tooltip="https://www.diodes.com/assets/Datasheets/ds31038.pdf" display="https://www.diodes.com/assets/Datasheets/ds31038.pdf"/>
    <hyperlink ref="B1302" r:id="rId_hyperlink_2800" tooltip="https://www.diodes.com/assets/Datasheets/ds18010.pdf" display="https://www.diodes.com/assets/Datasheets/ds18010.pdf"/>
    <hyperlink ref="B1303" r:id="rId_hyperlink_2801" tooltip="https://www.diodes.com/assets/Datasheets/MMSZ5234BF_LS.pdf" display="https://www.diodes.com/assets/Datasheets/MMSZ5234BF_LS.pdf"/>
    <hyperlink ref="B1304" r:id="rId_hyperlink_2802" tooltip="https://www.diodes.com/assets/Datasheets/ds31038.pdf" display="https://www.diodes.com/assets/Datasheets/ds31038.pdf"/>
    <hyperlink ref="B1305" r:id="rId_hyperlink_2803" tooltip="https://www.diodes.com/assets/Datasheets/ds18010.pdf" display="https://www.diodes.com/assets/Datasheets/ds18010.pdf"/>
    <hyperlink ref="B1306" r:id="rId_hyperlink_2804" tooltip="https://www.diodes.com/assets/Datasheets/MMSZ5235BF_LS.pdf" display="https://www.diodes.com/assets/Datasheets/MMSZ5235BF_LS.pdf"/>
    <hyperlink ref="B1307" r:id="rId_hyperlink_2805" tooltip="https://www.diodes.com/assets/Datasheets/ds31038.pdf" display="https://www.diodes.com/assets/Datasheets/ds31038.pdf"/>
    <hyperlink ref="B1308" r:id="rId_hyperlink_2806" tooltip="https://www.diodes.com/assets/Datasheets/ds18010.pdf" display="https://www.diodes.com/assets/Datasheets/ds18010.pdf"/>
    <hyperlink ref="B1309" r:id="rId_hyperlink_2807" tooltip="https://www.diodes.com/assets/Datasheets/MMSZ5236BF_LS.pdf" display="https://www.diodes.com/assets/Datasheets/MMSZ5236BF_LS.pdf"/>
    <hyperlink ref="B1310" r:id="rId_hyperlink_2808" tooltip="https://www.diodes.com/assets/Datasheets/ds31038.pdf" display="https://www.diodes.com/assets/Datasheets/ds31038.pdf"/>
    <hyperlink ref="B1311" r:id="rId_hyperlink_2809" tooltip="https://www.diodes.com/assets/Datasheets/ds18010.pdf" display="https://www.diodes.com/assets/Datasheets/ds18010.pdf"/>
    <hyperlink ref="B1312" r:id="rId_hyperlink_2810" tooltip="https://www.diodes.com/assets/Datasheets/MMSZ5237BF_LS.pdf" display="https://www.diodes.com/assets/Datasheets/MMSZ5237BF_LS.pdf"/>
    <hyperlink ref="B1313" r:id="rId_hyperlink_2811" tooltip="https://www.diodes.com/assets/Datasheets/ds31038.pdf" display="https://www.diodes.com/assets/Datasheets/ds31038.pdf"/>
    <hyperlink ref="B1314" r:id="rId_hyperlink_2812" tooltip="https://www.diodes.com/assets/Datasheets/ds18010.pdf" display="https://www.diodes.com/assets/Datasheets/ds18010.pdf"/>
    <hyperlink ref="B1315" r:id="rId_hyperlink_2813" tooltip="https://www.diodes.com/assets/Datasheets/MMSZ5238BF_LS.pdf" display="https://www.diodes.com/assets/Datasheets/MMSZ5238BF_LS.pdf"/>
    <hyperlink ref="B1316" r:id="rId_hyperlink_2814" tooltip="https://www.diodes.com/assets/Datasheets/ds31038.pdf" display="https://www.diodes.com/assets/Datasheets/ds31038.pdf"/>
    <hyperlink ref="B1317" r:id="rId_hyperlink_2815" tooltip="https://www.diodes.com/assets/Datasheets/ds18010.pdf" display="https://www.diodes.com/assets/Datasheets/ds18010.pdf"/>
    <hyperlink ref="B1318" r:id="rId_hyperlink_2816" tooltip="https://www.diodes.com/assets/Datasheets/MMSZ5239BF_LS.pdf" display="https://www.diodes.com/assets/Datasheets/MMSZ5239BF_LS.pdf"/>
    <hyperlink ref="B1319" r:id="rId_hyperlink_2817" tooltip="https://www.diodes.com/assets/Datasheets/ds31038.pdf" display="https://www.diodes.com/assets/Datasheets/ds31038.pdf"/>
    <hyperlink ref="B1320" r:id="rId_hyperlink_2818" tooltip="https://www.diodes.com/assets/Datasheets/ds18010.pdf" display="https://www.diodes.com/assets/Datasheets/ds18010.pdf"/>
    <hyperlink ref="B1321" r:id="rId_hyperlink_2819" tooltip="https://www.diodes.com/assets/Datasheets/MMSZ5240BF_LS.pdf" display="https://www.diodes.com/assets/Datasheets/MMSZ5240BF_LS.pdf"/>
    <hyperlink ref="B1322" r:id="rId_hyperlink_2820" tooltip="https://www.diodes.com/assets/Datasheets/ds31038.pdf" display="https://www.diodes.com/assets/Datasheets/ds31038.pdf"/>
    <hyperlink ref="B1323" r:id="rId_hyperlink_2821" tooltip="https://www.diodes.com/assets/Datasheets/ds18010.pdf" display="https://www.diodes.com/assets/Datasheets/ds18010.pdf"/>
    <hyperlink ref="B1324" r:id="rId_hyperlink_2822" tooltip="https://www.diodes.com/assets/Datasheets/MMSZ5241BF_LS.pdf" display="https://www.diodes.com/assets/Datasheets/MMSZ5241BF_LS.pdf"/>
    <hyperlink ref="B1325" r:id="rId_hyperlink_2823" tooltip="https://www.diodes.com/assets/Datasheets/ds31038.pdf" display="https://www.diodes.com/assets/Datasheets/ds31038.pdf"/>
    <hyperlink ref="B1326" r:id="rId_hyperlink_2824" tooltip="https://www.diodes.com/assets/Datasheets/ds18010.pdf" display="https://www.diodes.com/assets/Datasheets/ds18010.pdf"/>
    <hyperlink ref="B1327" r:id="rId_hyperlink_2825" tooltip="https://www.diodes.com/assets/Datasheets/MMSZ5242BF_LS.pdf" display="https://www.diodes.com/assets/Datasheets/MMSZ5242BF_LS.pdf"/>
    <hyperlink ref="B1328" r:id="rId_hyperlink_2826" tooltip="https://www.diodes.com/assets/Datasheets/ds31038.pdf" display="https://www.diodes.com/assets/Datasheets/ds31038.pdf"/>
    <hyperlink ref="B1329" r:id="rId_hyperlink_2827" tooltip="https://www.diodes.com/assets/Datasheets/ds18010.pdf" display="https://www.diodes.com/assets/Datasheets/ds18010.pdf"/>
    <hyperlink ref="B1330" r:id="rId_hyperlink_2828" tooltip="https://www.diodes.com/assets/Datasheets/MMSZ5243BF_LS.pdf" display="https://www.diodes.com/assets/Datasheets/MMSZ5243BF_LS.pdf"/>
    <hyperlink ref="B1331" r:id="rId_hyperlink_2829" tooltip="https://www.diodes.com/assets/Datasheets/ds31038.pdf" display="https://www.diodes.com/assets/Datasheets/ds31038.pdf"/>
    <hyperlink ref="B1332" r:id="rId_hyperlink_2830" tooltip="https://www.diodes.com/assets/Datasheets/MMSZ5244BF_LS.pdf" display="https://www.diodes.com/assets/Datasheets/MMSZ5244BF_LS.pdf"/>
    <hyperlink ref="B1333" r:id="rId_hyperlink_2831" tooltip="https://www.diodes.com/assets/Datasheets/ds18010.pdf" display="https://www.diodes.com/assets/Datasheets/ds18010.pdf"/>
    <hyperlink ref="B1334" r:id="rId_hyperlink_2832" tooltip="https://www.diodes.com/assets/Datasheets/MMSZ5245BF_LS.pdf" display="https://www.diodes.com/assets/Datasheets/MMSZ5245BF_LS.pdf"/>
    <hyperlink ref="B1335" r:id="rId_hyperlink_2833" tooltip="https://www.diodes.com/assets/Datasheets/ds31038.pdf" display="https://www.diodes.com/assets/Datasheets/ds31038.pdf"/>
    <hyperlink ref="B1336" r:id="rId_hyperlink_2834" tooltip="https://www.diodes.com/assets/Datasheets/ds18010.pdf" display="https://www.diodes.com/assets/Datasheets/ds18010.pdf"/>
    <hyperlink ref="B1337" r:id="rId_hyperlink_2835" tooltip="https://www.diodes.com/assets/Datasheets/MMSZ5246BF_LS.pdf" display="https://www.diodes.com/assets/Datasheets/MMSZ5246BF_LS.pdf"/>
    <hyperlink ref="B1338" r:id="rId_hyperlink_2836" tooltip="https://www.diodes.com/assets/Datasheets/ds31038.pdf" display="https://www.diodes.com/assets/Datasheets/ds31038.pdf"/>
    <hyperlink ref="B1339" r:id="rId_hyperlink_2837" tooltip="https://www.diodes.com/assets/Datasheets/MMSZ5247BF_LS.pdf" display="https://www.diodes.com/assets/Datasheets/MMSZ5247BF_LS.pdf"/>
    <hyperlink ref="B1340" r:id="rId_hyperlink_2838" tooltip="https://www.diodes.com/assets/Datasheets/ds18010.pdf" display="https://www.diodes.com/assets/Datasheets/ds18010.pdf"/>
    <hyperlink ref="B1341" r:id="rId_hyperlink_2839" tooltip="https://www.diodes.com/assets/Datasheets/MMSZ5248BF_LS.pdf" display="https://www.diodes.com/assets/Datasheets/MMSZ5248BF_LS.pdf"/>
    <hyperlink ref="B1342" r:id="rId_hyperlink_2840" tooltip="https://www.diodes.com/assets/Datasheets/ds31038.pdf" display="https://www.diodes.com/assets/Datasheets/ds31038.pdf"/>
    <hyperlink ref="B1343" r:id="rId_hyperlink_2841" tooltip="https://www.diodes.com/assets/Datasheets/MMSZ5249BF_LS.pdf" display="https://www.diodes.com/assets/Datasheets/MMSZ5249BF_LS.pdf"/>
    <hyperlink ref="B1344" r:id="rId_hyperlink_2842" tooltip="https://www.diodes.com/assets/Datasheets/ds18010.pdf" display="https://www.diodes.com/assets/Datasheets/ds18010.pdf"/>
    <hyperlink ref="B1345" r:id="rId_hyperlink_2843" tooltip="https://www.diodes.com/assets/Datasheets/MMSZ5250BF_LS.pdf" display="https://www.diodes.com/assets/Datasheets/MMSZ5250BF_LS.pdf"/>
    <hyperlink ref="B1346" r:id="rId_hyperlink_2844" tooltip="https://www.diodes.com/assets/Datasheets/ds31038.pdf" display="https://www.diodes.com/assets/Datasheets/ds31038.pdf"/>
    <hyperlink ref="B1347" r:id="rId_hyperlink_2845" tooltip="https://www.diodes.com/assets/Datasheets/ds18010.pdf" display="https://www.diodes.com/assets/Datasheets/ds18010.pdf"/>
    <hyperlink ref="B1348" r:id="rId_hyperlink_2846" tooltip="https://www.diodes.com/assets/Datasheets/MMSZ5251BF_LS.pdf" display="https://www.diodes.com/assets/Datasheets/MMSZ5251BF_LS.pdf"/>
    <hyperlink ref="B1349" r:id="rId_hyperlink_2847" tooltip="https://www.diodes.com/assets/Datasheets/ds31038.pdf" display="https://www.diodes.com/assets/Datasheets/ds31038.pdf"/>
    <hyperlink ref="B1350" r:id="rId_hyperlink_2848" tooltip="https://www.diodes.com/assets/Datasheets/ds18010.pdf" display="https://www.diodes.com/assets/Datasheets/ds18010.pdf"/>
    <hyperlink ref="B1351" r:id="rId_hyperlink_2849" tooltip="https://www.diodes.com/assets/Datasheets/MMSZ5252BF_LS.pdf" display="https://www.diodes.com/assets/Datasheets/MMSZ5252BF_LS.pdf"/>
    <hyperlink ref="B1352" r:id="rId_hyperlink_2850" tooltip="https://www.diodes.com/assets/Datasheets/ds31038.pdf" display="https://www.diodes.com/assets/Datasheets/ds31038.pdf"/>
    <hyperlink ref="B1353" r:id="rId_hyperlink_2851" tooltip="https://www.diodes.com/assets/Datasheets/MMSZ5253BF_LS.pdf" display="https://www.diodes.com/assets/Datasheets/MMSZ5253BF_LS.pdf"/>
    <hyperlink ref="B1354" r:id="rId_hyperlink_2852" tooltip="https://www.diodes.com/assets/Datasheets/ds18010.pdf" display="https://www.diodes.com/assets/Datasheets/ds18010.pdf"/>
    <hyperlink ref="B1355" r:id="rId_hyperlink_2853" tooltip="https://www.diodes.com/assets/Datasheets/MMSZ5254BF_LS.pdf" display="https://www.diodes.com/assets/Datasheets/MMSZ5254BF_LS.pdf"/>
    <hyperlink ref="B1356" r:id="rId_hyperlink_2854" tooltip="https://www.diodes.com/assets/Datasheets/ds31038.pdf" display="https://www.diodes.com/assets/Datasheets/ds31038.pdf"/>
    <hyperlink ref="B1357" r:id="rId_hyperlink_2855" tooltip="https://www.diodes.com/assets/Datasheets/ds18010.pdf" display="https://www.diodes.com/assets/Datasheets/ds18010.pdf"/>
    <hyperlink ref="B1358" r:id="rId_hyperlink_2856" tooltip="https://www.diodes.com/assets/Datasheets/MMSZ5255BF_LS.pdf" display="https://www.diodes.com/assets/Datasheets/MMSZ5255BF_LS.pdf"/>
    <hyperlink ref="B1359" r:id="rId_hyperlink_2857" tooltip="https://www.diodes.com/assets/Datasheets/ds31038.pdf" display="https://www.diodes.com/assets/Datasheets/ds31038.pdf"/>
    <hyperlink ref="B1360" r:id="rId_hyperlink_2858" tooltip="https://www.diodes.com/assets/Datasheets/ds18010.pdf" display="https://www.diodes.com/assets/Datasheets/ds18010.pdf"/>
    <hyperlink ref="B1361" r:id="rId_hyperlink_2859" tooltip="https://www.diodes.com/assets/Datasheets/MMSZ5256BF_LS.pdf" display="https://www.diodes.com/assets/Datasheets/MMSZ5256BF_LS.pdf"/>
    <hyperlink ref="B1362" r:id="rId_hyperlink_2860" tooltip="https://www.diodes.com/assets/Datasheets/ds31038.pdf" display="https://www.diodes.com/assets/Datasheets/ds31038.pdf"/>
    <hyperlink ref="B1363" r:id="rId_hyperlink_2861" tooltip="https://www.diodes.com/assets/Datasheets/ds18010.pdf" display="https://www.diodes.com/assets/Datasheets/ds18010.pdf"/>
    <hyperlink ref="B1364" r:id="rId_hyperlink_2862" tooltip="https://www.diodes.com/assets/Datasheets/MMSZ5257BF_LS.pdf" display="https://www.diodes.com/assets/Datasheets/MMSZ5257BF_LS.pdf"/>
    <hyperlink ref="B1365" r:id="rId_hyperlink_2863" tooltip="https://www.diodes.com/assets/Datasheets/ds31038.pdf" display="https://www.diodes.com/assets/Datasheets/ds31038.pdf"/>
    <hyperlink ref="B1366" r:id="rId_hyperlink_2864" tooltip="https://www.diodes.com/assets/Datasheets/ds18010.pdf" display="https://www.diodes.com/assets/Datasheets/ds18010.pdf"/>
    <hyperlink ref="B1367" r:id="rId_hyperlink_2865" tooltip="https://www.diodes.com/assets/Datasheets/MMSZ5258BF_LS.pdf" display="https://www.diodes.com/assets/Datasheets/MMSZ5258BF_LS.pdf"/>
    <hyperlink ref="B1368" r:id="rId_hyperlink_2866" tooltip="https://www.diodes.com/assets/Datasheets/ds31038.pdf" display="https://www.diodes.com/assets/Datasheets/ds31038.pdf"/>
    <hyperlink ref="B1369" r:id="rId_hyperlink_2867" tooltip="https://www.diodes.com/assets/Datasheets/ds18010.pdf" display="https://www.diodes.com/assets/Datasheets/ds18010.pdf"/>
    <hyperlink ref="B1370" r:id="rId_hyperlink_2868" tooltip="https://www.diodes.com/assets/Datasheets/MMSZ5259BF_LS.pdf" display="https://www.diodes.com/assets/Datasheets/MMSZ5259BF_LS.pdf"/>
    <hyperlink ref="B1371" r:id="rId_hyperlink_2869" tooltip="https://www.diodes.com/assets/Datasheets/ds31038.pdf" display="https://www.diodes.com/assets/Datasheets/ds31038.pdf"/>
    <hyperlink ref="B1372" r:id="rId_hyperlink_2870" tooltip="https://www.diodes.com/assets/Datasheets/MMSZ5260BF_LS.pdf" display="https://www.diodes.com/assets/Datasheets/MMSZ5260BF_LS.pdf"/>
    <hyperlink ref="B1373" r:id="rId_hyperlink_2871" tooltip="https://www.diodes.com/assets/Datasheets/MMSZ5261BF_LS.pdf" display="https://www.diodes.com/assets/Datasheets/MMSZ5261BF_LS.pdf"/>
    <hyperlink ref="B1374" r:id="rId_hyperlink_2872" tooltip="https://www.diodes.com/assets/Datasheets/MMSZ5262BF_LS.pdf" display="https://www.diodes.com/assets/Datasheets/MMSZ5262BF_LS.pdf"/>
    <hyperlink ref="B1375" r:id="rId_hyperlink_2873" tooltip="https://www.diodes.com/assets/Datasheets/ds31652.pdf" display="https://www.diodes.com/assets/Datasheets/ds31652.pdf"/>
    <hyperlink ref="B1376" r:id="rId_hyperlink_2874" tooltip="https://www.diodes.com/assets/Datasheets/MMSZ5263BF_LS.pdf" display="https://www.diodes.com/assets/Datasheets/MMSZ5263BF_LS.pdf"/>
    <hyperlink ref="B1377" r:id="rId_hyperlink_2875" tooltip="https://www.diodes.com/assets/Datasheets/MMSZ5264BF_LS.pdf" display="https://www.diodes.com/assets/Datasheets/MMSZ5264BF_LS.pdf"/>
    <hyperlink ref="B1378" r:id="rId_hyperlink_2876" tooltip="https://www.diodes.com/assets/Datasheets/MMSZ5265BF_LS.pdf" display="https://www.diodes.com/assets/Datasheets/MMSZ5265BF_LS.pdf"/>
    <hyperlink ref="B1379" r:id="rId_hyperlink_2877" tooltip="https://www.diodes.com/assets/Datasheets/MMSZ5266BF_LS.pdf" display="https://www.diodes.com/assets/Datasheets/MMSZ5266BF_LS.pdf"/>
    <hyperlink ref="B1380" r:id="rId_hyperlink_2878" tooltip="https://www.diodes.com/assets/Datasheets/MMSZ5267BF_LS.pdf" display="https://www.diodes.com/assets/Datasheets/MMSZ5267BF_LS.pdf"/>
    <hyperlink ref="B1381" r:id="rId_hyperlink_2879" tooltip="https://www.diodes.com/assets/Datasheets/MMSZ56VCWF_LS.pdf" display="https://www.diodes.com/assets/Datasheets/MMSZ56VCWF_LS.pdf"/>
    <hyperlink ref="B1382" r:id="rId_hyperlink_2880" tooltip="https://www.diodes.com/assets/Datasheets/MMSZ5V1CWF_LS.pdf" display="https://www.diodes.com/assets/Datasheets/MMSZ5V1CWF_LS.pdf"/>
    <hyperlink ref="B1383" r:id="rId_hyperlink_2881" tooltip="https://www.diodes.com/assets/Datasheets/MMSZ5V6CWF_LS.pdf" display="https://www.diodes.com/assets/Datasheets/MMSZ5V6CWF_LS.pdf"/>
    <hyperlink ref="B1384" r:id="rId_hyperlink_2882" tooltip="https://www.diodes.com/assets/Datasheets/MMSZ62VCWF_LS.pdf" display="https://www.diodes.com/assets/Datasheets/MMSZ62VCWF_LS.pdf"/>
    <hyperlink ref="B1385" r:id="rId_hyperlink_2883" tooltip="https://www.diodes.com/assets/Datasheets/MMSZ68VCWF_LS.pdf" display="https://www.diodes.com/assets/Datasheets/MMSZ68VCWF_LS.pdf"/>
    <hyperlink ref="B1386" r:id="rId_hyperlink_2884" tooltip="https://www.diodes.com/assets/Datasheets/MMSZ6V2CWF_LS.pdf" display="https://www.diodes.com/assets/Datasheets/MMSZ6V2CWF_LS.pdf"/>
    <hyperlink ref="B1387" r:id="rId_hyperlink_2885" tooltip="https://www.diodes.com/assets/Datasheets/MMSZ6V8CWF_LS.pdf" display="https://www.diodes.com/assets/Datasheets/MMSZ6V8CWF_LS.pdf"/>
    <hyperlink ref="B1388" r:id="rId_hyperlink_2886" tooltip="https://www.diodes.com/assets/Datasheets/MMSZ75VCWF_LS.pdf" display="https://www.diodes.com/assets/Datasheets/MMSZ75VCWF_LS.pdf"/>
    <hyperlink ref="B1389" r:id="rId_hyperlink_2887" tooltip="https://www.diodes.com/assets/Datasheets/MMSZ7V5CWF_LS.pdf" display="https://www.diodes.com/assets/Datasheets/MMSZ7V5CWF_LS.pdf"/>
    <hyperlink ref="B1390" r:id="rId_hyperlink_2888" tooltip="https://www.diodes.com/assets/Datasheets/MMSZ8V2CWF_LS.pdf" display="https://www.diodes.com/assets/Datasheets/MMSZ8V2CWF_LS.pdf"/>
    <hyperlink ref="B1391" r:id="rId_hyperlink_2889" tooltip="https://www.diodes.com/assets/Datasheets/MMSZ9V1CWF_LS.pdf" display="https://www.diodes.com/assets/Datasheets/MMSZ9V1CWF_LS.pdf"/>
    <hyperlink ref="B1392" r:id="rId_hyperlink_2890" tooltip="https://www.diodes.com/assets/Datasheets/PD3Z284C2V4_PD3Z284C39.pdf" display="https://www.diodes.com/assets/Datasheets/PD3Z284C2V4_PD3Z284C39.pdf"/>
    <hyperlink ref="B1393" r:id="rId_hyperlink_2891" tooltip="https://www.diodes.com/assets/Datasheets/PD3Z284C2V4_PD3Z284C39.pdf" display="https://www.diodes.com/assets/Datasheets/PD3Z284C2V4_PD3Z284C39.pdf"/>
    <hyperlink ref="B1394" r:id="rId_hyperlink_2892" tooltip="https://www.diodes.com/assets/Datasheets/PD3Z284C2V4_PD3Z284C39.pdf" display="https://www.diodes.com/assets/Datasheets/PD3Z284C2V4_PD3Z284C39.pdf"/>
    <hyperlink ref="B1395" r:id="rId_hyperlink_2893" tooltip="https://www.diodes.com/assets/Datasheets/PD3Z284C2V4_PD3Z284C39.pdf" display="https://www.diodes.com/assets/Datasheets/PD3Z284C2V4_PD3Z284C39.pdf"/>
    <hyperlink ref="B1396" r:id="rId_hyperlink_2894" tooltip="https://www.diodes.com/assets/Datasheets/PD3Z284C2V4_PD3Z284C39.pdf" display="https://www.diodes.com/assets/Datasheets/PD3Z284C2V4_PD3Z284C39.pdf"/>
    <hyperlink ref="B1397" r:id="rId_hyperlink_2895" tooltip="https://www.diodes.com/assets/Datasheets/PD3Z284C2V4_PD3Z284C39.pdf" display="https://www.diodes.com/assets/Datasheets/PD3Z284C2V4_PD3Z284C39.pdf"/>
    <hyperlink ref="B1398" r:id="rId_hyperlink_2896" tooltip="https://www.diodes.com/assets/Datasheets/PD3Z284C5V1Q-PD3Z284C36Q.pdf" display="https://www.diodes.com/assets/Datasheets/PD3Z284C5V1Q-PD3Z284C36Q.pdf"/>
    <hyperlink ref="B1399" r:id="rId_hyperlink_2897" tooltip="https://www.diodes.com/assets/Datasheets/PD3Z284C2V4_PD3Z284C39.pdf" display="https://www.diodes.com/assets/Datasheets/PD3Z284C2V4_PD3Z284C39.pdf"/>
    <hyperlink ref="B1400" r:id="rId_hyperlink_2898" tooltip="https://www.diodes.com/assets/Datasheets/PD3Z284C2V4_PD3Z284C39.pdf" display="https://www.diodes.com/assets/Datasheets/PD3Z284C2V4_PD3Z284C39.pdf"/>
    <hyperlink ref="B1401" r:id="rId_hyperlink_2899" tooltip="https://www.diodes.com/assets/Datasheets/PD3Z284C2V4_PD3Z284C39.pdf" display="https://www.diodes.com/assets/Datasheets/PD3Z284C2V4_PD3Z284C39.pdf"/>
    <hyperlink ref="B1402" r:id="rId_hyperlink_2900" tooltip="https://www.diodes.com/assets/Datasheets/PD3Z284C2V4_PD3Z284C39.pdf" display="https://www.diodes.com/assets/Datasheets/PD3Z284C2V4_PD3Z284C39.pdf"/>
    <hyperlink ref="B1403" r:id="rId_hyperlink_2901" tooltip="https://www.diodes.com/assets/Datasheets/PD3Z284C5V1Q-PD3Z284C36Q.pdf" display="https://www.diodes.com/assets/Datasheets/PD3Z284C5V1Q-PD3Z284C36Q.pdf"/>
    <hyperlink ref="B1404" r:id="rId_hyperlink_2902" tooltip="https://www.diodes.com/assets/Datasheets/PD3Z284C2V4_PD3Z284C39.pdf" display="https://www.diodes.com/assets/Datasheets/PD3Z284C2V4_PD3Z284C39.pdf"/>
    <hyperlink ref="B1405" r:id="rId_hyperlink_2903" tooltip="https://www.diodes.com/assets/Datasheets/PD3Z284C2V4_PD3Z284C39.pdf" display="https://www.diodes.com/assets/Datasheets/PD3Z284C2V4_PD3Z284C39.pdf"/>
    <hyperlink ref="B1406" r:id="rId_hyperlink_2904" tooltip="https://www.diodes.com/assets/Datasheets/PD3Z284C2V4_PD3Z284C39.pdf" display="https://www.diodes.com/assets/Datasheets/PD3Z284C2V4_PD3Z284C39.pdf"/>
    <hyperlink ref="B1407" r:id="rId_hyperlink_2905" tooltip="https://www.diodes.com/assets/Datasheets/PD3Z284C2V4_PD3Z284C39.pdf" display="https://www.diodes.com/assets/Datasheets/PD3Z284C2V4_PD3Z284C39.pdf"/>
    <hyperlink ref="B1408" r:id="rId_hyperlink_2906" tooltip="https://www.diodes.com/assets/Datasheets/PD3Z284C2V4_PD3Z284C39.pdf" display="https://www.diodes.com/assets/Datasheets/PD3Z284C2V4_PD3Z284C39.pdf"/>
    <hyperlink ref="B1409" r:id="rId_hyperlink_2907" tooltip="https://www.diodes.com/assets/Datasheets/PD3Z284C2V4_PD3Z284C39.pdf" display="https://www.diodes.com/assets/Datasheets/PD3Z284C2V4_PD3Z284C39.pdf"/>
    <hyperlink ref="B1410" r:id="rId_hyperlink_2908" tooltip="https://www.diodes.com/assets/Datasheets/PD3Z284C5V1Q-PD3Z284C36Q.pdf" display="https://www.diodes.com/assets/Datasheets/PD3Z284C5V1Q-PD3Z284C36Q.pdf"/>
    <hyperlink ref="B1411" r:id="rId_hyperlink_2909" tooltip="https://www.diodes.com/assets/Datasheets/PD3Z284C2V4_PD3Z284C39.pdf" display="https://www.diodes.com/assets/Datasheets/PD3Z284C2V4_PD3Z284C39.pdf"/>
    <hyperlink ref="B1412" r:id="rId_hyperlink_2910" tooltip="https://www.diodes.com/assets/Datasheets/PD3Z284C2V4_PD3Z284C39.pdf" display="https://www.diodes.com/assets/Datasheets/PD3Z284C2V4_PD3Z284C39.pdf"/>
    <hyperlink ref="B1413" r:id="rId_hyperlink_2911" tooltip="https://www.diodes.com/assets/Datasheets/PD3Z284C2V4_PD3Z284C39.pdf" display="https://www.diodes.com/assets/Datasheets/PD3Z284C2V4_PD3Z284C39.pdf"/>
    <hyperlink ref="B1414" r:id="rId_hyperlink_2912" tooltip="https://www.diodes.com/assets/Datasheets/PD3Z284C2V4_PD3Z284C39.pdf" display="https://www.diodes.com/assets/Datasheets/PD3Z284C2V4_PD3Z284C39.pdf"/>
    <hyperlink ref="B1415" r:id="rId_hyperlink_2913" tooltip="https://www.diodes.com/assets/Datasheets/PD3Z284C2V4_PD3Z284C39.pdf" display="https://www.diodes.com/assets/Datasheets/PD3Z284C2V4_PD3Z284C39.pdf"/>
    <hyperlink ref="B1416" r:id="rId_hyperlink_2914" tooltip="https://www.diodes.com/assets/Datasheets/PD3Z284C2V4_PD3Z284C39.pdf" display="https://www.diodes.com/assets/Datasheets/PD3Z284C2V4_PD3Z284C39.pdf"/>
    <hyperlink ref="B1417" r:id="rId_hyperlink_2915" tooltip="https://www.diodes.com/assets/Datasheets/PD3Z284C2V4_PD3Z284C39.pdf" display="https://www.diodes.com/assets/Datasheets/PD3Z284C2V4_PD3Z284C39.pdf"/>
    <hyperlink ref="B1418" r:id="rId_hyperlink_2916" tooltip="https://www.diodes.com/assets/Datasheets/PD3Z284C2V4_PD3Z284C39.pdf" display="https://www.diodes.com/assets/Datasheets/PD3Z284C2V4_PD3Z284C39.pdf"/>
    <hyperlink ref="B1419" r:id="rId_hyperlink_2917" tooltip="https://www.diodes.com/assets/Datasheets/PD3Z284C5V1Q-PD3Z284C36Q.pdf" display="https://www.diodes.com/assets/Datasheets/PD3Z284C5V1Q-PD3Z284C36Q.pdf"/>
    <hyperlink ref="B1420" r:id="rId_hyperlink_2918" tooltip="https://www.diodes.com/assets/Datasheets/PD3Z284C2V4_PD3Z284C39.pdf" display="https://www.diodes.com/assets/Datasheets/PD3Z284C2V4_PD3Z284C39.pdf"/>
    <hyperlink ref="B1421" r:id="rId_hyperlink_2919" tooltip="https://www.diodes.com/assets/Datasheets/PD3Z284C2V4_PD3Z284C39.pdf" display="https://www.diodes.com/assets/Datasheets/PD3Z284C2V4_PD3Z284C39.pdf"/>
    <hyperlink ref="B1422" r:id="rId_hyperlink_2920" tooltip="https://www.diodes.com/assets/Datasheets/PD3Z284C2V4_PD3Z284C39.pdf" display="https://www.diodes.com/assets/Datasheets/PD3Z284C2V4_PD3Z284C39.pdf"/>
    <hyperlink ref="B1423" r:id="rId_hyperlink_2921" tooltip="https://www.diodes.com/assets/Datasheets/PD3Z284C2V4_PD3Z284C39.pdf" display="https://www.diodes.com/assets/Datasheets/PD3Z284C2V4_PD3Z284C39.pdf"/>
    <hyperlink ref="B1424" r:id="rId_hyperlink_2922" tooltip="https://www.diodes.com/assets/Datasheets/PD3Z284C2V4_PD3Z284C39.pdf" display="https://www.diodes.com/assets/Datasheets/PD3Z284C2V4_PD3Z284C39.pdf"/>
    <hyperlink ref="B1425" r:id="rId_hyperlink_2923" tooltip="https://www.diodes.com/assets/Datasheets/PD3Z284C2V4_PD3Z284C39.pdf" display="https://www.diodes.com/assets/Datasheets/PD3Z284C2V4_PD3Z284C39.pdf"/>
    <hyperlink ref="B1427" r:id="rId_hyperlink_2924" tooltip="https://www.diodes.com/assets/Datasheets/ds30143.pdf" display="https://www.diodes.com/assets/Datasheets/ds30143.pdf"/>
    <hyperlink ref="B1428" r:id="rId_hyperlink_2925" tooltip="https://www.diodes.com/assets/Datasheets/ds30143.pdf" display="https://www.diodes.com/assets/Datasheets/ds30143.pdf"/>
    <hyperlink ref="B1429" r:id="rId_hyperlink_2926" tooltip="https://www.diodes.com/assets/Datasheets/ds30143.pdf" display="https://www.diodes.com/assets/Datasheets/ds30143.pdf"/>
    <hyperlink ref="B1430" r:id="rId_hyperlink_2927" tooltip="https://www.diodes.com/assets/Datasheets/ds30143.pdf" display="https://www.diodes.com/assets/Datasheets/ds30143.pdf"/>
    <hyperlink ref="B1431" r:id="rId_hyperlink_2928" tooltip="https://www.diodes.com/assets/Datasheets/ds30716.pdf" display="https://www.diodes.com/assets/Datasheets/ds30716.pdf"/>
    <hyperlink ref="B1432" r:id="rId_hyperlink_2929" tooltip="https://www.diodes.com/assets/Datasheets/ds18015.pdf" display="https://www.diodes.com/assets/Datasheets/ds18015.pdf"/>
    <hyperlink ref="B1433" r:id="rId_hyperlink_2930" tooltip="https://www.diodes.com/assets/Datasheets/ds18015.pdf" display="https://www.diodes.com/assets/Datasheets/ds18015.pdf"/>
    <hyperlink ref="B1434" r:id="rId_hyperlink_2931" tooltip="https://www.diodes.com/assets/Datasheets/ds18015.pdf" display="https://www.diodes.com/assets/Datasheets/ds18015.pdf"/>
    <hyperlink ref="B1435" r:id="rId_hyperlink_2932" tooltip="https://www.diodes.com/assets/Datasheets/ds18015.pdf" display="https://www.diodes.com/assets/Datasheets/ds18015.pdf"/>
    <hyperlink ref="B1436" r:id="rId_hyperlink_2933" tooltip="https://www.diodes.com/assets/Datasheets/ds18015.pdf" display="https://www.diodes.com/assets/Datasheets/ds18015.pdf"/>
    <hyperlink ref="B1437" r:id="rId_hyperlink_2934" tooltip="https://www.diodes.com/assets/Datasheets/ds18015.pdf" display="https://www.diodes.com/assets/Datasheets/ds18015.pdf"/>
    <hyperlink ref="B1438" r:id="rId_hyperlink_2935" tooltip="https://www.diodes.com/assets/Datasheets/ds18015.pdf" display="https://www.diodes.com/assets/Datasheets/ds18015.pdf"/>
    <hyperlink ref="B1439" r:id="rId_hyperlink_2936" tooltip="https://www.diodes.com/assets/Datasheets/ds18015.pdf" display="https://www.diodes.com/assets/Datasheets/ds18015.pdf"/>
    <hyperlink ref="B1440" r:id="rId_hyperlink_2937" tooltip="https://www.diodes.com/assets/Datasheets/ds18015.pdf" display="https://www.diodes.com/assets/Datasheets/ds18015.pdf"/>
    <hyperlink ref="B1441" r:id="rId_hyperlink_2938" tooltip="https://www.diodes.com/assets/Datasheets/ds18015.pdf" display="https://www.diodes.com/assets/Datasheets/ds18015.pdf"/>
    <hyperlink ref="B1442" r:id="rId_hyperlink_2939" tooltip="https://www.diodes.com/assets/Datasheets/ds18015.pdf" display="https://www.diodes.com/assets/Datasheets/ds18015.pdf"/>
    <hyperlink ref="B1443" r:id="rId_hyperlink_2940" tooltip="https://www.diodes.com/assets/Datasheets/ds18015.pdf" display="https://www.diodes.com/assets/Datasheets/ds18015.pdf"/>
    <hyperlink ref="B1444" r:id="rId_hyperlink_2941" tooltip="https://www.diodes.com/assets/Datasheets/ds18015.pdf" display="https://www.diodes.com/assets/Datasheets/ds18015.pdf"/>
    <hyperlink ref="B1445" r:id="rId_hyperlink_2942" tooltip="https://www.diodes.com/assets/Datasheets/ds18015.pdf" display="https://www.diodes.com/assets/Datasheets/ds18015.pdf"/>
    <hyperlink ref="B1446" r:id="rId_hyperlink_2943" tooltip="https://www.diodes.com/assets/Datasheets/ds18015.pdf" display="https://www.diodes.com/assets/Datasheets/ds18015.pdf"/>
    <hyperlink ref="B1447" r:id="rId_hyperlink_2944" tooltip="https://www.diodes.com/assets/Datasheets/ds18015.pdf" display="https://www.diodes.com/assets/Datasheets/ds18015.pdf"/>
    <hyperlink ref="B1448" r:id="rId_hyperlink_2945" tooltip="https://www.diodes.com/assets/Datasheets/ds18015.pdf" display="https://www.diodes.com/assets/Datasheets/ds18015.pdf"/>
    <hyperlink ref="B1449" r:id="rId_hyperlink_2946" tooltip="https://www.diodes.com/assets/Datasheets/ds18015.pdf" display="https://www.diodes.com/assets/Datasheets/ds18015.pdf"/>
    <hyperlink ref="B1450" r:id="rId_hyperlink_2947" tooltip="https://www.diodes.com/assets/Datasheets/ds18015.pdf" display="https://www.diodes.com/assets/Datasheets/ds18015.pdf"/>
    <hyperlink ref="B1451" r:id="rId_hyperlink_2948" tooltip="https://www.diodes.com/assets/Datasheets/ds18015.pdf" display="https://www.diodes.com/assets/Datasheets/ds18015.pdf"/>
    <hyperlink ref="B1452" r:id="rId_hyperlink_2949" tooltip="https://www.diodes.com/assets/Datasheets/ds30185.pdf" display="https://www.diodes.com/assets/Datasheets/ds30185.pdf"/>
    <hyperlink ref="B1453" r:id="rId_hyperlink_2950" tooltip="https://www.diodes.com/assets/Datasheets/ds30185.pdf" display="https://www.diodes.com/assets/Datasheets/ds30185.pdf"/>
    <hyperlink ref="B1454" r:id="rId_hyperlink_2951" tooltip="https://www.diodes.com/assets/Datasheets/ds30185.pdf" display="https://www.diodes.com/assets/Datasheets/ds30185.pdf"/>
    <hyperlink ref="B1455" r:id="rId_hyperlink_2952" tooltip="https://www.diodes.com/assets/Datasheets/ds30185.pdf" display="https://www.diodes.com/assets/Datasheets/ds30185.pdf"/>
    <hyperlink ref="B1456" r:id="rId_hyperlink_2953" tooltip="https://www.diodes.com/assets/Datasheets/ds30290.pdf" display="https://www.diodes.com/assets/Datasheets/ds30290.pdf"/>
    <hyperlink ref="B1457" r:id="rId_hyperlink_2954" tooltip="https://www.diodes.com/assets/Datasheets/ds30290.pdf" display="https://www.diodes.com/assets/Datasheets/ds30290.pdf"/>
    <hyperlink ref="B1458" r:id="rId_hyperlink_2955" tooltip="https://www.diodes.com/assets/Datasheets/ds30290.pdf" display="https://www.diodes.com/assets/Datasheets/ds30290.pdf"/>
    <hyperlink ref="B1459" r:id="rId_hyperlink_2956" tooltip="https://www.diodes.com/assets/Datasheets/ds30290.pdf" display="https://www.diodes.com/assets/Datasheets/ds30290.pdf"/>
    <hyperlink ref="B1460" r:id="rId_hyperlink_2957" tooltip="https://www.diodes.com/assets/Datasheets/ds30290.pdf" display="https://www.diodes.com/assets/Datasheets/ds30290.pdf"/>
    <hyperlink ref="B1461" r:id="rId_hyperlink_2958" tooltip="https://www.diodes.com/assets/Datasheets/ds30290.pdf" display="https://www.diodes.com/assets/Datasheets/ds30290.pdf"/>
    <hyperlink ref="B1462" r:id="rId_hyperlink_2959" tooltip="https://www.diodes.com/assets/Datasheets/ds30290.pdf" display="https://www.diodes.com/assets/Datasheets/ds30290.pdf"/>
    <hyperlink ref="B1463" r:id="rId_hyperlink_2960" tooltip="https://www.diodes.com/assets/Datasheets/ds30290.pdf" display="https://www.diodes.com/assets/Datasheets/ds30290.pdf"/>
    <hyperlink ref="B1464" r:id="rId_hyperlink_2961" tooltip="https://www.diodes.com/assets/Datasheets/ds30290.pdf" display="https://www.diodes.com/assets/Datasheets/ds30290.pdf"/>
    <hyperlink ref="B1465" r:id="rId_hyperlink_2962" tooltip="https://www.diodes.com/assets/Datasheets/ds30290.pdf" display="https://www.diodes.com/assets/Datasheets/ds30290.pdf"/>
    <hyperlink ref="B1466" r:id="rId_hyperlink_2963" tooltip="https://www.diodes.com/assets/Datasheets/ds32228.pdf" display="https://www.diodes.com/assets/Datasheets/ds32228.pdf"/>
    <hyperlink ref="B1467" r:id="rId_hyperlink_2964" tooltip="https://www.diodes.com/assets/Datasheets/ds30290.pdf" display="https://www.diodes.com/assets/Datasheets/ds30290.pdf"/>
    <hyperlink ref="B1468" r:id="rId_hyperlink_2965" tooltip="https://www.diodes.com/assets/Datasheets/ds30290.pdf" display="https://www.diodes.com/assets/Datasheets/ds30290.pdf"/>
    <hyperlink ref="B1469" r:id="rId_hyperlink_2966" tooltip="https://www.diodes.com/assets/Datasheets/ds30290.pdf" display="https://www.diodes.com/assets/Datasheets/ds30290.pdf"/>
    <hyperlink ref="B1470" r:id="rId_hyperlink_2967" tooltip="https://www.diodes.com/assets/Datasheets/ds30290.pdf" display="https://www.diodes.com/assets/Datasheets/ds30290.pdf"/>
    <hyperlink ref="B1471" r:id="rId_hyperlink_2968" tooltip="https://www.diodes.com/assets/Datasheets/ds30290.pdf" display="https://www.diodes.com/assets/Datasheets/ds30290.pdf"/>
    <hyperlink ref="B1472" r:id="rId_hyperlink_2969" tooltip="https://www.diodes.com/assets/Datasheets/ds30290.pdf" display="https://www.diodes.com/assets/Datasheets/ds30290.pdf"/>
    <hyperlink ref="B1473" r:id="rId_hyperlink_2970" tooltip="https://www.diodes.com/assets/Datasheets/UDZ9V1BQ.pdf" display="https://www.diodes.com/assets/Datasheets/UDZ9V1BQ.pdf"/>
    <hyperlink ref="B1474" r:id="rId_hyperlink_2971" tooltip="https://www.diodes.com/assets/Datasheets/UDZS10B_LS.pdf" display="https://www.diodes.com/assets/Datasheets/UDZS10B_LS.pdf"/>
    <hyperlink ref="B1475" r:id="rId_hyperlink_2972" tooltip="https://www.diodes.com/assets/Datasheets/UDZS11B_LS.pdf" display="https://www.diodes.com/assets/Datasheets/UDZS11B_LS.pdf"/>
    <hyperlink ref="B1476" r:id="rId_hyperlink_2973" tooltip="https://www.diodes.com/assets/Datasheets/UDZS12B_LS.pdf" display="https://www.diodes.com/assets/Datasheets/UDZS12B_LS.pdf"/>
    <hyperlink ref="B1477" r:id="rId_hyperlink_2974" tooltip="https://www.diodes.com/assets/Datasheets/UDZS13B_LS.pdf" display="https://www.diodes.com/assets/Datasheets/UDZS13B_LS.pdf"/>
    <hyperlink ref="B1478" r:id="rId_hyperlink_2975" tooltip="https://www.diodes.com/assets/Datasheets/UDZS15B_LS.pdf" display="https://www.diodes.com/assets/Datasheets/UDZS15B_LS.pdf"/>
    <hyperlink ref="B1479" r:id="rId_hyperlink_2976" tooltip="https://www.diodes.com/assets/Datasheets/UDZS16B_LS.pdf" display="https://www.diodes.com/assets/Datasheets/UDZS16B_LS.pdf"/>
    <hyperlink ref="B1480" r:id="rId_hyperlink_2977" tooltip="https://www.diodes.com/assets/Datasheets/UDZS18B_LS.pdf" display="https://www.diodes.com/assets/Datasheets/UDZS18B_LS.pdf"/>
    <hyperlink ref="B1481" r:id="rId_hyperlink_2978" tooltip="https://www.diodes.com/assets/Datasheets/UDZS20B_LS.pdf" display="https://www.diodes.com/assets/Datasheets/UDZS20B_LS.pdf"/>
    <hyperlink ref="B1482" r:id="rId_hyperlink_2979" tooltip="https://www.diodes.com/assets/Datasheets/UDZS22B_LS.pdf" display="https://www.diodes.com/assets/Datasheets/UDZS22B_LS.pdf"/>
    <hyperlink ref="B1483" r:id="rId_hyperlink_2980" tooltip="https://www.diodes.com/assets/Datasheets/UDZS24B_LS.pdf" display="https://www.diodes.com/assets/Datasheets/UDZS24B_LS.pdf"/>
    <hyperlink ref="B1484" r:id="rId_hyperlink_2981" tooltip="https://www.diodes.com/assets/Datasheets/UDZS27B_LS.pdf" display="https://www.diodes.com/assets/Datasheets/UDZS27B_LS.pdf"/>
    <hyperlink ref="B1485" r:id="rId_hyperlink_2982" tooltip="https://www.diodes.com/assets/Datasheets/UDZS2V4B_LS.pdf" display="https://www.diodes.com/assets/Datasheets/UDZS2V4B_LS.pdf"/>
    <hyperlink ref="B1486" r:id="rId_hyperlink_2983" tooltip="https://www.diodes.com/assets/Datasheets/UDZS2V7B_LS.pdf" display="https://www.diodes.com/assets/Datasheets/UDZS2V7B_LS.pdf"/>
    <hyperlink ref="B1487" r:id="rId_hyperlink_2984" tooltip="https://www.diodes.com/assets/Datasheets/UDZS30B_LS.pdf" display="https://www.diodes.com/assets/Datasheets/UDZS30B_LS.pdf"/>
    <hyperlink ref="B1488" r:id="rId_hyperlink_2985" tooltip="https://www.diodes.com/assets/Datasheets/UDZS33B_LS.pdf" display="https://www.diodes.com/assets/Datasheets/UDZS33B_LS.pdf"/>
    <hyperlink ref="B1489" r:id="rId_hyperlink_2986" tooltip="https://www.diodes.com/assets/Datasheets/UDZS36B_LS.pdf" display="https://www.diodes.com/assets/Datasheets/UDZS36B_LS.pdf"/>
    <hyperlink ref="B1490" r:id="rId_hyperlink_2987" tooltip="https://www.diodes.com/assets/Datasheets/UDZS3V0B_LS.pdf" display="https://www.diodes.com/assets/Datasheets/UDZS3V0B_LS.pdf"/>
    <hyperlink ref="B1491" r:id="rId_hyperlink_2988" tooltip="https://www.diodes.com/assets/Datasheets/UDZS3V3B_LS.pdf" display="https://www.diodes.com/assets/Datasheets/UDZS3V3B_LS.pdf"/>
    <hyperlink ref="B1492" r:id="rId_hyperlink_2989" tooltip="https://www.diodes.com/assets/Datasheets/UDZS3V9B_LS.pdf" display="https://www.diodes.com/assets/Datasheets/UDZS3V9B_LS.pdf"/>
    <hyperlink ref="B1493" r:id="rId_hyperlink_2990" tooltip="https://www.diodes.com/assets/Datasheets/UDZS4V3B_LS.pdf" display="https://www.diodes.com/assets/Datasheets/UDZS4V3B_LS.pdf"/>
    <hyperlink ref="B1494" r:id="rId_hyperlink_2991" tooltip="https://www.diodes.com/assets/Datasheets/UDZS4V7B_LS.pdf" display="https://www.diodes.com/assets/Datasheets/UDZS4V7B_LS.pdf"/>
    <hyperlink ref="B1495" r:id="rId_hyperlink_2992" tooltip="https://www.diodes.com/assets/Datasheets/UDZS5V1B_LS.pdf" display="https://www.diodes.com/assets/Datasheets/UDZS5V1B_LS.pdf"/>
    <hyperlink ref="B1496" r:id="rId_hyperlink_2993" tooltip="https://www.diodes.com/assets/Datasheets/UDZS5V6B_LS.pdf" display="https://www.diodes.com/assets/Datasheets/UDZS5V6B_LS.pdf"/>
    <hyperlink ref="B1497" r:id="rId_hyperlink_2994" tooltip="https://www.diodes.com/assets/Datasheets/UDZS6V2B_LS.pdf" display="https://www.diodes.com/assets/Datasheets/UDZS6V2B_LS.pdf"/>
    <hyperlink ref="B1498" r:id="rId_hyperlink_2995" tooltip="https://www.diodes.com/assets/Datasheets/UDZS6V8B_LS.pdf" display="https://www.diodes.com/assets/Datasheets/UDZS6V8B_LS.pdf"/>
    <hyperlink ref="B1499" r:id="rId_hyperlink_2996" tooltip="https://www.diodes.com/assets/Datasheets/UDZS7V5B_LS.pdf" display="https://www.diodes.com/assets/Datasheets/UDZS7V5B_LS.pdf"/>
    <hyperlink ref="B1500" r:id="rId_hyperlink_2997" tooltip="https://www.diodes.com/assets/Datasheets/UDZS8V2B_LS.pdf" display="https://www.diodes.com/assets/Datasheets/UDZS8V2B_LS.pdf"/>
    <hyperlink ref="B1501" r:id="rId_hyperlink_2998" tooltip="https://www.diodes.com/assets/Datasheets/UDZS9V1B_LS.pdf" display="https://www.diodes.com/assets/Datasheets/UDZS9V1B_LS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2024-06-28T01:26:08-05:00</dcterms:created>
  <dcterms:modified xsi:type="dcterms:W3CDTF">2024-06-28T01:26:08-05:00</dcterms:modified>
  <dc:title>Untitled Spreadsheet</dc:title>
  <dc:description/>
  <dc:subject/>
  <cp:keywords/>
  <cp:category/>
</cp:coreProperties>
</file>