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'Worksheet'!$A$1:$AG$41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<sst xmlns="http://schemas.openxmlformats.org/spreadsheetml/2006/main" uniqueCount="179">
  <si>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</si>
  <si>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</si>
  <si>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</si>
  <si>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</si>
  <si>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</si>
  <si>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</si>
  <si>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</si>
  <si>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</si>
  <si>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Rating(mW)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</si>
  <si>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ESD Diodes (Y|N)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</si>
  <si>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RepetitiveReverse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RRM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</si>
  <si>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</si>
  <si>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Average Rectifier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</si>
  <si>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Peak Forward Surge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</si>
  <si>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 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 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</si>
  <si>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</si>
  <si>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V(BR)R (V) Min @IR=150μA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</si>
  <si>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TotalCapacitance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 </t>
    </r>
    <r>
      <rPr>
        <rFont val="Courier New"/>
        <b val="true"/>
        <i val="false"/>
        <strike val="false"/>
        <color rgb="FF000000"/>
        <sz val="11"/>
        <u val="none"/>
      </rPr>
      <t xml:space="preserve">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</si>
  <si>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VF(V) Max @ IF=20mA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</si>
  <si>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VF(V) Max @ IF=100mA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</si>
  <si>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VF(V) Max @ IF=200mA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</si>
  <si>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V(BR)R (V) Min @IR=100μA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</si>
  <si>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Trr(ns) Max @ IF=IR=10 mA, Irr=0.1xIR, RL=100Ω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</si>
  <si>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strike val="false"/>
        <color rgb="FF000000"/>
        <sz val="11"/>
        <u val="none"/>
      </rPr>
      <t xml:space="preserve">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</si>
  <si>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VF(V) Max @ IF=1.0mA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</si>
  <si>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VF(V) Max @ IF=10mA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</si>
  <si>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IR(nA) Max @ VR=5V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</si>
  <si>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IR(µA) Max @ VR=30V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</si>
  <si>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IR(uA) Max @ VR=80V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</si>
  <si>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IR(μA) Max @ VR=240V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</si>
  <si>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CT(pF) Max @ VR = 0V, f = 1MHz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</si>
  <si>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Trr(ns) Max @ IF=IR=30 mA, Irr=0.1xIR, RL=100Ω</t>
    </r>
  </si>
  <si>
    <t>Packages</t>
  </si>
  <si>
    <t>1N4148WQ</t>
  </si>
  <si>
    <t>switching diode</t>
  </si>
  <si>
    <t>Yes</t>
  </si>
  <si>
    <t>Automotive</t>
  </si>
  <si>
    <t>Single</t>
  </si>
  <si>
    <t>Anode, Cathode</t>
  </si>
  <si>
    <t>No</t>
  </si>
  <si>
    <t>100@1μA</t>
  </si>
  <si>
    <t>SOD123</t>
  </si>
  <si>
    <t>1N4148WSQ</t>
  </si>
  <si>
    <t>Small Signal Switching Diodes</t>
  </si>
  <si>
    <t>75@1?A</t>
  </si>
  <si>
    <t>SOD323</t>
  </si>
  <si>
    <t>1N4448HWSQ</t>
  </si>
  <si>
    <t>0.72, 5</t>
  </si>
  <si>
    <t>BAS16HLPQ</t>
  </si>
  <si>
    <t>Surface Mount FAST Switching Diodes</t>
  </si>
  <si>
    <t>0.715V @ 1mA</t>
  </si>
  <si>
    <t>0.5?A @ 80 V</t>
  </si>
  <si>
    <t>0.5uA@80V</t>
  </si>
  <si>
    <t>X1-DFN1006-2</t>
  </si>
  <si>
    <t>BAS16HTWQ</t>
  </si>
  <si>
    <t>SURFACE MOUNT SWITCHING DIODE ARRAY</t>
  </si>
  <si>
    <t>Triple, Isolated</t>
  </si>
  <si>
    <t>0.715, 1</t>
  </si>
  <si>
    <t>100V@2.5?A</t>
  </si>
  <si>
    <t>SOT363</t>
  </si>
  <si>
    <t>BAS16LPQ</t>
  </si>
  <si>
    <t>SURFACE MOUNT SWITCHING DIODE</t>
  </si>
  <si>
    <t>200mA</t>
  </si>
  <si>
    <t>2.0A</t>
  </si>
  <si>
    <t>1.25V @ 150mA</t>
  </si>
  <si>
    <t>BAS16TWQ</t>
  </si>
  <si>
    <t>SURFACE MOUNT FAST SWITCHING DIODE ARRAY</t>
  </si>
  <si>
    <t>1, 50</t>
  </si>
  <si>
    <t>BAS16VAQ</t>
  </si>
  <si>
    <t>0.5uA @ 80V</t>
  </si>
  <si>
    <t>100V</t>
  </si>
  <si>
    <t>0.5uA @ 80</t>
  </si>
  <si>
    <t>0.715V</t>
  </si>
  <si>
    <t>0.855V</t>
  </si>
  <si>
    <t>SOT563</t>
  </si>
  <si>
    <t>BAS16VVQ</t>
  </si>
  <si>
    <t>0.03 @ 25V</t>
  </si>
  <si>
    <t>BAS21TMQ</t>
  </si>
  <si>
    <t>Switching Diode</t>
  </si>
  <si>
    <t>Triple, Isolated (Alt.)</t>
  </si>
  <si>
    <t>100, 1</t>
  </si>
  <si>
    <t>100nA@250V</t>
  </si>
  <si>
    <t>SOT26</t>
  </si>
  <si>
    <t>BAS21TWQ</t>
  </si>
  <si>
    <t>Automotive Switching Diode</t>
  </si>
  <si>
    <t>1.05, 100</t>
  </si>
  <si>
    <t>BAS21WQ</t>
  </si>
  <si>
    <t>SURFACE MOUNT FAST SWITCHING DIODE</t>
  </si>
  <si>
    <t>2.5, 1</t>
  </si>
  <si>
    <t>100nA@200V</t>
  </si>
  <si>
    <t>SOT323</t>
  </si>
  <si>
    <t>BAS28Q</t>
  </si>
  <si>
    <t>DUAL SURFACE MOUNT FAST SWITCHING DIODE</t>
  </si>
  <si>
    <t>Dual, Isolated</t>
  </si>
  <si>
    <t>SOT143</t>
  </si>
  <si>
    <t>BAS521Q</t>
  </si>
  <si>
    <t>HIGH VOLTAGE SWITCHING DIODE</t>
  </si>
  <si>
    <t>150nA@250V</t>
  </si>
  <si>
    <t>SOD523</t>
  </si>
  <si>
    <t>BAV116HWFQ</t>
  </si>
  <si>
    <t>SURFACE MOUNT LOW LEAKAGE DIODE</t>
  </si>
  <si>
    <t>1, 10</t>
  </si>
  <si>
    <t>5nA@75V</t>
  </si>
  <si>
    <t>SOD123F</t>
  </si>
  <si>
    <t>BAV116WQ</t>
  </si>
  <si>
    <t>BAV116WSQ</t>
  </si>
  <si>
    <t>0.9, 1</t>
  </si>
  <si>
    <t>BAV199DWQ</t>
  </si>
  <si>
    <t>QUAD SURFACE MOUNT LOW LEAKAGE DIODE</t>
  </si>
  <si>
    <t>Dual-Dual, Series (Alt.)</t>
  </si>
  <si>
    <t>1.1, 50</t>
  </si>
  <si>
    <t>BAV199TQ</t>
  </si>
  <si>
    <t>Dual, Series</t>
  </si>
  <si>
    <t>1.25, 150</t>
  </si>
  <si>
    <t>SOT523</t>
  </si>
  <si>
    <t>BAV199WQ</t>
  </si>
  <si>
    <t>DUAL SURFACE MOUNT LOW LEAKAGE DIODE</t>
  </si>
  <si>
    <t>BAV21HWFQ</t>
  </si>
  <si>
    <t>Cathode Bar; Anode, Cathode</t>
  </si>
  <si>
    <t>BAV23AQ</t>
  </si>
  <si>
    <t>SURFACE MOUNT HIGH VOLTAGE DUAL SWITCHING DIODE</t>
  </si>
  <si>
    <t>Dual, Com. Anode</t>
  </si>
  <si>
    <t>SOT23</t>
  </si>
  <si>
    <t>BAV23CQ</t>
  </si>
  <si>
    <t>Dual, Com. Cath</t>
  </si>
  <si>
    <t>BAV23SQ</t>
  </si>
  <si>
    <t>BAV70HDWQ</t>
  </si>
  <si>
    <t>100@20μA</t>
  </si>
  <si>
    <t>BAV99DWQ</t>
  </si>
  <si>
    <t>Quad, Isolated</t>
  </si>
  <si>
    <t>75@2.5?A</t>
  </si>
  <si>
    <t>2.5uA@75V</t>
  </si>
  <si>
    <t>BAV99HDWQ</t>
  </si>
  <si>
    <t>Dual-Dual, Series</t>
  </si>
  <si>
    <t>100@2.5uA</t>
  </si>
  <si>
    <t>BAV99Q</t>
  </si>
  <si>
    <t>Dual Surface Mount Switching Diode</t>
  </si>
  <si>
    <t>75@2.5μA</t>
  </si>
  <si>
    <t>BAW101Q</t>
  </si>
  <si>
    <t>DUAL SURFACE MOUNT SWITCHING DIODE</t>
  </si>
  <si>
    <t>100, 1.1</t>
  </si>
  <si>
    <t>BAW156TQ</t>
  </si>
  <si>
    <t>BAW56HDWQ</t>
  </si>
  <si>
    <t>Dual-Dual, Com. Anode</t>
  </si>
  <si>
    <t>100V@2.5μA</t>
  </si>
  <si>
    <t>DHVSD2004SSQ</t>
  </si>
  <si>
    <t>High Voltage Dual Switching Diode</t>
  </si>
  <si>
    <t>4, 1us</t>
  </si>
  <si>
    <t>1.0V_100mA</t>
  </si>
  <si>
    <t>0.1uA_240V</t>
  </si>
  <si>
    <t>300, 100uA</t>
  </si>
  <si>
    <t>DHVSD3004ASQ</t>
  </si>
  <si>
    <t>High Voltage Surface Mount Dual Switching Diode</t>
  </si>
  <si>
    <t>1.15V_200mA</t>
  </si>
  <si>
    <t>DHVSD3004CSQ</t>
  </si>
  <si>
    <t>DHVSD3004S1Q</t>
  </si>
  <si>
    <t>Surface Mount High Voltage Low Leakage Diode</t>
  </si>
  <si>
    <t>4A @ 1us, 0.5A @ 1s</t>
  </si>
  <si>
    <t>1.15V @ 200mA</t>
  </si>
  <si>
    <t>50ns</t>
  </si>
  <si>
    <t>0.1 @ 240V</t>
  </si>
  <si>
    <t>DHVSD3004S3Q</t>
  </si>
  <si>
    <t>Surface-Mount High-Voltage Switching Diode</t>
  </si>
  <si>
    <t>0.5 (@ 1s)</t>
  </si>
  <si>
    <t>0.1µA @ 240V</t>
  </si>
  <si>
    <t>DHVSD3004SSQ</t>
  </si>
  <si>
    <t>DHVSD521T5Q</t>
  </si>
  <si>
    <t xml:space="preserve"> High Voltage Switching Diode</t>
  </si>
  <si>
    <t>4.5, 1us</t>
  </si>
  <si>
    <t>1.1V_100mA</t>
  </si>
  <si>
    <t>0.15uA_250V</t>
  </si>
  <si>
    <t>DLLFSD01LP3Q</t>
  </si>
  <si>
    <t>ULTRA LOW LEAKAGE SURFACE MOUNT FAST SWITCHING DIODE</t>
  </si>
  <si>
    <t>1.2V @ 100mA</t>
  </si>
  <si>
    <t>0.2uA @ 80V</t>
  </si>
  <si>
    <t>0.1uA @ 30V</t>
  </si>
  <si>
    <t>X3-DFN0603-2</t>
  </si>
  <si>
    <t>MMBD2004SQ</t>
  </si>
  <si>
    <t>100nA@240V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</si>
</sst>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4148WQ" TargetMode="External"/><Relationship Id="rId_hyperlink_2" Type="http://schemas.openxmlformats.org/officeDocument/2006/relationships/hyperlink" Target="https://www.diodes.com/part/view/1N4148WSQ" TargetMode="External"/><Relationship Id="rId_hyperlink_3" Type="http://schemas.openxmlformats.org/officeDocument/2006/relationships/hyperlink" Target="https://www.diodes.com/part/view/1N4448HWSQ" TargetMode="External"/><Relationship Id="rId_hyperlink_4" Type="http://schemas.openxmlformats.org/officeDocument/2006/relationships/hyperlink" Target="https://www.diodes.com/part/view/BAS16HLPQ" TargetMode="External"/><Relationship Id="rId_hyperlink_5" Type="http://schemas.openxmlformats.org/officeDocument/2006/relationships/hyperlink" Target="https://www.diodes.com/part/view/BAS16HTWQ" TargetMode="External"/><Relationship Id="rId_hyperlink_6" Type="http://schemas.openxmlformats.org/officeDocument/2006/relationships/hyperlink" Target="https://www.diodes.com/part/view/BAS16LPQ" TargetMode="External"/><Relationship Id="rId_hyperlink_7" Type="http://schemas.openxmlformats.org/officeDocument/2006/relationships/hyperlink" Target="https://www.diodes.com/part/view/BAS16TWQ" TargetMode="External"/><Relationship Id="rId_hyperlink_8" Type="http://schemas.openxmlformats.org/officeDocument/2006/relationships/hyperlink" Target="https://www.diodes.com/part/view/BAS16VAQ" TargetMode="External"/><Relationship Id="rId_hyperlink_9" Type="http://schemas.openxmlformats.org/officeDocument/2006/relationships/hyperlink" Target="https://www.diodes.com/part/view/BAS16VVQ" TargetMode="External"/><Relationship Id="rId_hyperlink_10" Type="http://schemas.openxmlformats.org/officeDocument/2006/relationships/hyperlink" Target="https://www.diodes.com/part/view/BAS21TMQ" TargetMode="External"/><Relationship Id="rId_hyperlink_11" Type="http://schemas.openxmlformats.org/officeDocument/2006/relationships/hyperlink" Target="https://www.diodes.com/part/view/BAS21TWQ" TargetMode="External"/><Relationship Id="rId_hyperlink_12" Type="http://schemas.openxmlformats.org/officeDocument/2006/relationships/hyperlink" Target="https://www.diodes.com/part/view/BAS21WQ" TargetMode="External"/><Relationship Id="rId_hyperlink_13" Type="http://schemas.openxmlformats.org/officeDocument/2006/relationships/hyperlink" Target="https://www.diodes.com/part/view/BAS28Q" TargetMode="External"/><Relationship Id="rId_hyperlink_14" Type="http://schemas.openxmlformats.org/officeDocument/2006/relationships/hyperlink" Target="https://www.diodes.com/part/view/BAS521Q" TargetMode="External"/><Relationship Id="rId_hyperlink_15" Type="http://schemas.openxmlformats.org/officeDocument/2006/relationships/hyperlink" Target="https://www.diodes.com/part/view/BAV116HWFQ" TargetMode="External"/><Relationship Id="rId_hyperlink_16" Type="http://schemas.openxmlformats.org/officeDocument/2006/relationships/hyperlink" Target="https://www.diodes.com/part/view/BAV116WQ" TargetMode="External"/><Relationship Id="rId_hyperlink_17" Type="http://schemas.openxmlformats.org/officeDocument/2006/relationships/hyperlink" Target="https://www.diodes.com/part/view/BAV116WSQ" TargetMode="External"/><Relationship Id="rId_hyperlink_18" Type="http://schemas.openxmlformats.org/officeDocument/2006/relationships/hyperlink" Target="https://www.diodes.com/part/view/BAV199DWQ" TargetMode="External"/><Relationship Id="rId_hyperlink_19" Type="http://schemas.openxmlformats.org/officeDocument/2006/relationships/hyperlink" Target="https://www.diodes.com/part/view/BAV199TQ" TargetMode="External"/><Relationship Id="rId_hyperlink_20" Type="http://schemas.openxmlformats.org/officeDocument/2006/relationships/hyperlink" Target="https://www.diodes.com/part/view/BAV199WQ" TargetMode="External"/><Relationship Id="rId_hyperlink_21" Type="http://schemas.openxmlformats.org/officeDocument/2006/relationships/hyperlink" Target="https://www.diodes.com/part/view/BAV21HWFQ" TargetMode="External"/><Relationship Id="rId_hyperlink_22" Type="http://schemas.openxmlformats.org/officeDocument/2006/relationships/hyperlink" Target="https://www.diodes.com/part/view/BAV23AQ" TargetMode="External"/><Relationship Id="rId_hyperlink_23" Type="http://schemas.openxmlformats.org/officeDocument/2006/relationships/hyperlink" Target="https://www.diodes.com/part/view/BAV23CQ" TargetMode="External"/><Relationship Id="rId_hyperlink_24" Type="http://schemas.openxmlformats.org/officeDocument/2006/relationships/hyperlink" Target="https://www.diodes.com/part/view/BAV23SQ" TargetMode="External"/><Relationship Id="rId_hyperlink_25" Type="http://schemas.openxmlformats.org/officeDocument/2006/relationships/hyperlink" Target="https://www.diodes.com/part/view/BAV70HDWQ" TargetMode="External"/><Relationship Id="rId_hyperlink_26" Type="http://schemas.openxmlformats.org/officeDocument/2006/relationships/hyperlink" Target="https://www.diodes.com/part/view/BAV99DWQ" TargetMode="External"/><Relationship Id="rId_hyperlink_27" Type="http://schemas.openxmlformats.org/officeDocument/2006/relationships/hyperlink" Target="https://www.diodes.com/part/view/BAV99HDWQ" TargetMode="External"/><Relationship Id="rId_hyperlink_28" Type="http://schemas.openxmlformats.org/officeDocument/2006/relationships/hyperlink" Target="https://www.diodes.com/part/view/BAV99Q" TargetMode="External"/><Relationship Id="rId_hyperlink_29" Type="http://schemas.openxmlformats.org/officeDocument/2006/relationships/hyperlink" Target="https://www.diodes.com/part/view/BAW101Q" TargetMode="External"/><Relationship Id="rId_hyperlink_30" Type="http://schemas.openxmlformats.org/officeDocument/2006/relationships/hyperlink" Target="https://www.diodes.com/part/view/BAW156TQ" TargetMode="External"/><Relationship Id="rId_hyperlink_31" Type="http://schemas.openxmlformats.org/officeDocument/2006/relationships/hyperlink" Target="https://www.diodes.com/part/view/BAW56HDWQ" TargetMode="External"/><Relationship Id="rId_hyperlink_32" Type="http://schemas.openxmlformats.org/officeDocument/2006/relationships/hyperlink" Target="https://www.diodes.com/part/view/DHVSD2004SSQ" TargetMode="External"/><Relationship Id="rId_hyperlink_33" Type="http://schemas.openxmlformats.org/officeDocument/2006/relationships/hyperlink" Target="https://www.diodes.com/part/view/DHVSD3004ASQ" TargetMode="External"/><Relationship Id="rId_hyperlink_34" Type="http://schemas.openxmlformats.org/officeDocument/2006/relationships/hyperlink" Target="https://www.diodes.com/part/view/DHVSD3004CSQ" TargetMode="External"/><Relationship Id="rId_hyperlink_35" Type="http://schemas.openxmlformats.org/officeDocument/2006/relationships/hyperlink" Target="https://www.diodes.com/part/view/DHVSD3004S1Q" TargetMode="External"/><Relationship Id="rId_hyperlink_36" Type="http://schemas.openxmlformats.org/officeDocument/2006/relationships/hyperlink" Target="https://www.diodes.com/part/view/DHVSD3004S3Q" TargetMode="External"/><Relationship Id="rId_hyperlink_37" Type="http://schemas.openxmlformats.org/officeDocument/2006/relationships/hyperlink" Target="https://www.diodes.com/part/view/DHVSD3004SSQ" TargetMode="External"/><Relationship Id="rId_hyperlink_38" Type="http://schemas.openxmlformats.org/officeDocument/2006/relationships/hyperlink" Target="https://www.diodes.com/part/view/DHVSD521T5Q" TargetMode="External"/><Relationship Id="rId_hyperlink_39" Type="http://schemas.openxmlformats.org/officeDocument/2006/relationships/hyperlink" Target="https://www.diodes.com/part/view/DLLFSD01LP3Q" TargetMode="External"/><Relationship Id="rId_hyperlink_40" Type="http://schemas.openxmlformats.org/officeDocument/2006/relationships/hyperlink" Target="https://www.diodes.com/part/view/MMBD2004SQ" TargetMode="External"/><Relationship Id="rId_hyperlink_41" Type="http://schemas.openxmlformats.org/officeDocument/2006/relationships/hyperlink" Target="https://www.diodes.com/assets/Datasheets/BAV16W_1N4148W.pdf" TargetMode="External"/><Relationship Id="rId_hyperlink_42" Type="http://schemas.openxmlformats.org/officeDocument/2006/relationships/hyperlink" Target="https://www.diodes.com/assets/Datasheets/1N4148WS_BAV16WS.pdf" TargetMode="External"/><Relationship Id="rId_hyperlink_43" Type="http://schemas.openxmlformats.org/officeDocument/2006/relationships/hyperlink" Target="https://www.diodes.com/assets/Datasheets/ds30196.pdf" TargetMode="External"/><Relationship Id="rId_hyperlink_44" Type="http://schemas.openxmlformats.org/officeDocument/2006/relationships/hyperlink" Target="https://www.diodes.com/assets/Datasheets/BAS16HLPQ.pdf" TargetMode="External"/><Relationship Id="rId_hyperlink_45" Type="http://schemas.openxmlformats.org/officeDocument/2006/relationships/hyperlink" Target="https://www.diodes.com/assets/Datasheets/BAS16HTWQ.pdf" TargetMode="External"/><Relationship Id="rId_hyperlink_46" Type="http://schemas.openxmlformats.org/officeDocument/2006/relationships/hyperlink" Target="https://www.diodes.com/assets/Datasheets/BAS16LPQ.pdf" TargetMode="External"/><Relationship Id="rId_hyperlink_47" Type="http://schemas.openxmlformats.org/officeDocument/2006/relationships/hyperlink" Target="https://www.diodes.com/assets/Datasheets/BAS16TWQ.pdf" TargetMode="External"/><Relationship Id="rId_hyperlink_48" Type="http://schemas.openxmlformats.org/officeDocument/2006/relationships/hyperlink" Target="https://www.diodes.com/assets/Datasheets/BAS16VAQ.pdf" TargetMode="External"/><Relationship Id="rId_hyperlink_49" Type="http://schemas.openxmlformats.org/officeDocument/2006/relationships/hyperlink" Target="https://www.diodes.com/assets/Datasheets/BAS16VVQ.pdf" TargetMode="External"/><Relationship Id="rId_hyperlink_50" Type="http://schemas.openxmlformats.org/officeDocument/2006/relationships/hyperlink" Target="https://www.diodes.com/assets/Datasheets/BAS21TMQ.pdf" TargetMode="External"/><Relationship Id="rId_hyperlink_51" Type="http://schemas.openxmlformats.org/officeDocument/2006/relationships/hyperlink" Target="https://www.diodes.com/assets/Datasheets/BAS21TWQ.pdf" TargetMode="External"/><Relationship Id="rId_hyperlink_52" Type="http://schemas.openxmlformats.org/officeDocument/2006/relationships/hyperlink" Target="https://www.diodes.com/assets/Datasheets/BAS21WQ.pdf" TargetMode="External"/><Relationship Id="rId_hyperlink_53" Type="http://schemas.openxmlformats.org/officeDocument/2006/relationships/hyperlink" Target="https://www.diodes.com/assets/Datasheets/BAS28Q.pdf" TargetMode="External"/><Relationship Id="rId_hyperlink_54" Type="http://schemas.openxmlformats.org/officeDocument/2006/relationships/hyperlink" Target="https://www.diodes.com/assets/Datasheets/BAS521Q.pdf" TargetMode="External"/><Relationship Id="rId_hyperlink_55" Type="http://schemas.openxmlformats.org/officeDocument/2006/relationships/hyperlink" Target="https://www.diodes.com/assets/Datasheets/BAV116HWFQ.pdf" TargetMode="External"/><Relationship Id="rId_hyperlink_56" Type="http://schemas.openxmlformats.org/officeDocument/2006/relationships/hyperlink" Target="https://www.diodes.com/assets/Datasheets/BAV116WQ.pdf" TargetMode="External"/><Relationship Id="rId_hyperlink_57" Type="http://schemas.openxmlformats.org/officeDocument/2006/relationships/hyperlink" Target="https://www.diodes.com/assets/Datasheets/BAV116WSQ.pdf" TargetMode="External"/><Relationship Id="rId_hyperlink_58" Type="http://schemas.openxmlformats.org/officeDocument/2006/relationships/hyperlink" Target="https://www.diodes.com/assets/Datasheets/BAV199DWQ.pdf" TargetMode="External"/><Relationship Id="rId_hyperlink_59" Type="http://schemas.openxmlformats.org/officeDocument/2006/relationships/hyperlink" Target="https://www.diodes.com/assets/Datasheets/BAV199TQ.pdf" TargetMode="External"/><Relationship Id="rId_hyperlink_60" Type="http://schemas.openxmlformats.org/officeDocument/2006/relationships/hyperlink" Target="https://www.diodes.com/assets/Datasheets/BAV199WQ.pdf" TargetMode="External"/><Relationship Id="rId_hyperlink_61" Type="http://schemas.openxmlformats.org/officeDocument/2006/relationships/hyperlink" Target="https://www.diodes.com/assets/Datasheets/BAV21HWFQ.pdf" TargetMode="External"/><Relationship Id="rId_hyperlink_62" Type="http://schemas.openxmlformats.org/officeDocument/2006/relationships/hyperlink" Target="https://www.diodes.com/assets/Datasheets/BAV23AQ_CQ_SQ.pdf" TargetMode="External"/><Relationship Id="rId_hyperlink_63" Type="http://schemas.openxmlformats.org/officeDocument/2006/relationships/hyperlink" Target="https://www.diodes.com/assets/Datasheets/BAV23AQ_CQ_SQ.pdf" TargetMode="External"/><Relationship Id="rId_hyperlink_64" Type="http://schemas.openxmlformats.org/officeDocument/2006/relationships/hyperlink" Target="https://www.diodes.com/assets/Datasheets/BAV23AQ_CQ_SQ.pdf" TargetMode="External"/><Relationship Id="rId_hyperlink_65" Type="http://schemas.openxmlformats.org/officeDocument/2006/relationships/hyperlink" Target="https://www.diodes.com/assets/Datasheets/BAV70HDWQ.pdf" TargetMode="External"/><Relationship Id="rId_hyperlink_66" Type="http://schemas.openxmlformats.org/officeDocument/2006/relationships/hyperlink" Target="https://www.diodes.com/assets/Datasheets/BAV99DWQ.pdf" TargetMode="External"/><Relationship Id="rId_hyperlink_67" Type="http://schemas.openxmlformats.org/officeDocument/2006/relationships/hyperlink" Target="https://www.diodes.com/assets/Datasheets/BAV99HDWQ.pdf" TargetMode="External"/><Relationship Id="rId_hyperlink_68" Type="http://schemas.openxmlformats.org/officeDocument/2006/relationships/hyperlink" Target="https://www.diodes.com/assets/Datasheets/BAV99.pdf" TargetMode="External"/><Relationship Id="rId_hyperlink_69" Type="http://schemas.openxmlformats.org/officeDocument/2006/relationships/hyperlink" Target="https://www.diodes.com/assets/Datasheets/BAW101Q.pdf" TargetMode="External"/><Relationship Id="rId_hyperlink_70" Type="http://schemas.openxmlformats.org/officeDocument/2006/relationships/hyperlink" Target="https://www.diodes.com/assets/Datasheets/BAW156TQ.pdf" TargetMode="External"/><Relationship Id="rId_hyperlink_71" Type="http://schemas.openxmlformats.org/officeDocument/2006/relationships/hyperlink" Target="https://www.diodes.com/assets/Datasheets/BAW56HDWQ.pdf" TargetMode="External"/><Relationship Id="rId_hyperlink_72" Type="http://schemas.openxmlformats.org/officeDocument/2006/relationships/hyperlink" Target="https://www.diodes.com/assets/Datasheets/DHVSD2004SSQ.pdf" TargetMode="External"/><Relationship Id="rId_hyperlink_73" Type="http://schemas.openxmlformats.org/officeDocument/2006/relationships/hyperlink" Target="https://www.diodes.com/assets/Datasheets/DHVSD3004ASQ_CSQ_SSQ.pdf" TargetMode="External"/><Relationship Id="rId_hyperlink_74" Type="http://schemas.openxmlformats.org/officeDocument/2006/relationships/hyperlink" Target="https://www.diodes.com/assets/Datasheets/DHVSD3004ASQ_CSQ_SSQ.pdf" TargetMode="External"/><Relationship Id="rId_hyperlink_75" Type="http://schemas.openxmlformats.org/officeDocument/2006/relationships/hyperlink" Target="https://www.diodes.com/assets/Datasheets/DHVSD3004S1Q.pdf" TargetMode="External"/><Relationship Id="rId_hyperlink_76" Type="http://schemas.openxmlformats.org/officeDocument/2006/relationships/hyperlink" Target="https://www.diodes.com/assets/Datasheets/DHVSD3004S3Q.pdf" TargetMode="External"/><Relationship Id="rId_hyperlink_77" Type="http://schemas.openxmlformats.org/officeDocument/2006/relationships/hyperlink" Target="https://www.diodes.com/assets/Datasheets/DHVSD3004ASQ_CSQ_SSQ.pdf" TargetMode="External"/><Relationship Id="rId_hyperlink_78" Type="http://schemas.openxmlformats.org/officeDocument/2006/relationships/hyperlink" Target="https://www.diodes.com/assets/Datasheets/DHVSD521T5Q-v2.pdf" TargetMode="External"/><Relationship Id="rId_hyperlink_79" Type="http://schemas.openxmlformats.org/officeDocument/2006/relationships/hyperlink" Target="https://www.diodes.com/assets/Datasheets/DLLFSD01LP3Q.pdf" TargetMode="External"/><Relationship Id="rId_hyperlink_80" Type="http://schemas.openxmlformats.org/officeDocument/2006/relationships/hyperlink" Target="https://www.diodes.com/assets/Datasheets/MMBD2004S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AG4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62.318" bestFit="true" customWidth="true" style="0"/>
    <col min="5" max="5" width="18.591" bestFit="true" customWidth="true" style="0"/>
    <col min="6" max="6" width="52.761" bestFit="true" customWidth="true" style="0"/>
    <col min="7" max="7" width="29.326" bestFit="true" customWidth="true" style="0"/>
    <col min="8" max="8" width="32.861" bestFit="true" customWidth="true" style="0"/>
    <col min="9" max="9" width="22.257" bestFit="true" customWidth="true" style="0"/>
    <col min="10" max="10" width="22.257" bestFit="true" customWidth="true" style="0"/>
    <col min="11" max="11" width="48.048" bestFit="true" customWidth="true" style="0"/>
    <col min="12" max="12" width="37.443" bestFit="true" customWidth="true" style="0"/>
    <col min="13" max="13" width="51.583" bestFit="true" customWidth="true" style="0"/>
    <col min="14" max="14" width="54.07" bestFit="true" customWidth="true" style="0"/>
    <col min="15" max="15" width="42.156" bestFit="true" customWidth="true" style="0"/>
    <col min="16" max="16" width="38.622" bestFit="true" customWidth="true" style="0"/>
    <col min="17" max="17" width="31.683" bestFit="true" customWidth="true" style="0"/>
    <col min="18" max="18" width="31.683" bestFit="true" customWidth="true" style="0"/>
    <col min="19" max="19" width="25.66" bestFit="true" customWidth="true" style="0"/>
    <col min="20" max="20" width="26.97" bestFit="true" customWidth="true" style="0"/>
    <col min="21" max="21" width="26.97" bestFit="true" customWidth="true" style="0"/>
    <col min="22" max="22" width="31.683" bestFit="true" customWidth="true" style="0"/>
    <col min="23" max="23" width="57.474" bestFit="true" customWidth="true" style="0"/>
    <col min="24" max="24" width="44.644" bestFit="true" customWidth="true" style="0"/>
    <col min="25" max="25" width="26.97" bestFit="true" customWidth="true" style="0"/>
    <col min="26" max="26" width="25.66" bestFit="true" customWidth="true" style="0"/>
    <col min="27" max="27" width="24.482" bestFit="true" customWidth="true" style="0"/>
    <col min="28" max="28" width="25.66" bestFit="true" customWidth="true" style="0"/>
    <col min="29" max="29" width="25.66" bestFit="true" customWidth="true" style="0"/>
    <col min="30" max="30" width="26.97" bestFit="true" customWidth="true" style="0"/>
    <col min="31" max="31" width="38.622" bestFit="true" customWidth="true" style="0"/>
    <col min="32" max="32" width="57.474" bestFit="true" customWidth="true" style="0"/>
    <col min="33" max="33" width="15.187" bestFit="true" customWidth="true" style="0"/>
  </cols>
  <sheetData>
    <row r="1" spans="1:3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Rating(mW)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Average Rectifier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 (mA)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 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 (mA)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V(BR)R (V) Min @IR=150μA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VF(V) Max @ IF=20mA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VF(V) Max @ IF=100mA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VF(V) Max @ IF=200mA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V(BR)R (V) Min @IR=100μA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Trr(ns) Max @ IF=IR=10 mA, Irr=0.1xIR, RL=100Ω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(V)</t>
          </r>
        </is>
      </c>
      <c r="Y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VF(V) Max @ IF=1.0mA</t>
          </r>
        </is>
      </c>
      <c r="Z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VF(V) Max @ IF=10mA</t>
          </r>
        </is>
      </c>
      <c r="AA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IR(nA) Max @ VR=5V</t>
          </r>
        </is>
      </c>
      <c r="AB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IR(µA) Max @ VR=30V</t>
          </r>
        </is>
      </c>
      <c r="AC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IR(uA) Max @ VR=80V</t>
          </r>
        </is>
      </c>
      <c r="AD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IR(μA) Max @ VR=240V</t>
          </r>
        </is>
      </c>
      <c r="A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CT(pF) Max @ VR = 0V, f = 1MHz</t>
          </r>
        </is>
      </c>
      <c r="A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Trr(ns) Max @ IF=IR=30 mA, Irr=0.1xIR, RL=100Ω</t>
          </r>
        </is>
      </c>
      <c r="AG1" s="1" t="s">
        <v>32</v>
      </c>
    </row>
    <row r="2" spans="1:33">
      <c r="A2" t="s">
        <v>33</v>
      </c>
      <c r="B2" s="2" t="str">
        <f>Hyperlink("https://www.diodes.com/assets/Datasheets/BAV16W_1N4148W.pdf")</f>
        <v>https://www.diodes.com/assets/Datasheets/BAV16W_1N4148W.pdf</v>
      </c>
      <c r="C2" t="str">
        <f>Hyperlink("https://www.diodes.com/part/view/1N4148WQ","1N4148WQ")</f>
        <v>1N4148WQ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>
        <v>400</v>
      </c>
      <c r="J2" t="s">
        <v>39</v>
      </c>
      <c r="K2">
        <v>100</v>
      </c>
      <c r="L2">
        <v>4</v>
      </c>
      <c r="M2">
        <v>150</v>
      </c>
      <c r="N2">
        <v>2</v>
      </c>
      <c r="O2">
        <v>1</v>
      </c>
      <c r="P2">
        <v>1</v>
      </c>
      <c r="R2">
        <v>2</v>
      </c>
      <c r="V2" t="s">
        <v>40</v>
      </c>
      <c r="W2">
        <v>4</v>
      </c>
      <c r="X2">
        <v>75</v>
      </c>
      <c r="Y2">
        <v>0.715</v>
      </c>
      <c r="Z2">
        <v>0.855</v>
      </c>
      <c r="AE2">
        <v>2</v>
      </c>
      <c r="AG2" t="s">
        <v>41</v>
      </c>
    </row>
    <row r="3" spans="1:33">
      <c r="A3" t="s">
        <v>42</v>
      </c>
      <c r="B3" s="2" t="str">
        <f>Hyperlink("https://www.diodes.com/assets/Datasheets/1N4148WS_BAV16WS.pdf")</f>
        <v>https://www.diodes.com/assets/Datasheets/1N4148WS_BAV16WS.pdf</v>
      </c>
      <c r="C3" t="str">
        <f>Hyperlink("https://www.diodes.com/part/view/1N4148WSQ","1N4148WSQ")</f>
        <v>1N4148WSQ</v>
      </c>
      <c r="D3" t="s">
        <v>43</v>
      </c>
      <c r="E3" t="s">
        <v>35</v>
      </c>
      <c r="F3" t="s">
        <v>36</v>
      </c>
      <c r="G3" t="s">
        <v>37</v>
      </c>
      <c r="H3" t="s">
        <v>38</v>
      </c>
      <c r="I3">
        <v>200</v>
      </c>
      <c r="J3" t="s">
        <v>39</v>
      </c>
      <c r="K3">
        <v>75</v>
      </c>
      <c r="L3">
        <v>4</v>
      </c>
      <c r="M3">
        <v>150</v>
      </c>
      <c r="N3">
        <v>2</v>
      </c>
      <c r="O3">
        <v>1</v>
      </c>
      <c r="P3">
        <v>1</v>
      </c>
      <c r="R3">
        <v>2</v>
      </c>
      <c r="V3" t="s">
        <v>44</v>
      </c>
      <c r="W3">
        <v>4</v>
      </c>
      <c r="X3">
        <v>75</v>
      </c>
      <c r="Y3">
        <v>0.715</v>
      </c>
      <c r="Z3">
        <v>0.855</v>
      </c>
      <c r="AE3">
        <v>2</v>
      </c>
      <c r="AG3" t="s">
        <v>45</v>
      </c>
    </row>
    <row r="4" spans="1:33">
      <c r="A4" t="s">
        <v>46</v>
      </c>
      <c r="B4" s="2" t="str">
        <f>Hyperlink("https://www.diodes.com/assets/Datasheets/ds30196.pdf")</f>
        <v>https://www.diodes.com/assets/Datasheets/ds30196.pdf</v>
      </c>
      <c r="C4" t="str">
        <f>Hyperlink("https://www.diodes.com/part/view/1N4448HWSQ","1N4448HWSQ")</f>
        <v>1N4448HWSQ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>
        <v>200</v>
      </c>
      <c r="J4" t="s">
        <v>39</v>
      </c>
      <c r="K4">
        <v>80</v>
      </c>
      <c r="L4">
        <v>4</v>
      </c>
      <c r="M4">
        <v>250</v>
      </c>
      <c r="N4">
        <v>4</v>
      </c>
      <c r="O4" t="s">
        <v>47</v>
      </c>
      <c r="P4">
        <v>0.1</v>
      </c>
      <c r="R4">
        <v>3.5</v>
      </c>
      <c r="V4">
        <v>80</v>
      </c>
      <c r="W4">
        <v>4</v>
      </c>
      <c r="X4">
        <v>80</v>
      </c>
      <c r="Z4">
        <v>0.855</v>
      </c>
      <c r="AE4">
        <v>3.5</v>
      </c>
      <c r="AG4" t="s">
        <v>45</v>
      </c>
    </row>
    <row r="5" spans="1:33">
      <c r="A5" t="s">
        <v>48</v>
      </c>
      <c r="B5" s="2" t="str">
        <f>Hyperlink("https://www.diodes.com/assets/Datasheets/BAS16HLPQ.pdf")</f>
        <v>https://www.diodes.com/assets/Datasheets/BAS16HLPQ.pdf</v>
      </c>
      <c r="C5" t="str">
        <f>Hyperlink("https://www.diodes.com/part/view/BAS16HLPQ","BAS16HLPQ")</f>
        <v>BAS16HLPQ</v>
      </c>
      <c r="D5" t="s">
        <v>49</v>
      </c>
      <c r="E5" t="s">
        <v>35</v>
      </c>
      <c r="F5" t="s">
        <v>36</v>
      </c>
      <c r="G5" t="s">
        <v>37</v>
      </c>
      <c r="H5" t="s">
        <v>38</v>
      </c>
      <c r="I5">
        <v>250</v>
      </c>
      <c r="J5" t="s">
        <v>39</v>
      </c>
      <c r="K5">
        <v>100</v>
      </c>
      <c r="L5">
        <v>4</v>
      </c>
      <c r="N5">
        <v>4</v>
      </c>
      <c r="O5" t="s">
        <v>50</v>
      </c>
      <c r="P5">
        <v>0.5</v>
      </c>
      <c r="R5">
        <v>1.5</v>
      </c>
      <c r="V5">
        <v>100</v>
      </c>
      <c r="W5">
        <v>4</v>
      </c>
      <c r="X5" t="s">
        <v>51</v>
      </c>
      <c r="Y5">
        <v>0.715</v>
      </c>
      <c r="AC5" t="s">
        <v>52</v>
      </c>
      <c r="AE5">
        <v>1.5</v>
      </c>
      <c r="AG5" t="s">
        <v>53</v>
      </c>
    </row>
    <row r="6" spans="1:33">
      <c r="A6" t="s">
        <v>54</v>
      </c>
      <c r="B6" s="2" t="str">
        <f>Hyperlink("https://www.diodes.com/assets/Datasheets/BAS16HTWQ.pdf")</f>
        <v>https://www.diodes.com/assets/Datasheets/BAS16HTWQ.pdf</v>
      </c>
      <c r="C6" t="str">
        <f>Hyperlink("https://www.diodes.com/part/view/BAS16HTWQ","BAS16HTWQ")</f>
        <v>BAS16HTWQ</v>
      </c>
      <c r="D6" t="s">
        <v>55</v>
      </c>
      <c r="E6" t="s">
        <v>35</v>
      </c>
      <c r="F6" t="s">
        <v>36</v>
      </c>
      <c r="G6" t="s">
        <v>56</v>
      </c>
      <c r="H6" t="s">
        <v>38</v>
      </c>
      <c r="I6">
        <v>250</v>
      </c>
      <c r="J6" t="s">
        <v>39</v>
      </c>
      <c r="K6">
        <v>100</v>
      </c>
      <c r="L6">
        <v>4</v>
      </c>
      <c r="M6">
        <v>200</v>
      </c>
      <c r="N6">
        <v>4</v>
      </c>
      <c r="O6" t="s">
        <v>57</v>
      </c>
      <c r="P6">
        <v>0.5</v>
      </c>
      <c r="R6">
        <v>1.5</v>
      </c>
      <c r="T6">
        <v>1</v>
      </c>
      <c r="V6" t="s">
        <v>58</v>
      </c>
      <c r="W6">
        <v>4</v>
      </c>
      <c r="X6">
        <v>80</v>
      </c>
      <c r="AA6">
        <v>50</v>
      </c>
      <c r="AC6">
        <v>0.5</v>
      </c>
      <c r="AE6">
        <v>1.5</v>
      </c>
      <c r="AG6" t="s">
        <v>59</v>
      </c>
    </row>
    <row r="7" spans="1:33">
      <c r="A7" t="s">
        <v>60</v>
      </c>
      <c r="B7" s="2" t="str">
        <f>Hyperlink("https://www.diodes.com/assets/Datasheets/BAS16LPQ.pdf")</f>
        <v>https://www.diodes.com/assets/Datasheets/BAS16LPQ.pdf</v>
      </c>
      <c r="C7" t="str">
        <f>Hyperlink("https://www.diodes.com/part/view/BAS16LPQ","BAS16LPQ")</f>
        <v>BAS16LPQ</v>
      </c>
      <c r="D7" t="s">
        <v>61</v>
      </c>
      <c r="E7" t="s">
        <v>35</v>
      </c>
      <c r="F7" t="s">
        <v>36</v>
      </c>
      <c r="G7" t="s">
        <v>37</v>
      </c>
      <c r="H7" t="s">
        <v>38</v>
      </c>
      <c r="I7">
        <v>250</v>
      </c>
      <c r="J7" t="s">
        <v>35</v>
      </c>
      <c r="K7">
        <v>75</v>
      </c>
      <c r="L7">
        <v>4</v>
      </c>
      <c r="M7" t="s">
        <v>62</v>
      </c>
      <c r="N7" t="s">
        <v>63</v>
      </c>
      <c r="O7" t="s">
        <v>64</v>
      </c>
      <c r="P7">
        <v>1</v>
      </c>
      <c r="R7">
        <v>2</v>
      </c>
      <c r="V7">
        <v>75</v>
      </c>
      <c r="X7">
        <v>75</v>
      </c>
      <c r="Y7">
        <v>0.715</v>
      </c>
      <c r="Z7">
        <v>0.855</v>
      </c>
      <c r="AE7">
        <v>2</v>
      </c>
      <c r="AG7" t="s">
        <v>53</v>
      </c>
    </row>
    <row r="8" spans="1:33">
      <c r="A8" t="s">
        <v>65</v>
      </c>
      <c r="B8" s="2" t="str">
        <f>Hyperlink("https://www.diodes.com/assets/Datasheets/BAS16TWQ.pdf")</f>
        <v>https://www.diodes.com/assets/Datasheets/BAS16TWQ.pdf</v>
      </c>
      <c r="C8" t="str">
        <f>Hyperlink("https://www.diodes.com/part/view/BAS16TWQ","BAS16TWQ")</f>
        <v>BAS16TWQ</v>
      </c>
      <c r="D8" t="s">
        <v>66</v>
      </c>
      <c r="E8" t="s">
        <v>35</v>
      </c>
      <c r="F8" t="s">
        <v>36</v>
      </c>
      <c r="G8" t="s">
        <v>56</v>
      </c>
      <c r="H8" t="s">
        <v>38</v>
      </c>
      <c r="I8">
        <v>200</v>
      </c>
      <c r="J8" t="s">
        <v>39</v>
      </c>
      <c r="K8">
        <v>75</v>
      </c>
      <c r="L8">
        <v>4</v>
      </c>
      <c r="M8">
        <v>150</v>
      </c>
      <c r="N8">
        <v>2</v>
      </c>
      <c r="O8" t="s">
        <v>67</v>
      </c>
      <c r="P8">
        <v>1</v>
      </c>
      <c r="R8">
        <v>2</v>
      </c>
      <c r="V8" t="s">
        <v>44</v>
      </c>
      <c r="W8">
        <v>4</v>
      </c>
      <c r="X8">
        <v>75</v>
      </c>
      <c r="Y8">
        <v>0.9</v>
      </c>
      <c r="Z8">
        <v>1</v>
      </c>
      <c r="AE8">
        <v>2</v>
      </c>
      <c r="AG8" t="s">
        <v>59</v>
      </c>
    </row>
    <row r="9" spans="1:33">
      <c r="A9" t="s">
        <v>68</v>
      </c>
      <c r="B9" s="2" t="str">
        <f>Hyperlink("https://www.diodes.com/assets/Datasheets/BAS16VAQ.pdf")</f>
        <v>https://www.diodes.com/assets/Datasheets/BAS16VAQ.pdf</v>
      </c>
      <c r="C9" t="str">
        <f>Hyperlink("https://www.diodes.com/part/view/BAS16VAQ","BAS16VAQ")</f>
        <v>BAS16VAQ</v>
      </c>
      <c r="D9" t="s">
        <v>55</v>
      </c>
      <c r="E9" t="s">
        <v>35</v>
      </c>
      <c r="F9" t="s">
        <v>36</v>
      </c>
      <c r="G9" t="s">
        <v>56</v>
      </c>
      <c r="H9" t="s">
        <v>38</v>
      </c>
      <c r="I9">
        <v>350</v>
      </c>
      <c r="J9" t="s">
        <v>39</v>
      </c>
      <c r="K9">
        <v>100</v>
      </c>
      <c r="L9">
        <v>4</v>
      </c>
      <c r="N9">
        <v>4.0</v>
      </c>
      <c r="O9" t="s">
        <v>64</v>
      </c>
      <c r="P9" t="s">
        <v>69</v>
      </c>
      <c r="R9">
        <v>1.5</v>
      </c>
      <c r="V9" t="s">
        <v>70</v>
      </c>
      <c r="W9">
        <v>4</v>
      </c>
      <c r="X9" t="s">
        <v>71</v>
      </c>
      <c r="Y9" t="s">
        <v>72</v>
      </c>
      <c r="Z9" t="s">
        <v>73</v>
      </c>
      <c r="AC9">
        <v>0.5</v>
      </c>
      <c r="AE9">
        <v>1.5</v>
      </c>
      <c r="AG9" t="s">
        <v>74</v>
      </c>
    </row>
    <row r="10" spans="1:33">
      <c r="A10" t="s">
        <v>75</v>
      </c>
      <c r="B10" s="2" t="str">
        <f>Hyperlink("https://www.diodes.com/assets/Datasheets/BAS16VVQ.pdf")</f>
        <v>https://www.diodes.com/assets/Datasheets/BAS16VVQ.pdf</v>
      </c>
      <c r="C10" t="str">
        <f>Hyperlink("https://www.diodes.com/part/view/BAS16VVQ","BAS16VVQ")</f>
        <v>BAS16VVQ</v>
      </c>
      <c r="D10" t="s">
        <v>55</v>
      </c>
      <c r="E10" t="s">
        <v>35</v>
      </c>
      <c r="F10" t="s">
        <v>36</v>
      </c>
      <c r="G10" t="s">
        <v>56</v>
      </c>
      <c r="H10" t="s">
        <v>38</v>
      </c>
      <c r="I10">
        <v>350</v>
      </c>
      <c r="J10" t="s">
        <v>39</v>
      </c>
      <c r="K10">
        <v>100</v>
      </c>
      <c r="L10">
        <v>4</v>
      </c>
      <c r="N10">
        <v>4</v>
      </c>
      <c r="O10" t="s">
        <v>64</v>
      </c>
      <c r="P10" t="s">
        <v>69</v>
      </c>
      <c r="R10">
        <v>1.5</v>
      </c>
      <c r="V10">
        <v>100</v>
      </c>
      <c r="W10">
        <v>4</v>
      </c>
      <c r="X10" t="s">
        <v>69</v>
      </c>
      <c r="Y10">
        <v>0.715</v>
      </c>
      <c r="Z10">
        <v>0.855</v>
      </c>
      <c r="AB10" t="s">
        <v>76</v>
      </c>
      <c r="AC10">
        <v>0.5</v>
      </c>
      <c r="AE10">
        <v>1.5</v>
      </c>
      <c r="AG10" t="s">
        <v>74</v>
      </c>
    </row>
    <row r="11" spans="1:33">
      <c r="A11" t="s">
        <v>77</v>
      </c>
      <c r="B11" s="2" t="str">
        <f>Hyperlink("https://www.diodes.com/assets/Datasheets/BAS21TMQ.pdf")</f>
        <v>https://www.diodes.com/assets/Datasheets/BAS21TMQ.pdf</v>
      </c>
      <c r="C11" t="str">
        <f>Hyperlink("https://www.diodes.com/part/view/BAS21TMQ","BAS21TMQ")</f>
        <v>BAS21TMQ</v>
      </c>
      <c r="D11" t="s">
        <v>78</v>
      </c>
      <c r="E11" t="s">
        <v>35</v>
      </c>
      <c r="F11" t="s">
        <v>36</v>
      </c>
      <c r="G11" t="s">
        <v>79</v>
      </c>
      <c r="H11" t="s">
        <v>38</v>
      </c>
      <c r="I11">
        <v>300</v>
      </c>
      <c r="J11" t="s">
        <v>39</v>
      </c>
      <c r="K11">
        <v>250</v>
      </c>
      <c r="L11">
        <v>50</v>
      </c>
      <c r="M11">
        <v>200</v>
      </c>
      <c r="N11">
        <v>10</v>
      </c>
      <c r="O11" t="s">
        <v>80</v>
      </c>
      <c r="P11">
        <v>0.1</v>
      </c>
      <c r="R11">
        <v>5</v>
      </c>
      <c r="V11">
        <v>250</v>
      </c>
      <c r="W11">
        <v>50</v>
      </c>
      <c r="X11">
        <v>250</v>
      </c>
      <c r="Y11">
        <v>0.9</v>
      </c>
      <c r="Z11">
        <v>1</v>
      </c>
      <c r="AC11" t="s">
        <v>81</v>
      </c>
      <c r="AE11">
        <v>5</v>
      </c>
      <c r="AG11" t="s">
        <v>82</v>
      </c>
    </row>
    <row r="12" spans="1:33">
      <c r="A12" t="s">
        <v>83</v>
      </c>
      <c r="B12" s="2" t="str">
        <f>Hyperlink("https://www.diodes.com/assets/Datasheets/BAS21TWQ.pdf")</f>
        <v>https://www.diodes.com/assets/Datasheets/BAS21TWQ.pdf</v>
      </c>
      <c r="C12" t="str">
        <f>Hyperlink("https://www.diodes.com/part/view/BAS21TWQ","BAS21TWQ")</f>
        <v>BAS21TWQ</v>
      </c>
      <c r="D12" t="s">
        <v>84</v>
      </c>
      <c r="E12" t="s">
        <v>35</v>
      </c>
      <c r="F12" t="s">
        <v>36</v>
      </c>
      <c r="G12" t="s">
        <v>56</v>
      </c>
      <c r="H12" t="s">
        <v>38</v>
      </c>
      <c r="I12">
        <v>200</v>
      </c>
      <c r="J12" t="s">
        <v>39</v>
      </c>
      <c r="K12">
        <v>250</v>
      </c>
      <c r="L12">
        <v>50</v>
      </c>
      <c r="M12">
        <v>200</v>
      </c>
      <c r="N12">
        <v>2</v>
      </c>
      <c r="O12" t="s">
        <v>85</v>
      </c>
      <c r="P12">
        <v>0.1</v>
      </c>
      <c r="R12">
        <v>5</v>
      </c>
      <c r="T12">
        <v>1</v>
      </c>
      <c r="V12">
        <v>250</v>
      </c>
      <c r="W12">
        <v>50</v>
      </c>
      <c r="X12">
        <v>250</v>
      </c>
      <c r="AC12" t="s">
        <v>81</v>
      </c>
      <c r="AE12">
        <v>5</v>
      </c>
      <c r="AG12" t="s">
        <v>59</v>
      </c>
    </row>
    <row r="13" spans="1:33">
      <c r="A13" t="s">
        <v>86</v>
      </c>
      <c r="B13" s="2" t="str">
        <f>Hyperlink("https://www.diodes.com/assets/Datasheets/BAS21WQ.pdf")</f>
        <v>https://www.diodes.com/assets/Datasheets/BAS21WQ.pdf</v>
      </c>
      <c r="C13" t="str">
        <f>Hyperlink("https://www.diodes.com/part/view/BAS21WQ","BAS21WQ")</f>
        <v>BAS21WQ</v>
      </c>
      <c r="D13" t="s">
        <v>87</v>
      </c>
      <c r="E13" t="s">
        <v>35</v>
      </c>
      <c r="F13" t="s">
        <v>36</v>
      </c>
      <c r="G13" t="s">
        <v>37</v>
      </c>
      <c r="H13" t="s">
        <v>38</v>
      </c>
      <c r="I13">
        <v>200</v>
      </c>
      <c r="J13" t="s">
        <v>39</v>
      </c>
      <c r="K13">
        <v>250</v>
      </c>
      <c r="L13">
        <v>50</v>
      </c>
      <c r="M13">
        <v>200</v>
      </c>
      <c r="N13">
        <v>2.5</v>
      </c>
      <c r="O13" t="s">
        <v>88</v>
      </c>
      <c r="P13">
        <v>0.1</v>
      </c>
      <c r="R13">
        <v>5</v>
      </c>
      <c r="T13">
        <v>1</v>
      </c>
      <c r="V13">
        <v>200</v>
      </c>
      <c r="W13">
        <v>50</v>
      </c>
      <c r="X13">
        <v>200</v>
      </c>
      <c r="AC13" t="s">
        <v>89</v>
      </c>
      <c r="AE13">
        <v>5</v>
      </c>
      <c r="AG13" t="s">
        <v>90</v>
      </c>
    </row>
    <row r="14" spans="1:33">
      <c r="A14" t="s">
        <v>91</v>
      </c>
      <c r="B14" s="2" t="str">
        <f>Hyperlink("https://www.diodes.com/assets/Datasheets/BAS28Q.pdf")</f>
        <v>https://www.diodes.com/assets/Datasheets/BAS28Q.pdf</v>
      </c>
      <c r="C14" t="str">
        <f>Hyperlink("https://www.diodes.com/part/view/BAS28Q","BAS28Q")</f>
        <v>BAS28Q</v>
      </c>
      <c r="D14" t="s">
        <v>92</v>
      </c>
      <c r="E14" t="s">
        <v>35</v>
      </c>
      <c r="F14" t="s">
        <v>36</v>
      </c>
      <c r="G14" t="s">
        <v>93</v>
      </c>
      <c r="H14" t="s">
        <v>38</v>
      </c>
      <c r="I14">
        <v>250</v>
      </c>
      <c r="J14" t="s">
        <v>39</v>
      </c>
      <c r="K14">
        <v>85</v>
      </c>
      <c r="L14">
        <v>4</v>
      </c>
      <c r="M14">
        <v>215</v>
      </c>
      <c r="N14">
        <v>4</v>
      </c>
      <c r="O14" t="s">
        <v>57</v>
      </c>
      <c r="P14">
        <v>1</v>
      </c>
      <c r="R14">
        <v>1.5</v>
      </c>
      <c r="T14">
        <v>1</v>
      </c>
      <c r="V14">
        <v>85</v>
      </c>
      <c r="W14">
        <v>4</v>
      </c>
      <c r="X14">
        <v>85</v>
      </c>
      <c r="AE14">
        <v>1.5</v>
      </c>
      <c r="AG14" t="s">
        <v>94</v>
      </c>
    </row>
    <row r="15" spans="1:33">
      <c r="A15" t="s">
        <v>95</v>
      </c>
      <c r="B15" s="2" t="str">
        <f>Hyperlink("https://www.diodes.com/assets/Datasheets/BAS521Q.pdf")</f>
        <v>https://www.diodes.com/assets/Datasheets/BAS521Q.pdf</v>
      </c>
      <c r="C15" t="str">
        <f>Hyperlink("https://www.diodes.com/part/view/BAS521Q","BAS521Q")</f>
        <v>BAS521Q</v>
      </c>
      <c r="D15" t="s">
        <v>96</v>
      </c>
      <c r="E15" t="s">
        <v>35</v>
      </c>
      <c r="F15" t="s">
        <v>36</v>
      </c>
      <c r="G15" t="s">
        <v>37</v>
      </c>
      <c r="H15" t="s">
        <v>38</v>
      </c>
      <c r="I15">
        <v>325</v>
      </c>
      <c r="J15" t="s">
        <v>39</v>
      </c>
      <c r="K15">
        <v>300</v>
      </c>
      <c r="L15">
        <v>50</v>
      </c>
      <c r="M15">
        <v>250</v>
      </c>
      <c r="N15">
        <v>4.5</v>
      </c>
      <c r="O15">
        <v>1.1</v>
      </c>
      <c r="P15">
        <v>0.15</v>
      </c>
      <c r="R15">
        <v>5</v>
      </c>
      <c r="T15">
        <v>1</v>
      </c>
      <c r="V15">
        <v>300</v>
      </c>
      <c r="W15">
        <v>50</v>
      </c>
      <c r="X15">
        <v>300</v>
      </c>
      <c r="AC15" t="s">
        <v>97</v>
      </c>
      <c r="AE15">
        <v>5</v>
      </c>
      <c r="AG15" t="s">
        <v>98</v>
      </c>
    </row>
    <row r="16" spans="1:33">
      <c r="A16" t="s">
        <v>99</v>
      </c>
      <c r="B16" s="2" t="str">
        <f>Hyperlink("https://www.diodes.com/assets/Datasheets/BAV116HWFQ.pdf")</f>
        <v>https://www.diodes.com/assets/Datasheets/BAV116HWFQ.pdf</v>
      </c>
      <c r="C16" t="str">
        <f>Hyperlink("https://www.diodes.com/part/view/BAV116HWFQ","BAV116HWFQ")</f>
        <v>BAV116HWFQ</v>
      </c>
      <c r="D16" t="s">
        <v>100</v>
      </c>
      <c r="E16" t="s">
        <v>35</v>
      </c>
      <c r="F16" t="s">
        <v>36</v>
      </c>
      <c r="G16" t="s">
        <v>37</v>
      </c>
      <c r="H16" t="s">
        <v>38</v>
      </c>
      <c r="I16">
        <v>375</v>
      </c>
      <c r="J16" t="s">
        <v>39</v>
      </c>
      <c r="K16">
        <v>85</v>
      </c>
      <c r="L16">
        <v>3000</v>
      </c>
      <c r="M16">
        <v>215</v>
      </c>
      <c r="N16">
        <v>4</v>
      </c>
      <c r="O16" t="s">
        <v>101</v>
      </c>
      <c r="P16">
        <v>0.005</v>
      </c>
      <c r="R16">
        <v>2</v>
      </c>
      <c r="T16">
        <v>1</v>
      </c>
      <c r="V16">
        <v>85</v>
      </c>
      <c r="W16">
        <v>3000</v>
      </c>
      <c r="X16">
        <v>75</v>
      </c>
      <c r="AC16" t="s">
        <v>102</v>
      </c>
      <c r="AE16">
        <v>2</v>
      </c>
      <c r="AG16" t="s">
        <v>103</v>
      </c>
    </row>
    <row r="17" spans="1:33">
      <c r="A17" t="s">
        <v>104</v>
      </c>
      <c r="B17" s="2" t="str">
        <f>Hyperlink("https://www.diodes.com/assets/Datasheets/BAV116WQ.pdf")</f>
        <v>https://www.diodes.com/assets/Datasheets/BAV116WQ.pdf</v>
      </c>
      <c r="C17" t="str">
        <f>Hyperlink("https://www.diodes.com/part/view/BAV116WQ","BAV116WQ")</f>
        <v>BAV116WQ</v>
      </c>
      <c r="D17" t="s">
        <v>100</v>
      </c>
      <c r="E17" t="s">
        <v>35</v>
      </c>
      <c r="F17" t="s">
        <v>36</v>
      </c>
      <c r="G17" t="s">
        <v>37</v>
      </c>
      <c r="H17" t="s">
        <v>38</v>
      </c>
      <c r="I17">
        <v>200</v>
      </c>
      <c r="J17" t="s">
        <v>39</v>
      </c>
      <c r="K17">
        <v>130</v>
      </c>
      <c r="L17">
        <v>3000</v>
      </c>
      <c r="M17">
        <v>215</v>
      </c>
      <c r="N17">
        <v>4</v>
      </c>
      <c r="O17">
        <v>1.25</v>
      </c>
      <c r="P17">
        <v>0.005</v>
      </c>
      <c r="R17">
        <v>5</v>
      </c>
      <c r="T17">
        <v>1</v>
      </c>
      <c r="V17">
        <v>130</v>
      </c>
      <c r="W17">
        <v>3000</v>
      </c>
      <c r="X17">
        <v>75</v>
      </c>
      <c r="Y17">
        <v>0.9</v>
      </c>
      <c r="Z17">
        <v>1</v>
      </c>
      <c r="AC17" t="s">
        <v>102</v>
      </c>
      <c r="AE17">
        <v>5</v>
      </c>
      <c r="AG17" t="s">
        <v>41</v>
      </c>
    </row>
    <row r="18" spans="1:33">
      <c r="A18" t="s">
        <v>105</v>
      </c>
      <c r="B18" s="2" t="str">
        <f>Hyperlink("https://www.diodes.com/assets/Datasheets/BAV116WSQ.pdf")</f>
        <v>https://www.diodes.com/assets/Datasheets/BAV116WSQ.pdf</v>
      </c>
      <c r="C18" t="str">
        <f>Hyperlink("https://www.diodes.com/part/view/BAV116WSQ","BAV116WSQ")</f>
        <v>BAV116WSQ</v>
      </c>
      <c r="D18" t="s">
        <v>100</v>
      </c>
      <c r="E18" t="s">
        <v>35</v>
      </c>
      <c r="F18" t="s">
        <v>36</v>
      </c>
      <c r="G18" t="s">
        <v>38</v>
      </c>
      <c r="H18" t="s">
        <v>38</v>
      </c>
      <c r="I18">
        <v>200</v>
      </c>
      <c r="J18" t="s">
        <v>39</v>
      </c>
      <c r="K18">
        <v>85</v>
      </c>
      <c r="L18">
        <v>3000</v>
      </c>
      <c r="M18">
        <v>215</v>
      </c>
      <c r="N18">
        <v>4</v>
      </c>
      <c r="O18" t="s">
        <v>106</v>
      </c>
      <c r="P18">
        <v>0.005</v>
      </c>
      <c r="R18">
        <v>1.5</v>
      </c>
      <c r="T18">
        <v>1</v>
      </c>
      <c r="V18">
        <v>85</v>
      </c>
      <c r="W18">
        <v>3000</v>
      </c>
      <c r="X18">
        <v>75</v>
      </c>
      <c r="AC18" t="s">
        <v>102</v>
      </c>
      <c r="AG18" t="s">
        <v>45</v>
      </c>
    </row>
    <row r="19" spans="1:33">
      <c r="A19" t="s">
        <v>107</v>
      </c>
      <c r="B19" s="2" t="str">
        <f>Hyperlink("https://www.diodes.com/assets/Datasheets/BAV199DWQ.pdf")</f>
        <v>https://www.diodes.com/assets/Datasheets/BAV199DWQ.pdf</v>
      </c>
      <c r="C19" t="str">
        <f>Hyperlink("https://www.diodes.com/part/view/BAV199DWQ","BAV199DWQ")</f>
        <v>BAV199DWQ</v>
      </c>
      <c r="D19" t="s">
        <v>108</v>
      </c>
      <c r="E19" t="s">
        <v>35</v>
      </c>
      <c r="F19" t="s">
        <v>36</v>
      </c>
      <c r="G19" t="s">
        <v>109</v>
      </c>
      <c r="H19" t="s">
        <v>38</v>
      </c>
      <c r="I19">
        <v>200</v>
      </c>
      <c r="J19" t="s">
        <v>39</v>
      </c>
      <c r="K19">
        <v>85</v>
      </c>
      <c r="L19">
        <v>3000</v>
      </c>
      <c r="M19">
        <v>160</v>
      </c>
      <c r="N19">
        <v>4</v>
      </c>
      <c r="O19" t="s">
        <v>110</v>
      </c>
      <c r="P19">
        <v>0.005</v>
      </c>
      <c r="R19">
        <v>1.5</v>
      </c>
      <c r="V19">
        <v>85</v>
      </c>
      <c r="W19">
        <v>3000</v>
      </c>
      <c r="X19">
        <v>75</v>
      </c>
      <c r="Y19">
        <v>0.715</v>
      </c>
      <c r="Z19">
        <v>0.855</v>
      </c>
      <c r="AC19" t="s">
        <v>102</v>
      </c>
      <c r="AE19">
        <v>1.5</v>
      </c>
      <c r="AG19" t="s">
        <v>59</v>
      </c>
    </row>
    <row r="20" spans="1:33">
      <c r="A20" t="s">
        <v>111</v>
      </c>
      <c r="B20" s="2" t="str">
        <f>Hyperlink("https://www.diodes.com/assets/Datasheets/BAV199TQ.pdf")</f>
        <v>https://www.diodes.com/assets/Datasheets/BAV199TQ.pdf</v>
      </c>
      <c r="C20" t="str">
        <f>Hyperlink("https://www.diodes.com/part/view/BAV199TQ","BAV199TQ")</f>
        <v>BAV199TQ</v>
      </c>
      <c r="D20" t="s">
        <v>100</v>
      </c>
      <c r="E20" t="s">
        <v>35</v>
      </c>
      <c r="F20" t="s">
        <v>36</v>
      </c>
      <c r="G20" t="s">
        <v>112</v>
      </c>
      <c r="H20" t="s">
        <v>38</v>
      </c>
      <c r="I20">
        <v>150</v>
      </c>
      <c r="J20" t="s">
        <v>39</v>
      </c>
      <c r="K20">
        <v>85</v>
      </c>
      <c r="L20">
        <v>3000</v>
      </c>
      <c r="M20">
        <v>215</v>
      </c>
      <c r="N20">
        <v>4</v>
      </c>
      <c r="O20" t="s">
        <v>113</v>
      </c>
      <c r="P20">
        <v>0.005</v>
      </c>
      <c r="R20">
        <v>2</v>
      </c>
      <c r="V20">
        <v>85</v>
      </c>
      <c r="W20">
        <v>3000</v>
      </c>
      <c r="X20">
        <v>75</v>
      </c>
      <c r="Y20">
        <v>0.9</v>
      </c>
      <c r="Z20">
        <v>1</v>
      </c>
      <c r="AC20" t="s">
        <v>102</v>
      </c>
      <c r="AE20">
        <v>2</v>
      </c>
      <c r="AG20" t="s">
        <v>114</v>
      </c>
    </row>
    <row r="21" spans="1:33">
      <c r="A21" t="s">
        <v>115</v>
      </c>
      <c r="B21" s="2" t="str">
        <f>Hyperlink("https://www.diodes.com/assets/Datasheets/BAV199WQ.pdf")</f>
        <v>https://www.diodes.com/assets/Datasheets/BAV199WQ.pdf</v>
      </c>
      <c r="C21" t="str">
        <f>Hyperlink("https://www.diodes.com/part/view/BAV199WQ","BAV199WQ")</f>
        <v>BAV199WQ</v>
      </c>
      <c r="D21" t="s">
        <v>116</v>
      </c>
      <c r="E21" t="s">
        <v>35</v>
      </c>
      <c r="F21" t="s">
        <v>36</v>
      </c>
      <c r="G21" t="s">
        <v>112</v>
      </c>
      <c r="H21" t="s">
        <v>38</v>
      </c>
      <c r="I21">
        <v>200</v>
      </c>
      <c r="J21" t="s">
        <v>39</v>
      </c>
      <c r="K21">
        <v>85</v>
      </c>
      <c r="L21">
        <v>3000</v>
      </c>
      <c r="M21">
        <v>160</v>
      </c>
      <c r="N21">
        <v>4</v>
      </c>
      <c r="O21" t="s">
        <v>106</v>
      </c>
      <c r="P21">
        <v>0.005</v>
      </c>
      <c r="R21">
        <v>2</v>
      </c>
      <c r="V21">
        <v>85</v>
      </c>
      <c r="W21">
        <v>3000</v>
      </c>
      <c r="X21">
        <v>75</v>
      </c>
      <c r="Y21">
        <v>0.715</v>
      </c>
      <c r="Z21">
        <v>0.855</v>
      </c>
      <c r="AC21" t="s">
        <v>102</v>
      </c>
      <c r="AE21">
        <v>2</v>
      </c>
      <c r="AG21" t="s">
        <v>90</v>
      </c>
    </row>
    <row r="22" spans="1:33">
      <c r="A22" t="s">
        <v>117</v>
      </c>
      <c r="B22" s="2" t="str">
        <f>Hyperlink("https://www.diodes.com/assets/Datasheets/BAV21HWFQ.pdf")</f>
        <v>https://www.diodes.com/assets/Datasheets/BAV21HWFQ.pdf</v>
      </c>
      <c r="C22" t="str">
        <f>Hyperlink("https://www.diodes.com/part/view/BAV21HWFQ","BAV21HWFQ")</f>
        <v>BAV21HWFQ</v>
      </c>
      <c r="D22" t="s">
        <v>100</v>
      </c>
      <c r="E22" t="s">
        <v>35</v>
      </c>
      <c r="F22" t="s">
        <v>36</v>
      </c>
      <c r="G22" t="s">
        <v>37</v>
      </c>
      <c r="H22" t="s">
        <v>118</v>
      </c>
      <c r="I22">
        <v>375</v>
      </c>
      <c r="J22" t="s">
        <v>39</v>
      </c>
      <c r="K22">
        <v>250</v>
      </c>
      <c r="L22">
        <v>50</v>
      </c>
      <c r="M22">
        <v>200</v>
      </c>
      <c r="N22">
        <v>9</v>
      </c>
      <c r="O22">
        <v>200</v>
      </c>
      <c r="P22">
        <v>0.1</v>
      </c>
      <c r="R22">
        <v>5</v>
      </c>
      <c r="T22">
        <v>1</v>
      </c>
      <c r="V22">
        <v>250</v>
      </c>
      <c r="W22">
        <v>50</v>
      </c>
      <c r="X22">
        <v>200</v>
      </c>
      <c r="AE22">
        <v>5</v>
      </c>
      <c r="AG22" t="s">
        <v>103</v>
      </c>
    </row>
    <row r="23" spans="1:33">
      <c r="A23" t="s">
        <v>119</v>
      </c>
      <c r="B23" s="2" t="str">
        <f>Hyperlink("https://www.diodes.com/assets/Datasheets/BAV23AQ_CQ_SQ.pdf")</f>
        <v>https://www.diodes.com/assets/Datasheets/BAV23AQ_CQ_SQ.pdf</v>
      </c>
      <c r="C23" t="str">
        <f>Hyperlink("https://www.diodes.com/part/view/BAV23AQ","BAV23AQ")</f>
        <v>BAV23AQ</v>
      </c>
      <c r="D23" t="s">
        <v>120</v>
      </c>
      <c r="E23" t="s">
        <v>35</v>
      </c>
      <c r="F23" t="s">
        <v>36</v>
      </c>
      <c r="G23" t="s">
        <v>121</v>
      </c>
      <c r="H23" t="s">
        <v>38</v>
      </c>
      <c r="I23">
        <v>350</v>
      </c>
      <c r="J23" t="s">
        <v>39</v>
      </c>
      <c r="K23">
        <v>250</v>
      </c>
      <c r="L23">
        <v>50</v>
      </c>
      <c r="M23">
        <v>400</v>
      </c>
      <c r="N23">
        <v>9</v>
      </c>
      <c r="O23">
        <v>1</v>
      </c>
      <c r="P23">
        <v>0.1</v>
      </c>
      <c r="R23">
        <v>5</v>
      </c>
      <c r="V23">
        <v>250</v>
      </c>
      <c r="W23">
        <v>50</v>
      </c>
      <c r="X23">
        <v>200</v>
      </c>
      <c r="Y23">
        <v>0.715</v>
      </c>
      <c r="Z23">
        <v>0.855</v>
      </c>
      <c r="AC23" t="s">
        <v>89</v>
      </c>
      <c r="AE23">
        <v>5</v>
      </c>
      <c r="AG23" t="s">
        <v>122</v>
      </c>
    </row>
    <row r="24" spans="1:33">
      <c r="A24" t="s">
        <v>123</v>
      </c>
      <c r="B24" s="2" t="str">
        <f>Hyperlink("https://www.diodes.com/assets/Datasheets/BAV23AQ_CQ_SQ.pdf")</f>
        <v>https://www.diodes.com/assets/Datasheets/BAV23AQ_CQ_SQ.pdf</v>
      </c>
      <c r="C24" t="str">
        <f>Hyperlink("https://www.diodes.com/part/view/BAV23CQ","BAV23CQ")</f>
        <v>BAV23CQ</v>
      </c>
      <c r="D24" t="s">
        <v>120</v>
      </c>
      <c r="E24" t="s">
        <v>35</v>
      </c>
      <c r="F24" t="s">
        <v>36</v>
      </c>
      <c r="G24" t="s">
        <v>124</v>
      </c>
      <c r="H24" t="s">
        <v>38</v>
      </c>
      <c r="I24">
        <v>350</v>
      </c>
      <c r="J24" t="s">
        <v>39</v>
      </c>
      <c r="K24">
        <v>250</v>
      </c>
      <c r="L24">
        <v>50</v>
      </c>
      <c r="M24">
        <v>400</v>
      </c>
      <c r="N24">
        <v>9</v>
      </c>
      <c r="O24">
        <v>1</v>
      </c>
      <c r="P24">
        <v>0.1</v>
      </c>
      <c r="R24">
        <v>5</v>
      </c>
      <c r="V24">
        <v>250</v>
      </c>
      <c r="W24">
        <v>50</v>
      </c>
      <c r="X24">
        <v>200</v>
      </c>
      <c r="Y24">
        <v>0.715</v>
      </c>
      <c r="Z24">
        <v>0.855</v>
      </c>
      <c r="AC24" t="s">
        <v>89</v>
      </c>
      <c r="AE24">
        <v>5</v>
      </c>
      <c r="AG24" t="s">
        <v>122</v>
      </c>
    </row>
    <row r="25" spans="1:33">
      <c r="A25" t="s">
        <v>125</v>
      </c>
      <c r="B25" s="2" t="str">
        <f>Hyperlink("https://www.diodes.com/assets/Datasheets/BAV23AQ_CQ_SQ.pdf")</f>
        <v>https://www.diodes.com/assets/Datasheets/BAV23AQ_CQ_SQ.pdf</v>
      </c>
      <c r="C25" t="str">
        <f>Hyperlink("https://www.diodes.com/part/view/BAV23SQ","BAV23SQ")</f>
        <v>BAV23SQ</v>
      </c>
      <c r="D25" t="s">
        <v>120</v>
      </c>
      <c r="E25" t="s">
        <v>35</v>
      </c>
      <c r="F25" t="s">
        <v>36</v>
      </c>
      <c r="G25" t="s">
        <v>112</v>
      </c>
      <c r="H25" t="s">
        <v>38</v>
      </c>
      <c r="I25">
        <v>350</v>
      </c>
      <c r="J25" t="s">
        <v>39</v>
      </c>
      <c r="K25">
        <v>250</v>
      </c>
      <c r="L25">
        <v>50</v>
      </c>
      <c r="M25">
        <v>400</v>
      </c>
      <c r="N25">
        <v>9</v>
      </c>
      <c r="O25">
        <v>1</v>
      </c>
      <c r="P25">
        <v>0.1</v>
      </c>
      <c r="R25">
        <v>5</v>
      </c>
      <c r="V25">
        <v>250</v>
      </c>
      <c r="W25">
        <v>50</v>
      </c>
      <c r="X25">
        <v>200</v>
      </c>
      <c r="Y25">
        <v>0.715</v>
      </c>
      <c r="Z25">
        <v>0.855</v>
      </c>
      <c r="AC25" t="s">
        <v>89</v>
      </c>
      <c r="AE25">
        <v>5</v>
      </c>
      <c r="AG25" t="s">
        <v>122</v>
      </c>
    </row>
    <row r="26" spans="1:33">
      <c r="A26" t="s">
        <v>126</v>
      </c>
      <c r="B26" s="2" t="str">
        <f>Hyperlink("https://www.diodes.com/assets/Datasheets/BAV70HDWQ.pdf")</f>
        <v>https://www.diodes.com/assets/Datasheets/BAV70HDWQ.pdf</v>
      </c>
      <c r="C26" t="str">
        <f>Hyperlink("https://www.diodes.com/part/view/BAV70HDWQ","BAV70HDWQ")</f>
        <v>BAV70HDWQ</v>
      </c>
      <c r="D26" t="s">
        <v>55</v>
      </c>
      <c r="E26" t="s">
        <v>35</v>
      </c>
      <c r="F26" t="s">
        <v>36</v>
      </c>
      <c r="G26" t="s">
        <v>124</v>
      </c>
      <c r="H26" t="s">
        <v>38</v>
      </c>
      <c r="I26">
        <v>350</v>
      </c>
      <c r="J26" t="s">
        <v>39</v>
      </c>
      <c r="K26">
        <v>100</v>
      </c>
      <c r="L26">
        <v>4</v>
      </c>
      <c r="M26">
        <v>125</v>
      </c>
      <c r="N26">
        <v>4</v>
      </c>
      <c r="O26" t="s">
        <v>57</v>
      </c>
      <c r="P26">
        <v>0.5</v>
      </c>
      <c r="R26">
        <v>1.5</v>
      </c>
      <c r="V26" t="s">
        <v>127</v>
      </c>
      <c r="W26">
        <v>4</v>
      </c>
      <c r="X26">
        <v>80</v>
      </c>
      <c r="Y26">
        <v>0.715</v>
      </c>
      <c r="Z26">
        <v>0.855</v>
      </c>
      <c r="AC26">
        <v>0.5</v>
      </c>
      <c r="AE26">
        <v>1.5</v>
      </c>
      <c r="AG26" t="s">
        <v>59</v>
      </c>
    </row>
    <row r="27" spans="1:33">
      <c r="A27" t="s">
        <v>128</v>
      </c>
      <c r="B27" s="2" t="str">
        <f>Hyperlink("https://www.diodes.com/assets/Datasheets/BAV99DWQ.pdf")</f>
        <v>https://www.diodes.com/assets/Datasheets/BAV99DWQ.pdf</v>
      </c>
      <c r="C27" t="str">
        <f>Hyperlink("https://www.diodes.com/part/view/BAV99DWQ","BAV99DWQ")</f>
        <v>BAV99DWQ</v>
      </c>
      <c r="D27" t="s">
        <v>55</v>
      </c>
      <c r="E27" t="s">
        <v>35</v>
      </c>
      <c r="F27" t="s">
        <v>36</v>
      </c>
      <c r="G27" t="s">
        <v>129</v>
      </c>
      <c r="H27" t="s">
        <v>38</v>
      </c>
      <c r="I27">
        <v>200</v>
      </c>
      <c r="J27" t="s">
        <v>39</v>
      </c>
      <c r="K27">
        <v>75</v>
      </c>
      <c r="L27">
        <v>4</v>
      </c>
      <c r="M27">
        <v>215</v>
      </c>
      <c r="N27">
        <v>2</v>
      </c>
      <c r="O27" t="s">
        <v>67</v>
      </c>
      <c r="P27">
        <v>2.5</v>
      </c>
      <c r="R27">
        <v>2</v>
      </c>
      <c r="T27">
        <v>1</v>
      </c>
      <c r="V27" t="s">
        <v>130</v>
      </c>
      <c r="W27">
        <v>4</v>
      </c>
      <c r="X27">
        <v>75</v>
      </c>
      <c r="AC27" t="s">
        <v>131</v>
      </c>
      <c r="AE27">
        <v>2</v>
      </c>
      <c r="AG27" t="s">
        <v>59</v>
      </c>
    </row>
    <row r="28" spans="1:33">
      <c r="A28" t="s">
        <v>132</v>
      </c>
      <c r="B28" s="2" t="str">
        <f>Hyperlink("https://www.diodes.com/assets/Datasheets/BAV99HDWQ.pdf")</f>
        <v>https://www.diodes.com/assets/Datasheets/BAV99HDWQ.pdf</v>
      </c>
      <c r="C28" t="str">
        <f>Hyperlink("https://www.diodes.com/part/view/BAV99HDWQ","BAV99HDWQ")</f>
        <v>BAV99HDWQ</v>
      </c>
      <c r="D28" t="s">
        <v>55</v>
      </c>
      <c r="E28" t="s">
        <v>35</v>
      </c>
      <c r="F28" t="s">
        <v>36</v>
      </c>
      <c r="G28" t="s">
        <v>133</v>
      </c>
      <c r="H28" t="s">
        <v>38</v>
      </c>
      <c r="I28">
        <v>250</v>
      </c>
      <c r="J28" t="s">
        <v>39</v>
      </c>
      <c r="K28">
        <v>100</v>
      </c>
      <c r="L28">
        <v>4</v>
      </c>
      <c r="M28">
        <v>200</v>
      </c>
      <c r="N28">
        <v>4</v>
      </c>
      <c r="O28" t="s">
        <v>57</v>
      </c>
      <c r="P28">
        <v>0.5</v>
      </c>
      <c r="R28">
        <v>1.5</v>
      </c>
      <c r="T28">
        <v>1</v>
      </c>
      <c r="V28" t="s">
        <v>134</v>
      </c>
      <c r="W28">
        <v>4</v>
      </c>
      <c r="X28">
        <v>80</v>
      </c>
      <c r="AC28">
        <v>0.5</v>
      </c>
      <c r="AE28">
        <v>1.5</v>
      </c>
      <c r="AG28" t="s">
        <v>59</v>
      </c>
    </row>
    <row r="29" spans="1:33">
      <c r="A29" t="s">
        <v>135</v>
      </c>
      <c r="B29" s="2" t="str">
        <f>Hyperlink("https://www.diodes.com/assets/Datasheets/BAV99.pdf")</f>
        <v>https://www.diodes.com/assets/Datasheets/BAV99.pdf</v>
      </c>
      <c r="C29" t="str">
        <f>Hyperlink("https://www.diodes.com/part/view/BAV99Q","BAV99Q")</f>
        <v>BAV99Q</v>
      </c>
      <c r="D29" t="s">
        <v>136</v>
      </c>
      <c r="E29" t="s">
        <v>35</v>
      </c>
      <c r="F29" t="s">
        <v>36</v>
      </c>
      <c r="G29" t="s">
        <v>112</v>
      </c>
      <c r="H29" t="s">
        <v>38</v>
      </c>
      <c r="I29">
        <v>350</v>
      </c>
      <c r="J29" t="s">
        <v>39</v>
      </c>
      <c r="K29">
        <v>75</v>
      </c>
      <c r="L29">
        <v>4</v>
      </c>
      <c r="M29">
        <v>300</v>
      </c>
      <c r="N29">
        <v>2</v>
      </c>
      <c r="O29">
        <v>1</v>
      </c>
      <c r="P29">
        <v>2.5</v>
      </c>
      <c r="R29">
        <v>2</v>
      </c>
      <c r="T29">
        <v>1.2</v>
      </c>
      <c r="V29" t="s">
        <v>137</v>
      </c>
      <c r="W29">
        <v>4</v>
      </c>
      <c r="X29">
        <v>75</v>
      </c>
      <c r="Y29">
        <v>0.82</v>
      </c>
      <c r="Z29">
        <v>0.82</v>
      </c>
      <c r="AA29">
        <v>10</v>
      </c>
      <c r="AB29">
        <v>0.1</v>
      </c>
      <c r="AC29" t="s">
        <v>131</v>
      </c>
      <c r="AE29">
        <v>2</v>
      </c>
      <c r="AF29">
        <v>4</v>
      </c>
      <c r="AG29" t="s">
        <v>122</v>
      </c>
    </row>
    <row r="30" spans="1:33">
      <c r="A30" t="s">
        <v>138</v>
      </c>
      <c r="B30" s="2" t="str">
        <f>Hyperlink("https://www.diodes.com/assets/Datasheets/BAW101Q.pdf")</f>
        <v>https://www.diodes.com/assets/Datasheets/BAW101Q.pdf</v>
      </c>
      <c r="C30" t="str">
        <f>Hyperlink("https://www.diodes.com/part/view/BAW101Q","BAW101Q")</f>
        <v>BAW101Q</v>
      </c>
      <c r="D30" t="s">
        <v>139</v>
      </c>
      <c r="E30" t="s">
        <v>35</v>
      </c>
      <c r="F30" t="s">
        <v>36</v>
      </c>
      <c r="G30" t="s">
        <v>93</v>
      </c>
      <c r="H30" t="s">
        <v>38</v>
      </c>
      <c r="I30">
        <v>400</v>
      </c>
      <c r="J30" t="s">
        <v>39</v>
      </c>
      <c r="K30">
        <v>300</v>
      </c>
      <c r="L30">
        <v>50</v>
      </c>
      <c r="M30">
        <v>250</v>
      </c>
      <c r="N30">
        <v>4.5</v>
      </c>
      <c r="O30" t="s">
        <v>140</v>
      </c>
      <c r="P30">
        <v>0.15</v>
      </c>
      <c r="R30">
        <v>2</v>
      </c>
      <c r="V30">
        <v>300</v>
      </c>
      <c r="W30">
        <v>50</v>
      </c>
      <c r="X30">
        <v>250</v>
      </c>
      <c r="Y30">
        <v>0.715</v>
      </c>
      <c r="Z30">
        <v>0.855</v>
      </c>
      <c r="AC30" t="s">
        <v>97</v>
      </c>
      <c r="AE30">
        <v>2</v>
      </c>
      <c r="AG30" t="s">
        <v>94</v>
      </c>
    </row>
    <row r="31" spans="1:33">
      <c r="A31" t="s">
        <v>141</v>
      </c>
      <c r="B31" s="2" t="str">
        <f>Hyperlink("https://www.diodes.com/assets/Datasheets/BAW156TQ.pdf")</f>
        <v>https://www.diodes.com/assets/Datasheets/BAW156TQ.pdf</v>
      </c>
      <c r="C31" t="str">
        <f>Hyperlink("https://www.diodes.com/part/view/BAW156TQ","BAW156TQ")</f>
        <v>BAW156TQ</v>
      </c>
      <c r="D31" t="s">
        <v>100</v>
      </c>
      <c r="E31" t="s">
        <v>35</v>
      </c>
      <c r="F31" t="s">
        <v>36</v>
      </c>
      <c r="G31" t="s">
        <v>121</v>
      </c>
      <c r="H31" t="s">
        <v>38</v>
      </c>
      <c r="I31">
        <v>150</v>
      </c>
      <c r="J31" t="s">
        <v>39</v>
      </c>
      <c r="K31">
        <v>85</v>
      </c>
      <c r="L31">
        <v>3000</v>
      </c>
      <c r="M31">
        <v>215</v>
      </c>
      <c r="N31">
        <v>4</v>
      </c>
      <c r="O31">
        <v>1.1</v>
      </c>
      <c r="P31">
        <v>0.005</v>
      </c>
      <c r="R31">
        <v>2</v>
      </c>
      <c r="T31">
        <v>1</v>
      </c>
      <c r="V31">
        <v>85</v>
      </c>
      <c r="W31">
        <v>3000</v>
      </c>
      <c r="X31">
        <v>75</v>
      </c>
      <c r="Z31">
        <v>0.855</v>
      </c>
      <c r="AC31" t="s">
        <v>102</v>
      </c>
      <c r="AG31" t="s">
        <v>114</v>
      </c>
    </row>
    <row r="32" spans="1:33">
      <c r="A32" t="s">
        <v>142</v>
      </c>
      <c r="B32" s="2" t="str">
        <f>Hyperlink("https://www.diodes.com/assets/Datasheets/BAW56HDWQ.pdf")</f>
        <v>https://www.diodes.com/assets/Datasheets/BAW56HDWQ.pdf</v>
      </c>
      <c r="C32" t="str">
        <f>Hyperlink("https://www.diodes.com/part/view/BAW56HDWQ","BAW56HDWQ")</f>
        <v>BAW56HDWQ</v>
      </c>
      <c r="D32" t="s">
        <v>55</v>
      </c>
      <c r="E32" t="s">
        <v>35</v>
      </c>
      <c r="F32" t="s">
        <v>36</v>
      </c>
      <c r="G32" t="s">
        <v>143</v>
      </c>
      <c r="H32" t="s">
        <v>38</v>
      </c>
      <c r="I32">
        <v>350</v>
      </c>
      <c r="J32" t="s">
        <v>39</v>
      </c>
      <c r="K32">
        <v>100</v>
      </c>
      <c r="L32">
        <v>4</v>
      </c>
      <c r="M32">
        <v>250</v>
      </c>
      <c r="N32">
        <v>4</v>
      </c>
      <c r="O32" t="s">
        <v>57</v>
      </c>
      <c r="P32">
        <v>0.5</v>
      </c>
      <c r="R32">
        <v>1.5</v>
      </c>
      <c r="T32">
        <v>1</v>
      </c>
      <c r="V32" t="s">
        <v>144</v>
      </c>
      <c r="W32">
        <v>4</v>
      </c>
      <c r="X32">
        <v>80</v>
      </c>
      <c r="Z32">
        <v>0.855</v>
      </c>
      <c r="AC32">
        <v>0.5</v>
      </c>
      <c r="AE32">
        <v>1.5</v>
      </c>
      <c r="AG32" t="s">
        <v>59</v>
      </c>
    </row>
    <row r="33" spans="1:33">
      <c r="A33" t="s">
        <v>145</v>
      </c>
      <c r="B33" s="2" t="str">
        <f>Hyperlink("https://www.diodes.com/assets/Datasheets/DHVSD2004SSQ.pdf")</f>
        <v>https://www.diodes.com/assets/Datasheets/DHVSD2004SSQ.pdf</v>
      </c>
      <c r="C33" t="str">
        <f>Hyperlink("https://www.diodes.com/part/view/DHVSD2004SSQ","DHVSD2004SSQ")</f>
        <v>DHVSD2004SSQ</v>
      </c>
      <c r="D33" t="s">
        <v>146</v>
      </c>
      <c r="E33" t="s">
        <v>35</v>
      </c>
      <c r="F33" t="s">
        <v>36</v>
      </c>
      <c r="G33" t="s">
        <v>112</v>
      </c>
      <c r="H33" t="s">
        <v>38</v>
      </c>
      <c r="I33">
        <v>325</v>
      </c>
      <c r="J33" t="s">
        <v>39</v>
      </c>
      <c r="K33">
        <v>300</v>
      </c>
      <c r="L33">
        <v>50</v>
      </c>
      <c r="N33" t="s">
        <v>147</v>
      </c>
      <c r="O33" t="s">
        <v>148</v>
      </c>
      <c r="P33" t="s">
        <v>149</v>
      </c>
      <c r="Q33" t="s">
        <v>150</v>
      </c>
      <c r="R33">
        <v>5</v>
      </c>
      <c r="S33">
        <v>0.87</v>
      </c>
      <c r="T33">
        <v>1</v>
      </c>
      <c r="W33">
        <v>50</v>
      </c>
      <c r="X33" t="s">
        <v>149</v>
      </c>
      <c r="AD33">
        <v>0.1</v>
      </c>
      <c r="AE33">
        <v>5</v>
      </c>
      <c r="AG33" t="s">
        <v>122</v>
      </c>
    </row>
    <row r="34" spans="1:33">
      <c r="A34" t="s">
        <v>151</v>
      </c>
      <c r="B34" s="2" t="str">
        <f>Hyperlink("https://www.diodes.com/assets/Datasheets/DHVSD3004ASQ_CSQ_SSQ.pdf")</f>
        <v>https://www.diodes.com/assets/Datasheets/DHVSD3004ASQ_CSQ_SSQ.pdf</v>
      </c>
      <c r="C34" t="str">
        <f>Hyperlink("https://www.diodes.com/part/view/DHVSD3004ASQ","DHVSD3004ASQ")</f>
        <v>DHVSD3004ASQ</v>
      </c>
      <c r="D34" t="s">
        <v>152</v>
      </c>
      <c r="E34" t="s">
        <v>35</v>
      </c>
      <c r="F34" t="s">
        <v>36</v>
      </c>
      <c r="G34" t="s">
        <v>121</v>
      </c>
      <c r="H34" t="s">
        <v>38</v>
      </c>
      <c r="I34">
        <v>325</v>
      </c>
      <c r="J34" t="s">
        <v>39</v>
      </c>
      <c r="K34">
        <v>350</v>
      </c>
      <c r="L34">
        <v>50</v>
      </c>
      <c r="N34" t="s">
        <v>147</v>
      </c>
      <c r="O34" t="s">
        <v>153</v>
      </c>
      <c r="P34" t="s">
        <v>149</v>
      </c>
      <c r="Q34">
        <v>350</v>
      </c>
      <c r="R34">
        <v>5</v>
      </c>
      <c r="S34">
        <v>0.87</v>
      </c>
      <c r="T34">
        <v>0.995</v>
      </c>
      <c r="U34">
        <v>1.15</v>
      </c>
      <c r="W34">
        <v>50</v>
      </c>
      <c r="X34" t="s">
        <v>149</v>
      </c>
      <c r="AD34">
        <v>0.1</v>
      </c>
      <c r="AE34">
        <v>5</v>
      </c>
      <c r="AG34" t="s">
        <v>122</v>
      </c>
    </row>
    <row r="35" spans="1:33">
      <c r="A35" t="s">
        <v>154</v>
      </c>
      <c r="B35" s="2" t="str">
        <f>Hyperlink("https://www.diodes.com/assets/Datasheets/DHVSD3004ASQ_CSQ_SSQ.pdf")</f>
        <v>https://www.diodes.com/assets/Datasheets/DHVSD3004ASQ_CSQ_SSQ.pdf</v>
      </c>
      <c r="C35" t="str">
        <f>Hyperlink("https://www.diodes.com/part/view/DHVSD3004CSQ","DHVSD3004CSQ")</f>
        <v>DHVSD3004CSQ</v>
      </c>
      <c r="D35" t="s">
        <v>152</v>
      </c>
      <c r="E35" t="s">
        <v>35</v>
      </c>
      <c r="F35" t="s">
        <v>36</v>
      </c>
      <c r="G35" t="s">
        <v>124</v>
      </c>
      <c r="H35" t="s">
        <v>38</v>
      </c>
      <c r="I35">
        <v>325</v>
      </c>
      <c r="J35" t="s">
        <v>39</v>
      </c>
      <c r="K35">
        <v>350</v>
      </c>
      <c r="L35">
        <v>50</v>
      </c>
      <c r="N35" t="s">
        <v>147</v>
      </c>
      <c r="O35" t="s">
        <v>153</v>
      </c>
      <c r="P35" t="s">
        <v>149</v>
      </c>
      <c r="Q35">
        <v>350</v>
      </c>
      <c r="R35">
        <v>5</v>
      </c>
      <c r="S35">
        <v>0.87</v>
      </c>
      <c r="T35">
        <v>0.995</v>
      </c>
      <c r="U35">
        <v>1.15</v>
      </c>
      <c r="W35">
        <v>50</v>
      </c>
      <c r="X35" t="s">
        <v>149</v>
      </c>
      <c r="AD35">
        <v>0.1</v>
      </c>
      <c r="AE35">
        <v>5</v>
      </c>
      <c r="AG35" t="s">
        <v>122</v>
      </c>
    </row>
    <row r="36" spans="1:33">
      <c r="A36" t="s">
        <v>155</v>
      </c>
      <c r="B36" s="2" t="str">
        <f>Hyperlink("https://www.diodes.com/assets/Datasheets/DHVSD3004S1Q.pdf")</f>
        <v>https://www.diodes.com/assets/Datasheets/DHVSD3004S1Q.pdf</v>
      </c>
      <c r="C36" t="str">
        <f>Hyperlink("https://www.diodes.com/part/view/DHVSD3004S1Q","DHVSD3004S1Q")</f>
        <v>DHVSD3004S1Q</v>
      </c>
      <c r="D36" t="s">
        <v>156</v>
      </c>
      <c r="E36" t="s">
        <v>35</v>
      </c>
      <c r="F36" t="s">
        <v>36</v>
      </c>
      <c r="G36" t="s">
        <v>37</v>
      </c>
      <c r="H36" t="s">
        <v>38</v>
      </c>
      <c r="I36">
        <v>350</v>
      </c>
      <c r="J36" t="s">
        <v>39</v>
      </c>
      <c r="K36">
        <v>350</v>
      </c>
      <c r="L36">
        <v>50</v>
      </c>
      <c r="M36">
        <v>225</v>
      </c>
      <c r="N36" t="s">
        <v>157</v>
      </c>
      <c r="O36" t="s">
        <v>158</v>
      </c>
      <c r="P36">
        <v>0.1</v>
      </c>
      <c r="Q36">
        <v>350</v>
      </c>
      <c r="R36">
        <v>5</v>
      </c>
      <c r="S36">
        <v>0.87</v>
      </c>
      <c r="T36">
        <v>0.998</v>
      </c>
      <c r="U36">
        <v>1.15</v>
      </c>
      <c r="W36" t="s">
        <v>159</v>
      </c>
      <c r="X36" t="s">
        <v>160</v>
      </c>
      <c r="AD36">
        <v>0.1</v>
      </c>
      <c r="AE36">
        <v>5</v>
      </c>
      <c r="AG36" t="s">
        <v>41</v>
      </c>
    </row>
    <row r="37" spans="1:33">
      <c r="A37" t="s">
        <v>161</v>
      </c>
      <c r="B37" s="2" t="str">
        <f>Hyperlink("https://www.diodes.com/assets/Datasheets/DHVSD3004S3Q.pdf")</f>
        <v>https://www.diodes.com/assets/Datasheets/DHVSD3004S3Q.pdf</v>
      </c>
      <c r="C37" t="str">
        <f>Hyperlink("https://www.diodes.com/part/view/DHVSD3004S3Q","DHVSD3004S3Q")</f>
        <v>DHVSD3004S3Q</v>
      </c>
      <c r="D37" t="s">
        <v>162</v>
      </c>
      <c r="E37" t="s">
        <v>35</v>
      </c>
      <c r="F37" t="s">
        <v>36</v>
      </c>
      <c r="G37" t="s">
        <v>37</v>
      </c>
      <c r="H37" t="s">
        <v>38</v>
      </c>
      <c r="I37">
        <v>350</v>
      </c>
      <c r="J37" t="s">
        <v>39</v>
      </c>
      <c r="K37">
        <v>350</v>
      </c>
      <c r="L37">
        <v>50</v>
      </c>
      <c r="M37">
        <v>225</v>
      </c>
      <c r="N37" t="s">
        <v>163</v>
      </c>
      <c r="O37" t="s">
        <v>158</v>
      </c>
      <c r="P37">
        <v>0.1</v>
      </c>
      <c r="Q37">
        <v>350</v>
      </c>
      <c r="R37">
        <v>5</v>
      </c>
      <c r="S37">
        <v>0.87</v>
      </c>
      <c r="T37">
        <v>0.998</v>
      </c>
      <c r="U37">
        <v>1.15</v>
      </c>
      <c r="X37" t="s">
        <v>164</v>
      </c>
      <c r="AD37">
        <v>0.1</v>
      </c>
      <c r="AE37">
        <v>5</v>
      </c>
      <c r="AG37" t="s">
        <v>45</v>
      </c>
    </row>
    <row r="38" spans="1:33">
      <c r="A38" t="s">
        <v>165</v>
      </c>
      <c r="B38" s="2" t="str">
        <f>Hyperlink("https://www.diodes.com/assets/Datasheets/DHVSD3004ASQ_CSQ_SSQ.pdf")</f>
        <v>https://www.diodes.com/assets/Datasheets/DHVSD3004ASQ_CSQ_SSQ.pdf</v>
      </c>
      <c r="C38" t="str">
        <f>Hyperlink("https://www.diodes.com/part/view/DHVSD3004SSQ","DHVSD3004SSQ")</f>
        <v>DHVSD3004SSQ</v>
      </c>
      <c r="D38" t="s">
        <v>152</v>
      </c>
      <c r="E38" t="s">
        <v>35</v>
      </c>
      <c r="F38" t="s">
        <v>36</v>
      </c>
      <c r="G38" t="s">
        <v>112</v>
      </c>
      <c r="H38" t="s">
        <v>38</v>
      </c>
      <c r="I38">
        <v>325</v>
      </c>
      <c r="J38" t="s">
        <v>39</v>
      </c>
      <c r="K38">
        <v>350</v>
      </c>
      <c r="L38">
        <v>50</v>
      </c>
      <c r="N38" t="s">
        <v>147</v>
      </c>
      <c r="O38" t="s">
        <v>153</v>
      </c>
      <c r="P38" t="s">
        <v>149</v>
      </c>
      <c r="Q38">
        <v>350</v>
      </c>
      <c r="R38">
        <v>5</v>
      </c>
      <c r="S38">
        <v>0.87</v>
      </c>
      <c r="T38">
        <v>0.995</v>
      </c>
      <c r="U38">
        <v>1.15</v>
      </c>
      <c r="W38">
        <v>50</v>
      </c>
      <c r="X38" t="s">
        <v>149</v>
      </c>
      <c r="AD38">
        <v>0.1</v>
      </c>
      <c r="AE38">
        <v>5</v>
      </c>
      <c r="AG38" t="s">
        <v>122</v>
      </c>
    </row>
    <row r="39" spans="1:33">
      <c r="A39" t="s">
        <v>166</v>
      </c>
      <c r="B39" s="2" t="str">
        <f>Hyperlink("https://www.diodes.com/assets/Datasheets/DHVSD521T5Q-v2.pdf")</f>
        <v>https://www.diodes.com/assets/Datasheets/DHVSD521T5Q-v2.pdf</v>
      </c>
      <c r="C39" t="str">
        <f>Hyperlink("https://www.diodes.com/part/view/DHVSD521T5Q","DHVSD521T5Q")</f>
        <v>DHVSD521T5Q</v>
      </c>
      <c r="D39" t="s">
        <v>167</v>
      </c>
      <c r="E39" t="s">
        <v>35</v>
      </c>
      <c r="F39" t="s">
        <v>36</v>
      </c>
      <c r="G39" t="s">
        <v>37</v>
      </c>
      <c r="H39" t="s">
        <v>38</v>
      </c>
      <c r="I39">
        <v>300</v>
      </c>
      <c r="J39" t="s">
        <v>39</v>
      </c>
      <c r="K39">
        <v>300</v>
      </c>
      <c r="L39">
        <v>50</v>
      </c>
      <c r="N39" t="s">
        <v>168</v>
      </c>
      <c r="O39" t="s">
        <v>169</v>
      </c>
      <c r="P39" t="s">
        <v>170</v>
      </c>
      <c r="R39">
        <v>5</v>
      </c>
      <c r="T39">
        <v>1.1</v>
      </c>
      <c r="V39">
        <v>300</v>
      </c>
      <c r="W39">
        <v>50</v>
      </c>
      <c r="X39" t="s">
        <v>170</v>
      </c>
      <c r="AD39">
        <v>0.15</v>
      </c>
      <c r="AE39">
        <v>5</v>
      </c>
      <c r="AG39" t="s">
        <v>98</v>
      </c>
    </row>
    <row r="40" spans="1:33">
      <c r="A40" t="s">
        <v>171</v>
      </c>
      <c r="B40" s="2" t="str">
        <f>Hyperlink("https://www.diodes.com/assets/Datasheets/DLLFSD01LP3Q.pdf")</f>
        <v>https://www.diodes.com/assets/Datasheets/DLLFSD01LP3Q.pdf</v>
      </c>
      <c r="C40" t="str">
        <f>Hyperlink("https://www.diodes.com/part/view/DLLFSD01LP3Q","DLLFSD01LP3Q")</f>
        <v>DLLFSD01LP3Q</v>
      </c>
      <c r="D40" t="s">
        <v>172</v>
      </c>
      <c r="E40" t="s">
        <v>35</v>
      </c>
      <c r="F40" t="s">
        <v>36</v>
      </c>
      <c r="G40" t="s">
        <v>37</v>
      </c>
      <c r="H40" t="s">
        <v>38</v>
      </c>
      <c r="I40">
        <v>200</v>
      </c>
      <c r="J40" t="s">
        <v>39</v>
      </c>
      <c r="K40">
        <v>80</v>
      </c>
      <c r="L40">
        <v>4</v>
      </c>
      <c r="N40">
        <v>2</v>
      </c>
      <c r="O40" t="s">
        <v>173</v>
      </c>
      <c r="P40" t="s">
        <v>174</v>
      </c>
      <c r="R40">
        <v>0.5</v>
      </c>
      <c r="V40">
        <v>80</v>
      </c>
      <c r="X40" t="s">
        <v>175</v>
      </c>
      <c r="Y40">
        <v>0.7</v>
      </c>
      <c r="Z40">
        <v>0.82</v>
      </c>
      <c r="AE40">
        <v>2.5</v>
      </c>
      <c r="AG40" t="s">
        <v>176</v>
      </c>
    </row>
    <row r="41" spans="1:33">
      <c r="A41" t="s">
        <v>177</v>
      </c>
      <c r="B41" s="2" t="str">
        <f>Hyperlink("https://www.diodes.com/assets/Datasheets/MMBD2004SQ.pdf")</f>
        <v>https://www.diodes.com/assets/Datasheets/MMBD2004SQ.pdf</v>
      </c>
      <c r="C41" t="str">
        <f>Hyperlink("https://www.diodes.com/part/view/MMBD2004SQ","MMBD2004SQ")</f>
        <v>MMBD2004SQ</v>
      </c>
      <c r="D41" t="s">
        <v>34</v>
      </c>
      <c r="E41" t="s">
        <v>35</v>
      </c>
      <c r="F41" t="s">
        <v>36</v>
      </c>
      <c r="G41" t="s">
        <v>112</v>
      </c>
      <c r="H41" t="s">
        <v>38</v>
      </c>
      <c r="I41">
        <v>350</v>
      </c>
      <c r="J41" t="s">
        <v>39</v>
      </c>
      <c r="K41">
        <v>300</v>
      </c>
      <c r="L41">
        <v>50</v>
      </c>
      <c r="M41">
        <v>225</v>
      </c>
      <c r="N41">
        <v>4</v>
      </c>
      <c r="O41">
        <v>1</v>
      </c>
      <c r="P41">
        <v>0.1</v>
      </c>
      <c r="R41">
        <v>5</v>
      </c>
      <c r="T41">
        <v>1</v>
      </c>
      <c r="V41">
        <v>300</v>
      </c>
      <c r="W41">
        <v>50</v>
      </c>
      <c r="X41">
        <v>240</v>
      </c>
      <c r="Z41">
        <v>0.855</v>
      </c>
      <c r="AC41" t="s">
        <v>178</v>
      </c>
      <c r="AE41">
        <v>5</v>
      </c>
      <c r="AG41" t="s">
        <v>122</v>
      </c>
    </row>
  </sheetData>
  <autoFilter ref="A1:AG41"/>
  <hyperlinks>
    <hyperlink ref="C2" r:id="rId_hyperlink_1" tooltip="1N4148WQ" display="1N4148WQ"/>
    <hyperlink ref="C3" r:id="rId_hyperlink_2" tooltip="1N4148WSQ" display="1N4148WSQ"/>
    <hyperlink ref="C4" r:id="rId_hyperlink_3" tooltip="1N4448HWSQ" display="1N4448HWSQ"/>
    <hyperlink ref="C5" r:id="rId_hyperlink_4" tooltip="BAS16HLPQ" display="BAS16HLPQ"/>
    <hyperlink ref="C6" r:id="rId_hyperlink_5" tooltip="BAS16HTWQ" display="BAS16HTWQ"/>
    <hyperlink ref="C7" r:id="rId_hyperlink_6" tooltip="BAS16LPQ" display="BAS16LPQ"/>
    <hyperlink ref="C8" r:id="rId_hyperlink_7" tooltip="BAS16TWQ" display="BAS16TWQ"/>
    <hyperlink ref="C9" r:id="rId_hyperlink_8" tooltip="BAS16VAQ" display="BAS16VAQ"/>
    <hyperlink ref="C10" r:id="rId_hyperlink_9" tooltip="BAS16VVQ" display="BAS16VVQ"/>
    <hyperlink ref="C11" r:id="rId_hyperlink_10" tooltip="BAS21TMQ" display="BAS21TMQ"/>
    <hyperlink ref="C12" r:id="rId_hyperlink_11" tooltip="BAS21TWQ" display="BAS21TWQ"/>
    <hyperlink ref="C13" r:id="rId_hyperlink_12" tooltip="BAS21WQ" display="BAS21WQ"/>
    <hyperlink ref="C14" r:id="rId_hyperlink_13" tooltip="BAS28Q" display="BAS28Q"/>
    <hyperlink ref="C15" r:id="rId_hyperlink_14" tooltip="BAS521Q" display="BAS521Q"/>
    <hyperlink ref="C16" r:id="rId_hyperlink_15" tooltip="BAV116HWFQ" display="BAV116HWFQ"/>
    <hyperlink ref="C17" r:id="rId_hyperlink_16" tooltip="BAV116WQ" display="BAV116WQ"/>
    <hyperlink ref="C18" r:id="rId_hyperlink_17" tooltip="BAV116WSQ" display="BAV116WSQ"/>
    <hyperlink ref="C19" r:id="rId_hyperlink_18" tooltip="BAV199DWQ" display="BAV199DWQ"/>
    <hyperlink ref="C20" r:id="rId_hyperlink_19" tooltip="BAV199TQ" display="BAV199TQ"/>
    <hyperlink ref="C21" r:id="rId_hyperlink_20" tooltip="BAV199WQ" display="BAV199WQ"/>
    <hyperlink ref="C22" r:id="rId_hyperlink_21" tooltip="BAV21HWFQ" display="BAV21HWFQ"/>
    <hyperlink ref="C23" r:id="rId_hyperlink_22" tooltip="BAV23AQ" display="BAV23AQ"/>
    <hyperlink ref="C24" r:id="rId_hyperlink_23" tooltip="BAV23CQ" display="BAV23CQ"/>
    <hyperlink ref="C25" r:id="rId_hyperlink_24" tooltip="BAV23SQ" display="BAV23SQ"/>
    <hyperlink ref="C26" r:id="rId_hyperlink_25" tooltip="BAV70HDWQ" display="BAV70HDWQ"/>
    <hyperlink ref="C27" r:id="rId_hyperlink_26" tooltip="BAV99DWQ" display="BAV99DWQ"/>
    <hyperlink ref="C28" r:id="rId_hyperlink_27" tooltip="BAV99HDWQ" display="BAV99HDWQ"/>
    <hyperlink ref="C29" r:id="rId_hyperlink_28" tooltip="BAV99Q" display="BAV99Q"/>
    <hyperlink ref="C30" r:id="rId_hyperlink_29" tooltip="BAW101Q" display="BAW101Q"/>
    <hyperlink ref="C31" r:id="rId_hyperlink_30" tooltip="BAW156TQ" display="BAW156TQ"/>
    <hyperlink ref="C32" r:id="rId_hyperlink_31" tooltip="BAW56HDWQ" display="BAW56HDWQ"/>
    <hyperlink ref="C33" r:id="rId_hyperlink_32" tooltip="DHVSD2004SSQ" display="DHVSD2004SSQ"/>
    <hyperlink ref="C34" r:id="rId_hyperlink_33" tooltip="DHVSD3004ASQ" display="DHVSD3004ASQ"/>
    <hyperlink ref="C35" r:id="rId_hyperlink_34" tooltip="DHVSD3004CSQ" display="DHVSD3004CSQ"/>
    <hyperlink ref="C36" r:id="rId_hyperlink_35" tooltip="DHVSD3004S1Q" display="DHVSD3004S1Q"/>
    <hyperlink ref="C37" r:id="rId_hyperlink_36" tooltip="DHVSD3004S3Q" display="DHVSD3004S3Q"/>
    <hyperlink ref="C38" r:id="rId_hyperlink_37" tooltip="DHVSD3004SSQ" display="DHVSD3004SSQ"/>
    <hyperlink ref="C39" r:id="rId_hyperlink_38" tooltip="DHVSD521T5Q" display="DHVSD521T5Q"/>
    <hyperlink ref="C40" r:id="rId_hyperlink_39" tooltip="DLLFSD01LP3Q" display="DLLFSD01LP3Q"/>
    <hyperlink ref="C41" r:id="rId_hyperlink_40" tooltip="MMBD2004SQ" display="MMBD2004SQ"/>
    <hyperlink ref="B2" r:id="rId_hyperlink_41" tooltip="https://www.diodes.com/assets/Datasheets/BAV16W_1N4148W.pdf" display="https://www.diodes.com/assets/Datasheets/BAV16W_1N4148W.pdf"/>
    <hyperlink ref="B3" r:id="rId_hyperlink_42" tooltip="https://www.diodes.com/assets/Datasheets/1N4148WS_BAV16WS.pdf" display="https://www.diodes.com/assets/Datasheets/1N4148WS_BAV16WS.pdf"/>
    <hyperlink ref="B4" r:id="rId_hyperlink_43" tooltip="https://www.diodes.com/assets/Datasheets/ds30196.pdf" display="https://www.diodes.com/assets/Datasheets/ds30196.pdf"/>
    <hyperlink ref="B5" r:id="rId_hyperlink_44" tooltip="https://www.diodes.com/assets/Datasheets/BAS16HLPQ.pdf" display="https://www.diodes.com/assets/Datasheets/BAS16HLPQ.pdf"/>
    <hyperlink ref="B6" r:id="rId_hyperlink_45" tooltip="https://www.diodes.com/assets/Datasheets/BAS16HTWQ.pdf" display="https://www.diodes.com/assets/Datasheets/BAS16HTWQ.pdf"/>
    <hyperlink ref="B7" r:id="rId_hyperlink_46" tooltip="https://www.diodes.com/assets/Datasheets/BAS16LPQ.pdf" display="https://www.diodes.com/assets/Datasheets/BAS16LPQ.pdf"/>
    <hyperlink ref="B8" r:id="rId_hyperlink_47" tooltip="https://www.diodes.com/assets/Datasheets/BAS16TWQ.pdf" display="https://www.diodes.com/assets/Datasheets/BAS16TWQ.pdf"/>
    <hyperlink ref="B9" r:id="rId_hyperlink_48" tooltip="https://www.diodes.com/assets/Datasheets/BAS16VAQ.pdf" display="https://www.diodes.com/assets/Datasheets/BAS16VAQ.pdf"/>
    <hyperlink ref="B10" r:id="rId_hyperlink_49" tooltip="https://www.diodes.com/assets/Datasheets/BAS16VVQ.pdf" display="https://www.diodes.com/assets/Datasheets/BAS16VVQ.pdf"/>
    <hyperlink ref="B11" r:id="rId_hyperlink_50" tooltip="https://www.diodes.com/assets/Datasheets/BAS21TMQ.pdf" display="https://www.diodes.com/assets/Datasheets/BAS21TMQ.pdf"/>
    <hyperlink ref="B12" r:id="rId_hyperlink_51" tooltip="https://www.diodes.com/assets/Datasheets/BAS21TWQ.pdf" display="https://www.diodes.com/assets/Datasheets/BAS21TWQ.pdf"/>
    <hyperlink ref="B13" r:id="rId_hyperlink_52" tooltip="https://www.diodes.com/assets/Datasheets/BAS21WQ.pdf" display="https://www.diodes.com/assets/Datasheets/BAS21WQ.pdf"/>
    <hyperlink ref="B14" r:id="rId_hyperlink_53" tooltip="https://www.diodes.com/assets/Datasheets/BAS28Q.pdf" display="https://www.diodes.com/assets/Datasheets/BAS28Q.pdf"/>
    <hyperlink ref="B15" r:id="rId_hyperlink_54" tooltip="https://www.diodes.com/assets/Datasheets/BAS521Q.pdf" display="https://www.diodes.com/assets/Datasheets/BAS521Q.pdf"/>
    <hyperlink ref="B16" r:id="rId_hyperlink_55" tooltip="https://www.diodes.com/assets/Datasheets/BAV116HWFQ.pdf" display="https://www.diodes.com/assets/Datasheets/BAV116HWFQ.pdf"/>
    <hyperlink ref="B17" r:id="rId_hyperlink_56" tooltip="https://www.diodes.com/assets/Datasheets/BAV116WQ.pdf" display="https://www.diodes.com/assets/Datasheets/BAV116WQ.pdf"/>
    <hyperlink ref="B18" r:id="rId_hyperlink_57" tooltip="https://www.diodes.com/assets/Datasheets/BAV116WSQ.pdf" display="https://www.diodes.com/assets/Datasheets/BAV116WSQ.pdf"/>
    <hyperlink ref="B19" r:id="rId_hyperlink_58" tooltip="https://www.diodes.com/assets/Datasheets/BAV199DWQ.pdf" display="https://www.diodes.com/assets/Datasheets/BAV199DWQ.pdf"/>
    <hyperlink ref="B20" r:id="rId_hyperlink_59" tooltip="https://www.diodes.com/assets/Datasheets/BAV199TQ.pdf" display="https://www.diodes.com/assets/Datasheets/BAV199TQ.pdf"/>
    <hyperlink ref="B21" r:id="rId_hyperlink_60" tooltip="https://www.diodes.com/assets/Datasheets/BAV199WQ.pdf" display="https://www.diodes.com/assets/Datasheets/BAV199WQ.pdf"/>
    <hyperlink ref="B22" r:id="rId_hyperlink_61" tooltip="https://www.diodes.com/assets/Datasheets/BAV21HWFQ.pdf" display="https://www.diodes.com/assets/Datasheets/BAV21HWFQ.pdf"/>
    <hyperlink ref="B23" r:id="rId_hyperlink_62" tooltip="https://www.diodes.com/assets/Datasheets/BAV23AQ_CQ_SQ.pdf" display="https://www.diodes.com/assets/Datasheets/BAV23AQ_CQ_SQ.pdf"/>
    <hyperlink ref="B24" r:id="rId_hyperlink_63" tooltip="https://www.diodes.com/assets/Datasheets/BAV23AQ_CQ_SQ.pdf" display="https://www.diodes.com/assets/Datasheets/BAV23AQ_CQ_SQ.pdf"/>
    <hyperlink ref="B25" r:id="rId_hyperlink_64" tooltip="https://www.diodes.com/assets/Datasheets/BAV23AQ_CQ_SQ.pdf" display="https://www.diodes.com/assets/Datasheets/BAV23AQ_CQ_SQ.pdf"/>
    <hyperlink ref="B26" r:id="rId_hyperlink_65" tooltip="https://www.diodes.com/assets/Datasheets/BAV70HDWQ.pdf" display="https://www.diodes.com/assets/Datasheets/BAV70HDWQ.pdf"/>
    <hyperlink ref="B27" r:id="rId_hyperlink_66" tooltip="https://www.diodes.com/assets/Datasheets/BAV99DWQ.pdf" display="https://www.diodes.com/assets/Datasheets/BAV99DWQ.pdf"/>
    <hyperlink ref="B28" r:id="rId_hyperlink_67" tooltip="https://www.diodes.com/assets/Datasheets/BAV99HDWQ.pdf" display="https://www.diodes.com/assets/Datasheets/BAV99HDWQ.pdf"/>
    <hyperlink ref="B29" r:id="rId_hyperlink_68" tooltip="https://www.diodes.com/assets/Datasheets/BAV99.pdf" display="https://www.diodes.com/assets/Datasheets/BAV99.pdf"/>
    <hyperlink ref="B30" r:id="rId_hyperlink_69" tooltip="https://www.diodes.com/assets/Datasheets/BAW101Q.pdf" display="https://www.diodes.com/assets/Datasheets/BAW101Q.pdf"/>
    <hyperlink ref="B31" r:id="rId_hyperlink_70" tooltip="https://www.diodes.com/assets/Datasheets/BAW156TQ.pdf" display="https://www.diodes.com/assets/Datasheets/BAW156TQ.pdf"/>
    <hyperlink ref="B32" r:id="rId_hyperlink_71" tooltip="https://www.diodes.com/assets/Datasheets/BAW56HDWQ.pdf" display="https://www.diodes.com/assets/Datasheets/BAW56HDWQ.pdf"/>
    <hyperlink ref="B33" r:id="rId_hyperlink_72" tooltip="https://www.diodes.com/assets/Datasheets/DHVSD2004SSQ.pdf" display="https://www.diodes.com/assets/Datasheets/DHVSD2004SSQ.pdf"/>
    <hyperlink ref="B34" r:id="rId_hyperlink_73" tooltip="https://www.diodes.com/assets/Datasheets/DHVSD3004ASQ_CSQ_SSQ.pdf" display="https://www.diodes.com/assets/Datasheets/DHVSD3004ASQ_CSQ_SSQ.pdf"/>
    <hyperlink ref="B35" r:id="rId_hyperlink_74" tooltip="https://www.diodes.com/assets/Datasheets/DHVSD3004ASQ_CSQ_SSQ.pdf" display="https://www.diodes.com/assets/Datasheets/DHVSD3004ASQ_CSQ_SSQ.pdf"/>
    <hyperlink ref="B36" r:id="rId_hyperlink_75" tooltip="https://www.diodes.com/assets/Datasheets/DHVSD3004S1Q.pdf" display="https://www.diodes.com/assets/Datasheets/DHVSD3004S1Q.pdf"/>
    <hyperlink ref="B37" r:id="rId_hyperlink_76" tooltip="https://www.diodes.com/assets/Datasheets/DHVSD3004S3Q.pdf" display="https://www.diodes.com/assets/Datasheets/DHVSD3004S3Q.pdf"/>
    <hyperlink ref="B38" r:id="rId_hyperlink_77" tooltip="https://www.diodes.com/assets/Datasheets/DHVSD3004ASQ_CSQ_SSQ.pdf" display="https://www.diodes.com/assets/Datasheets/DHVSD3004ASQ_CSQ_SSQ.pdf"/>
    <hyperlink ref="B39" r:id="rId_hyperlink_78" tooltip="https://www.diodes.com/assets/Datasheets/DHVSD521T5Q-v2.pdf" display="https://www.diodes.com/assets/Datasheets/DHVSD521T5Q-v2.pdf"/>
    <hyperlink ref="B40" r:id="rId_hyperlink_79" tooltip="https://www.diodes.com/assets/Datasheets/DLLFSD01LP3Q.pdf" display="https://www.diodes.com/assets/Datasheets/DLLFSD01LP3Q.pdf"/>
    <hyperlink ref="B41" r:id="rId_hyperlink_80" tooltip="https://www.diodes.com/assets/Datasheets/MMBD2004SQ.pdf" display="https://www.diodes.com/assets/Datasheets/MMBD2004S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2024-06-27T19:44:59-05:00</dcterms:created>
  <dcterms:modified xsi:type="dcterms:W3CDTF">2024-06-27T19:44:59-05:00</dcterms:modified>
  <dc:title>Untitled Spreadsheet</dc:title>
  <dc:description/>
  <dc:subject/>
  <cp:keywords/>
  <cp:category/>
</cp:coreProperties>
</file>