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'Worksheet'!$A$1:$Y$129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<sst xmlns="http://schemas.openxmlformats.org/spreadsheetml/2006/main" uniqueCount="419">
  <si>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</si>
  <si>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</si>
  <si>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</si>
  <si>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</si>
  <si>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</si>
  <si>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</si>
  <si>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</si>
  <si>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ESD Diodes (Y|N)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</si>
  <si>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</si>
  <si>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(±V)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</si>
  <si>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</si>
  <si>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</si>
  <si>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A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</si>
  <si>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@T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strike val="false"/>
        <color rgb="FF000000"/>
        <sz val="11"/>
        <u val="none"/>
      </rPr>
      <t xml:space="preserve"> = +25°C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</si>
  <si>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(10V)(mΩ)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</si>
  <si>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(4.5V)(mΩ)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</si>
  <si>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(2.5V)(mΩ)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</si>
  <si>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Max@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(1.8V)(mΩ)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</si>
  <si>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</si>
  <si>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ourier New"/>
        <b val="true"/>
        <i val="false"/>
        <strike val="false"/>
        <color rgb="FF000000"/>
        <sz val="11"/>
        <u val="none"/>
      </rPr>
      <t xml:space="preserve">|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</si>
  <si>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4.5V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</si>
  <si>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Q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</t>
    </r>
    <r>
      <rPr>
        <rFont val="Courier New"/>
        <b val="true"/>
        <i val="false"/>
        <strike val="false"/>
        <color rgb="FF000000"/>
        <sz val="11"/>
        <u val="none"/>
      </rPr>
      <t xml:space="preserve"> Typ @ 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GS</t>
    </r>
    <r>
      <rPr>
        <rFont val="Courier New"/>
        <b val="true"/>
        <i val="false"/>
        <strike val="false"/>
        <color rgb="FF000000"/>
        <sz val="11"/>
        <u val="none"/>
      </rPr>
      <t xml:space="preserve">| = 10V (nC)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</si>
  <si>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Typ (pF)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</si>
  <si>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ISS</t>
    </r>
    <r>
      <rPr>
        <rFont val="Courier New"/>
        <b val="true"/>
        <i val="false"/>
        <strike val="false"/>
        <color rgb="FF000000"/>
        <sz val="11"/>
        <u val="none"/>
      </rPr>
      <t xml:space="preserve"> Condition @|V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</t>
    </r>
    <r>
      <rPr>
        <rFont val="Courier New"/>
        <b val="true"/>
        <i val="false"/>
        <strike val="false"/>
        <color rgb="FF000000"/>
        <sz val="11"/>
        <u val="none"/>
      </rPr>
      <t xml:space="preserve">| (V)</t>
    </r>
  </si>
  <si>
    <t>Packages</t>
  </si>
  <si>
    <t>2N7002DWQ</t>
  </si>
  <si>
    <t>DUAL N-CHANNEL ENHANCEMENT MODE MOSFET</t>
  </si>
  <si>
    <t>Yes</t>
  </si>
  <si>
    <t>Automotive</t>
  </si>
  <si>
    <t>N+N</t>
  </si>
  <si>
    <t>No</t>
  </si>
  <si>
    <t>7500 @5V</t>
  </si>
  <si>
    <t>SOT363</t>
  </si>
  <si>
    <t>BSS138DWQ</t>
  </si>
  <si>
    <t>BSS84DWQ</t>
  </si>
  <si>
    <t>DUAL P-CHANNEL ENHANCEMENT MODE MOSFET</t>
  </si>
  <si>
    <t>P+P</t>
  </si>
  <si>
    <t>10000 (@5V)</t>
  </si>
  <si>
    <t>DMC1018UPDWQ</t>
  </si>
  <si>
    <t>COMPLEMENTARY PAIR ENHANCEMENT MODE MOSFET</t>
  </si>
  <si>
    <t>N+P</t>
  </si>
  <si>
    <t>12, 20</t>
  </si>
  <si>
    <t>8, 12</t>
  </si>
  <si>
    <t>10, 6.7</t>
  </si>
  <si>
    <t>31.3, 20.9</t>
  </si>
  <si>
    <t>17, 38</t>
  </si>
  <si>
    <t>25, 53</t>
  </si>
  <si>
    <t>0.6, 0.6</t>
  </si>
  <si>
    <t>1.5, 1.5</t>
  </si>
  <si>
    <t>17.1, 8.6</t>
  </si>
  <si>
    <t>1525, 866</t>
  </si>
  <si>
    <t>6, 6</t>
  </si>
  <si>
    <t>PowerDI5060-8/SWP (Type UXD)</t>
  </si>
  <si>
    <t>DMC2025UFDBQ</t>
  </si>
  <si>
    <t>20, 20</t>
  </si>
  <si>
    <t>10, 8</t>
  </si>
  <si>
    <t>6, 3.5</t>
  </si>
  <si>
    <t>25, 75</t>
  </si>
  <si>
    <t>35, 140</t>
  </si>
  <si>
    <t>0.5, 0.35</t>
  </si>
  <si>
    <t>1, 1.4</t>
  </si>
  <si>
    <t>5.9, 8.8</t>
  </si>
  <si>
    <t>12.3, 15 (@8V)</t>
  </si>
  <si>
    <t>486, 642</t>
  </si>
  <si>
    <t>10, 10</t>
  </si>
  <si>
    <t>U-DFN2020-6 (Type B)</t>
  </si>
  <si>
    <t>DMC2053UFDBQ</t>
  </si>
  <si>
    <t>12, 12</t>
  </si>
  <si>
    <t>4.6, 3.1</t>
  </si>
  <si>
    <t>35, 75</t>
  </si>
  <si>
    <t>43, 110</t>
  </si>
  <si>
    <t>56, 168</t>
  </si>
  <si>
    <t>0.4, 0.5</t>
  </si>
  <si>
    <t>1, 1</t>
  </si>
  <si>
    <t>3.6, 5.9</t>
  </si>
  <si>
    <t>369, 440</t>
  </si>
  <si>
    <t>DMC2053UVTQ</t>
  </si>
  <si>
    <t>4.6, 3.2</t>
  </si>
  <si>
    <t>35, 74</t>
  </si>
  <si>
    <t>0.4, 0.45</t>
  </si>
  <si>
    <t>TSOT26</t>
  </si>
  <si>
    <t>DMC2400UVQ</t>
  </si>
  <si>
    <t>Complementary Pair Enhancement Mode MOSFET</t>
  </si>
  <si>
    <t>1, 0.7</t>
  </si>
  <si>
    <t>500, 1000</t>
  </si>
  <si>
    <t>700, 1500</t>
  </si>
  <si>
    <t>800, 2000</t>
  </si>
  <si>
    <t>0.5, 0.5</t>
  </si>
  <si>
    <t>0.9, 1.0</t>
  </si>
  <si>
    <t>37.1, 46.1</t>
  </si>
  <si>
    <t>SOT563</t>
  </si>
  <si>
    <t>DMC2710UDWQ</t>
  </si>
  <si>
    <t>0.75, 0.6</t>
  </si>
  <si>
    <t>450, 750</t>
  </si>
  <si>
    <t>600, 1050</t>
  </si>
  <si>
    <t>750, 1500</t>
  </si>
  <si>
    <t>0.6, 0.7</t>
  </si>
  <si>
    <t>42,  49</t>
  </si>
  <si>
    <t>16, 16</t>
  </si>
  <si>
    <t>DMC2710UVQ</t>
  </si>
  <si>
    <t>1.1, 0.8</t>
  </si>
  <si>
    <t>400, 700</t>
  </si>
  <si>
    <t>500, 900</t>
  </si>
  <si>
    <t>700, 1300</t>
  </si>
  <si>
    <t>42, 49</t>
  </si>
  <si>
    <t>DMC2990UDJQ</t>
  </si>
  <si>
    <t>8, 8</t>
  </si>
  <si>
    <t>0.45, 0.31</t>
  </si>
  <si>
    <t>990, 1900</t>
  </si>
  <si>
    <t>1200, 2400</t>
  </si>
  <si>
    <t>1800, 3400</t>
  </si>
  <si>
    <t>0.4, 0.4</t>
  </si>
  <si>
    <t>0.5, 0.4</t>
  </si>
  <si>
    <t>27.6, 28.7</t>
  </si>
  <si>
    <t>15, 15</t>
  </si>
  <si>
    <t>SOT963</t>
  </si>
  <si>
    <t>DMC3021LSDQ</t>
  </si>
  <si>
    <t>30, 30</t>
  </si>
  <si>
    <t>8.5, 7</t>
  </si>
  <si>
    <t>21, 39</t>
  </si>
  <si>
    <t>32, 53</t>
  </si>
  <si>
    <t>2.1, 2.2</t>
  </si>
  <si>
    <t>7.8, 10.1</t>
  </si>
  <si>
    <t>16.1, 21.1</t>
  </si>
  <si>
    <t>767, 1002</t>
  </si>
  <si>
    <t>SO-8</t>
  </si>
  <si>
    <t>DMC3025LSDQ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</si>
  <si>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</si>
  <si>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</si>
  <si>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</si>
  <si>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</si>
  <si>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</si>
  <si>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</si>
  <si>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</si>
  <si>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501, 590</t>
  </si>
  <si>
    <t>25,25</t>
  </si>
  <si>
    <t>DMC3028LSDXQ</t>
  </si>
  <si>
    <t>30V COMPLEMENTARY PAIR ENHANCEMENT MODE MOSFET</t>
  </si>
  <si>
    <t>7.2, 7.6</t>
  </si>
  <si>
    <t>27, 25</t>
  </si>
  <si>
    <t>35, 41</t>
  </si>
  <si>
    <t>3, 3</t>
  </si>
  <si>
    <t>6, 10.9</t>
  </si>
  <si>
    <t>13.2, 22</t>
  </si>
  <si>
    <t>641, 1241</t>
  </si>
  <si>
    <t>DMC3060LVTQ</t>
  </si>
  <si>
    <t>3.6, 2.8</t>
  </si>
  <si>
    <t>60, 95</t>
  </si>
  <si>
    <t>100, 140</t>
  </si>
  <si>
    <t>1.8, 2.1</t>
  </si>
  <si>
    <t>5.6, 4.4</t>
  </si>
  <si>
    <t>11.3, 8.6</t>
  </si>
  <si>
    <t>395, 324</t>
  </si>
  <si>
    <t>DMC3061SVTQ</t>
  </si>
  <si>
    <t>3.4, 2.7</t>
  </si>
  <si>
    <t>100 ,140</t>
  </si>
  <si>
    <t>1.8, 2.2</t>
  </si>
  <si>
    <t>3.5, 3.5</t>
  </si>
  <si>
    <t>6.6, 6.8</t>
  </si>
  <si>
    <t>278, 287</t>
  </si>
  <si>
    <t>DMC31D5UDAQ</t>
  </si>
  <si>
    <t>12 ,12</t>
  </si>
  <si>
    <t>0.4, 0.22</t>
  </si>
  <si>
    <t>1500 ,5000</t>
  </si>
  <si>
    <t>2000 ,6000</t>
  </si>
  <si>
    <t>3000, 7000</t>
  </si>
  <si>
    <t>1.0,  1.0</t>
  </si>
  <si>
    <t>0.38, 0.35</t>
  </si>
  <si>
    <t>22.6, 21.8</t>
  </si>
  <si>
    <t>15 15</t>
  </si>
  <si>
    <t>X2-DFN0806-6</t>
  </si>
  <si>
    <t>DMC3350LDWQ</t>
  </si>
  <si>
    <t>0.9, 0.6</t>
  </si>
  <si>
    <t>400, 900</t>
  </si>
  <si>
    <t>700, 1700</t>
  </si>
  <si>
    <t>0.8, 1</t>
  </si>
  <si>
    <t>1.6, 2.6</t>
  </si>
  <si>
    <t>1.1, 0.36</t>
  </si>
  <si>
    <t>38.4, 19</t>
  </si>
  <si>
    <t>DMC3732UVTQ</t>
  </si>
  <si>
    <t>1.1, 0.7</t>
  </si>
  <si>
    <t>460, 1000</t>
  </si>
  <si>
    <t>560, 1500</t>
  </si>
  <si>
    <t>730, 2000</t>
  </si>
  <si>
    <t>0.45, 0.5</t>
  </si>
  <si>
    <t>0.95, 1.1</t>
  </si>
  <si>
    <t>40.8, 50</t>
  </si>
  <si>
    <t>25, 15</t>
  </si>
  <si>
    <t>DMC4040SSDQ</t>
  </si>
  <si>
    <t>40, 40</t>
  </si>
  <si>
    <t>7.5, 7.3</t>
  </si>
  <si>
    <t>25, 25</t>
  </si>
  <si>
    <t>40, 45</t>
  </si>
  <si>
    <t>1.8, 1.8</t>
  </si>
  <si>
    <t>16, 14</t>
  </si>
  <si>
    <t>37.6, 33.7</t>
  </si>
  <si>
    <t>1790, 1643</t>
  </si>
  <si>
    <t>DMC4050SSDQ</t>
  </si>
  <si>
    <t>40V COMPLEMENTARY PAIR ENHANCEMENT MODE MOSFET</t>
  </si>
  <si>
    <t>5.8, 5.8</t>
  </si>
  <si>
    <t>45, 45</t>
  </si>
  <si>
    <t>60, 60</t>
  </si>
  <si>
    <t>DMC6040SSDQ</t>
  </si>
  <si>
    <t>60V COMPLEMENTARY PAIR ENHANCEMENT MODE MOSFET</t>
  </si>
  <si>
    <t>6.5, 3.9</t>
  </si>
  <si>
    <t>40, 110</t>
  </si>
  <si>
    <t>55, 130</t>
  </si>
  <si>
    <t>9.4, 9.5</t>
  </si>
  <si>
    <t>20.8, 19.4</t>
  </si>
  <si>
    <t>1130, 1030</t>
  </si>
  <si>
    <t>DMC62D0SVQ</t>
  </si>
  <si>
    <t>60, 50</t>
  </si>
  <si>
    <t>0.3, 0.2</t>
  </si>
  <si>
    <t>1700, 1700</t>
  </si>
  <si>
    <t>3000, 3000</t>
  </si>
  <si>
    <t>2.5, 2.5</t>
  </si>
  <si>
    <t>30, 26</t>
  </si>
  <si>
    <t>DMC62D2SVQ</t>
  </si>
  <si>
    <t>60,60</t>
  </si>
  <si>
    <t>20,20</t>
  </si>
  <si>
    <t>0.48,0.32</t>
  </si>
  <si>
    <t>1700, 4000</t>
  </si>
  <si>
    <t>3000, 6000</t>
  </si>
  <si>
    <t>1,1</t>
  </si>
  <si>
    <t>2.5,3</t>
  </si>
  <si>
    <t>0.51,0.5</t>
  </si>
  <si>
    <t>1.04,1.1</t>
  </si>
  <si>
    <t>41,40</t>
  </si>
  <si>
    <t>30,25</t>
  </si>
  <si>
    <t>DMC67D8UFDBQ</t>
  </si>
  <si>
    <t>60, 20</t>
  </si>
  <si>
    <t>20, 12</t>
  </si>
  <si>
    <t>0.39, 2.9</t>
  </si>
  <si>
    <t>4000,</t>
  </si>
  <si>
    <t>4100, 72</t>
  </si>
  <si>
    <t>2.5, 1.25</t>
  </si>
  <si>
    <t>0.4,7.3</t>
  </si>
  <si>
    <t>41, 443</t>
  </si>
  <si>
    <t>25,16</t>
  </si>
  <si>
    <t>DMG1023UVQ</t>
  </si>
  <si>
    <t>DMG1026UVQ</t>
  </si>
  <si>
    <t>DMG1029SVQ</t>
  </si>
  <si>
    <t>0.5, 0.36</t>
  </si>
  <si>
    <t>2.5, 3</t>
  </si>
  <si>
    <t>0.3, 0.28</t>
  </si>
  <si>
    <t>DMN2024UVTQ</t>
  </si>
  <si>
    <t>N-CHANNEL ENHANCEMENT MODE MOSFET</t>
  </si>
  <si>
    <t>DMN2053UFDBQ</t>
  </si>
  <si>
    <t>DMN2053UVTQ</t>
  </si>
  <si>
    <t>DMN2300UFL4Q</t>
  </si>
  <si>
    <t>20V DUAL N-CHANNEL ENHANCEMENT MODE MOSFET</t>
  </si>
  <si>
    <t>X2-DFN1310-6</t>
  </si>
  <si>
    <t>DMN2710UDWQ</t>
  </si>
  <si>
    <t>Dual N-CHANNEL ENHANCEMENT MODE MOSFET</t>
  </si>
  <si>
    <t>DMN2710UVQ</t>
  </si>
  <si>
    <t>Dual N-Channel Enhancement Mode MOSFET</t>
  </si>
  <si>
    <t>DMN2990UDJQ</t>
  </si>
  <si>
    <t>DMN3032LFDBQ</t>
  </si>
  <si>
    <t>DMN3032LFDBWQ</t>
  </si>
  <si>
    <t>U-DFN2020-6 (SWP) (Type B)</t>
  </si>
  <si>
    <t>DMN3033LSDQ</t>
  </si>
  <si>
    <t>DMN3055LFDBQ</t>
  </si>
  <si>
    <t>DMN3061SVTQ</t>
  </si>
  <si>
    <t>DMN3190LDWQ</t>
  </si>
  <si>
    <t>DMN31D5UDAQ</t>
  </si>
  <si>
    <t>DUAL NCHANNEL ENHANCEMENT MODE MOSFET</t>
  </si>
  <si>
    <t>DMN32D0LVQ</t>
  </si>
  <si>
    <t>DUAL N-CHANNEL ENHANCEMENT MODE FIELD EFFECT TRANSISTOR</t>
  </si>
  <si>
    <t>DMN3350LDWQ</t>
  </si>
  <si>
    <t>DMN33D8LDWQ</t>
  </si>
  <si>
    <t>DMN33D8LVQ</t>
  </si>
  <si>
    <t>DMN3401LDWQ</t>
  </si>
  <si>
    <t>DMN3401LVQ</t>
  </si>
  <si>
    <t>DMN3732UVTQ</t>
  </si>
  <si>
    <t>DMN4031SSDQ</t>
  </si>
  <si>
    <t>DMN52D0UDMQ</t>
  </si>
  <si>
    <t>50V N-Channel Enhancement Mode MOSFET</t>
  </si>
  <si>
    <t>0.41 @ 5V</t>
  </si>
  <si>
    <t>2000 @ 5V</t>
  </si>
  <si>
    <t>SOT26</t>
  </si>
  <si>
    <t>DMN52D0UDWQ</t>
  </si>
  <si>
    <t>0.35 (@ 5V)</t>
  </si>
  <si>
    <t>2000 (@ 5V)</t>
  </si>
  <si>
    <t>DMN52D0UVQ</t>
  </si>
  <si>
    <t>0.48 @ 5V</t>
  </si>
  <si>
    <t>DMN52D0UVTQ</t>
  </si>
  <si>
    <t>0.43 @ 5V</t>
  </si>
  <si>
    <t>DMN53D0LDWQ</t>
  </si>
  <si>
    <t>50V DUAL N-CHANNEL ENHANCEMENT MODE MOSFET</t>
  </si>
  <si>
    <t>DMN601DWKQ</t>
  </si>
  <si>
    <t>3000 (@5V)</t>
  </si>
  <si>
    <t>DMN601VKQ</t>
  </si>
  <si>
    <t>DMN6040SSDQ</t>
  </si>
  <si>
    <t>DMN6070SSDQ</t>
  </si>
  <si>
    <t>60V DUAL N-CHANNEL ENHANCEMENT MODE MOSFET</t>
  </si>
  <si>
    <t>DMN61D8LVTQ</t>
  </si>
  <si>
    <t>INTEGRATED RELAY AND INDUCTIVE LOAD DRIVER</t>
  </si>
  <si>
    <t>1800 (@5V)</t>
  </si>
  <si>
    <t>2400 (@3V)</t>
  </si>
  <si>
    <t>0.74 (@5V)</t>
  </si>
  <si>
    <t>DMN61D9UDWQ</t>
  </si>
  <si>
    <t>2000 (@5V)</t>
  </si>
  <si>
    <t>DMN62D0UDWQ</t>
  </si>
  <si>
    <t>DMN63D1LVQ</t>
  </si>
  <si>
    <t>3000 (@ 5V)</t>
  </si>
  <si>
    <t>DMN65D8LDWQ</t>
  </si>
  <si>
    <t>8000 (@5V)</t>
  </si>
  <si>
    <t>DMN66D0LDWQ</t>
  </si>
  <si>
    <t>6000 (@5V)</t>
  </si>
  <si>
    <t>DMNH4015SSDQ</t>
  </si>
  <si>
    <t>40V 175°C DUAL N-CHANNEL ENHANCEMENT MODE MOSFET</t>
  </si>
  <si>
    <t>DMNH4026SSDQ</t>
  </si>
  <si>
    <t>DMNH6021SPDQ</t>
  </si>
  <si>
    <t>60V 175°C DUAL N-CHANNEL ENHANCEMENT MODE MOSFET</t>
  </si>
  <si>
    <t>PowerDI5060-8 (Type C)</t>
  </si>
  <si>
    <t>DMNH6021SPDWQ</t>
  </si>
  <si>
    <t>60V 175°C N-CHANNEL ENHANCEMENT MODE MOSFET</t>
  </si>
  <si>
    <t>PowerDI5060-8</t>
  </si>
  <si>
    <t>DMNH6022SSDQ</t>
  </si>
  <si>
    <t>60V +175°C DUAL N-CHANNEL ENHANCEMENT MODE MOSFET</t>
  </si>
  <si>
    <t>DMNH6035SPDWQ</t>
  </si>
  <si>
    <t>60V 175°C Dual N-Channel Enhancement Mode MOSFET</t>
  </si>
  <si>
    <t>PowerDI5060-8 (SWP) (Type R)</t>
  </si>
  <si>
    <t>DMNH6042SPDQ</t>
  </si>
  <si>
    <t>DMNH6042SSDQ</t>
  </si>
  <si>
    <t>60V DUAL N-CHANNEL 175°C MOSFET</t>
  </si>
  <si>
    <t>DMNH6065SPDWQ</t>
  </si>
  <si>
    <t>60V +175°C N-CHANNEL ENHANCEMENT MODE MOSFET</t>
  </si>
  <si>
    <t>DMNH6065SSDQ</t>
  </si>
  <si>
    <t>DMP2110UFDBQ</t>
  </si>
  <si>
    <t>Dual P-CHANNEL ENHANCEMENT MODE MOSFET</t>
  </si>
  <si>
    <t>DMP2110UVTQ</t>
  </si>
  <si>
    <t>DMP2900UDWQ</t>
  </si>
  <si>
    <t>Dual P-Channel Enhancement Mode MOSFET</t>
  </si>
  <si>
    <t>DMP2900UVQ</t>
  </si>
  <si>
    <t>DMP3056LSDQ</t>
  </si>
  <si>
    <t>DUAL P-CHANNEL ENHANCEMENT MODE FIELD EFFECT TRANSISTOR</t>
  </si>
  <si>
    <t>DMP3165SVTQ</t>
  </si>
  <si>
    <t>DMP31D1UDWQ</t>
  </si>
  <si>
    <t>DMP31D1UVTQ</t>
  </si>
  <si>
    <t>DMP31D7LDWQ</t>
  </si>
  <si>
    <t>DMP31D7LVQ</t>
  </si>
  <si>
    <t>DMP32D9UDAQ</t>
  </si>
  <si>
    <t>PCHANNEL ENHANCEMENT MODE MOSFET</t>
  </si>
  <si>
    <t>DMP4026LSDQ</t>
  </si>
  <si>
    <t>40V Dual P-Channel Enhancement Mode MOSFET</t>
  </si>
  <si>
    <t>DMP4047SSDQ</t>
  </si>
  <si>
    <t>40V DUAL P-CHANNEL ENHANCEMENT MODE MOSFET</t>
  </si>
  <si>
    <t>DMP4050SSDQ</t>
  </si>
  <si>
    <t>DMP58D1LVQ</t>
  </si>
  <si>
    <t>0.22 (@ 5V)</t>
  </si>
  <si>
    <t>8000 (@ 5V)</t>
  </si>
  <si>
    <t>0.6 (@ 5V)</t>
  </si>
  <si>
    <t>DMP6110SSDQ</t>
  </si>
  <si>
    <t>DMP68D1LVQ</t>
  </si>
  <si>
    <t>DMPH4023SPDWQ</t>
  </si>
  <si>
    <t>40V +175°C Dual P-Channel Enhancement Mode MOSFET</t>
  </si>
  <si>
    <t>DMPH6050SPDQ</t>
  </si>
  <si>
    <t>60V 175°C DUAL P-CHANNEL ENHANCEMENT MODE MOSFET</t>
  </si>
  <si>
    <t>DMPH6050SPDWQ</t>
  </si>
  <si>
    <t>175°C 60V Dual P-Channel Enhancement Mode MOSFET</t>
  </si>
  <si>
    <t>DMPH6050SSDQ</t>
  </si>
  <si>
    <t>175°C 60V DUAL P-CHANNEL ENHANCEMENT MODE MOSFET</t>
  </si>
  <si>
    <t>DMT10H032LDVWQ</t>
  </si>
  <si>
    <t>100V Dual N-Channel Enhancement Mode MOSFET</t>
  </si>
  <si>
    <t>PowerDI3333-8/SWP (Type UXD)</t>
  </si>
  <si>
    <t>DMT10H032SDVWQ</t>
  </si>
  <si>
    <t>DMT3020LFDBQ</t>
  </si>
  <si>
    <t>30V DUAL N-CHANNEL ENHANCEMENT MODE MOSFET</t>
  </si>
  <si>
    <t>DMT3020LSDQ</t>
  </si>
  <si>
    <t>DMT47M2LDVQ</t>
  </si>
  <si>
    <t>DUAL 40V N-CHANNEL ENHANCEMENT MODE MOSFET</t>
  </si>
  <si>
    <t>PowerDI3333-8 (Type UXC)</t>
  </si>
  <si>
    <t>DMTH10H017LPDQ</t>
  </si>
  <si>
    <t>100V 175°C DUAL N-CHANNEL ENHANCEMENT MODE MOSFET</t>
  </si>
  <si>
    <t>DMTH10H025LPDWQ</t>
  </si>
  <si>
    <t>100V +175°C Dual N-Channel Enhancement Mode MOSFET</t>
  </si>
  <si>
    <t>DMTH10H032LDVWQ</t>
  </si>
  <si>
    <t>DMTH10H032LPDWQ</t>
  </si>
  <si>
    <t>100V 175°C DUAL CHANNEL ENHANCEMENT MODE MOSFET</t>
  </si>
  <si>
    <t>DMTH10H032SDVWQ</t>
  </si>
  <si>
    <t>DMTH10H038SPDWQ</t>
  </si>
  <si>
    <t>DMTH4007SPDQ</t>
  </si>
  <si>
    <t>40V +175°C DUAL N-CHANNEL ENHANCEMENT MODE MOSFET</t>
  </si>
  <si>
    <t>DMTH4007SPDWQ</t>
  </si>
  <si>
    <t>40V +175°C Dual N-Channel Enhancement Mode MOSFET</t>
  </si>
  <si>
    <t>DMTH4008LPDWQ</t>
  </si>
  <si>
    <t>40V +175°C N-CHANNEL ENHANCEMENT MODE MOSFET</t>
  </si>
  <si>
    <t>DMTH4011SPDQ</t>
  </si>
  <si>
    <t>DMTH4011SPDWQ</t>
  </si>
  <si>
    <t>DMTH4014LDVWQ</t>
  </si>
  <si>
    <t>PowerDI3333-8</t>
  </si>
  <si>
    <t>DMTH4014LPDQ</t>
  </si>
  <si>
    <t>DMTH4014LPDWQ</t>
  </si>
  <si>
    <t>DMTH45M5LPDWQ</t>
  </si>
  <si>
    <t>DMTH45M5SPDWQ</t>
  </si>
  <si>
    <t>DMTH6010LPDQ</t>
  </si>
  <si>
    <t>PowerDI5060-8 (Type C), PowerDI5060-8/SWP (Type UXD)</t>
  </si>
  <si>
    <t>DMTH6010LPDWQ</t>
  </si>
  <si>
    <t>DMTH6015LDVWQ</t>
  </si>
  <si>
    <t>DMTH6015LPDWQ</t>
  </si>
  <si>
    <t>DMTH6016LPDQ</t>
  </si>
  <si>
    <t>DMTH6016LPDWQ</t>
  </si>
  <si>
    <t>60V +175°C Dual N-Channel Enhancement Mode MOSFET</t>
  </si>
  <si>
    <t>DMTH6016LSDQ</t>
  </si>
  <si>
    <t>DMTH69M9LPDWQ</t>
  </si>
  <si>
    <t xml:space="preserve">51.7 </t>
  </si>
  <si>
    <t>DMTH8030LPDWQ</t>
  </si>
  <si>
    <t>80V 175°C DUAL N-CHANNEL ENHANCEMENT MODE MOSFET 
PowerDI5060-8</t>
  </si>
  <si>
    <t>ZXMC3A16DN8Q</t>
  </si>
  <si>
    <t>6.4, 5.4</t>
  </si>
  <si>
    <t>35, 48</t>
  </si>
  <si>
    <t>50,70</t>
  </si>
  <si>
    <t>9.2, 12.9 (@5V)</t>
  </si>
  <si>
    <t>17.5, 24.9</t>
  </si>
  <si>
    <t>796, 970</t>
  </si>
  <si>
    <t>ZXMP6A16DN8Q</t>
  </si>
  <si>
    <t>DUAL P-CHANNEL 60V ENHANCEMENT MODE MOSFET</t>
  </si>
  <si>
    <t>12.1 (@5V)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</si>
</sst>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N7002DWQ" TargetMode="External"/><Relationship Id="rId_hyperlink_2" Type="http://schemas.openxmlformats.org/officeDocument/2006/relationships/hyperlink" Target="https://www.diodes.com/part/view/BSS138DWQ" TargetMode="External"/><Relationship Id="rId_hyperlink_3" Type="http://schemas.openxmlformats.org/officeDocument/2006/relationships/hyperlink" Target="https://www.diodes.com/part/view/BSS84DWQ" TargetMode="External"/><Relationship Id="rId_hyperlink_4" Type="http://schemas.openxmlformats.org/officeDocument/2006/relationships/hyperlink" Target="https://www.diodes.com/part/view/DMC1018UPDWQ" TargetMode="External"/><Relationship Id="rId_hyperlink_5" Type="http://schemas.openxmlformats.org/officeDocument/2006/relationships/hyperlink" Target="https://www.diodes.com/part/view/DMC2025UFDBQ" TargetMode="External"/><Relationship Id="rId_hyperlink_6" Type="http://schemas.openxmlformats.org/officeDocument/2006/relationships/hyperlink" Target="https://www.diodes.com/part/view/DMC2053UFDBQ" TargetMode="External"/><Relationship Id="rId_hyperlink_7" Type="http://schemas.openxmlformats.org/officeDocument/2006/relationships/hyperlink" Target="https://www.diodes.com/part/view/DMC2053UVTQ" TargetMode="External"/><Relationship Id="rId_hyperlink_8" Type="http://schemas.openxmlformats.org/officeDocument/2006/relationships/hyperlink" Target="https://www.diodes.com/part/view/DMC2400UVQ" TargetMode="External"/><Relationship Id="rId_hyperlink_9" Type="http://schemas.openxmlformats.org/officeDocument/2006/relationships/hyperlink" Target="https://www.diodes.com/part/view/DMC2710UDWQ" TargetMode="External"/><Relationship Id="rId_hyperlink_10" Type="http://schemas.openxmlformats.org/officeDocument/2006/relationships/hyperlink" Target="https://www.diodes.com/part/view/DMC2710UVQ" TargetMode="External"/><Relationship Id="rId_hyperlink_11" Type="http://schemas.openxmlformats.org/officeDocument/2006/relationships/hyperlink" Target="https://www.diodes.com/part/view/DMC2990UDJQ" TargetMode="External"/><Relationship Id="rId_hyperlink_12" Type="http://schemas.openxmlformats.org/officeDocument/2006/relationships/hyperlink" Target="https://www.diodes.com/part/view/DMC3021LSDQ" TargetMode="External"/><Relationship Id="rId_hyperlink_13" Type="http://schemas.openxmlformats.org/officeDocument/2006/relationships/hyperlink" Target="https://www.diodes.com/part/view/DMC3025LSDQ" TargetMode="External"/><Relationship Id="rId_hyperlink_14" Type="http://schemas.openxmlformats.org/officeDocument/2006/relationships/hyperlink" Target="https://www.diodes.com/part/view/DMC3028LSDXQ" TargetMode="External"/><Relationship Id="rId_hyperlink_15" Type="http://schemas.openxmlformats.org/officeDocument/2006/relationships/hyperlink" Target="https://www.diodes.com/part/view/DMC3060LVTQ" TargetMode="External"/><Relationship Id="rId_hyperlink_16" Type="http://schemas.openxmlformats.org/officeDocument/2006/relationships/hyperlink" Target="https://www.diodes.com/part/view/DMC3061SVTQ" TargetMode="External"/><Relationship Id="rId_hyperlink_17" Type="http://schemas.openxmlformats.org/officeDocument/2006/relationships/hyperlink" Target="https://www.diodes.com/part/view/DMC31D5UDAQ" TargetMode="External"/><Relationship Id="rId_hyperlink_18" Type="http://schemas.openxmlformats.org/officeDocument/2006/relationships/hyperlink" Target="https://www.diodes.com/part/view/DMC3350LDWQ" TargetMode="External"/><Relationship Id="rId_hyperlink_19" Type="http://schemas.openxmlformats.org/officeDocument/2006/relationships/hyperlink" Target="https://www.diodes.com/part/view/DMC3732UVTQ" TargetMode="External"/><Relationship Id="rId_hyperlink_20" Type="http://schemas.openxmlformats.org/officeDocument/2006/relationships/hyperlink" Target="https://www.diodes.com/part/view/DMC4040SSDQ" TargetMode="External"/><Relationship Id="rId_hyperlink_21" Type="http://schemas.openxmlformats.org/officeDocument/2006/relationships/hyperlink" Target="https://www.diodes.com/part/view/DMC4050SSDQ" TargetMode="External"/><Relationship Id="rId_hyperlink_22" Type="http://schemas.openxmlformats.org/officeDocument/2006/relationships/hyperlink" Target="https://www.diodes.com/part/view/DMC6040SSDQ" TargetMode="External"/><Relationship Id="rId_hyperlink_23" Type="http://schemas.openxmlformats.org/officeDocument/2006/relationships/hyperlink" Target="https://www.diodes.com/part/view/DMC62D0SVQ" TargetMode="External"/><Relationship Id="rId_hyperlink_24" Type="http://schemas.openxmlformats.org/officeDocument/2006/relationships/hyperlink" Target="https://www.diodes.com/part/view/DMC62D2SVQ" TargetMode="External"/><Relationship Id="rId_hyperlink_25" Type="http://schemas.openxmlformats.org/officeDocument/2006/relationships/hyperlink" Target="https://www.diodes.com/part/view/DMC67D8UFDBQ" TargetMode="External"/><Relationship Id="rId_hyperlink_26" Type="http://schemas.openxmlformats.org/officeDocument/2006/relationships/hyperlink" Target="https://www.diodes.com/part/view/DMG1023UVQ" TargetMode="External"/><Relationship Id="rId_hyperlink_27" Type="http://schemas.openxmlformats.org/officeDocument/2006/relationships/hyperlink" Target="https://www.diodes.com/part/view/DMG1026UVQ" TargetMode="External"/><Relationship Id="rId_hyperlink_28" Type="http://schemas.openxmlformats.org/officeDocument/2006/relationships/hyperlink" Target="https://www.diodes.com/part/view/DMG1029SVQ" TargetMode="External"/><Relationship Id="rId_hyperlink_29" Type="http://schemas.openxmlformats.org/officeDocument/2006/relationships/hyperlink" Target="https://www.diodes.com/part/view/DMN2024UVTQ" TargetMode="External"/><Relationship Id="rId_hyperlink_30" Type="http://schemas.openxmlformats.org/officeDocument/2006/relationships/hyperlink" Target="https://www.diodes.com/part/view/DMN2053UFDBQ" TargetMode="External"/><Relationship Id="rId_hyperlink_31" Type="http://schemas.openxmlformats.org/officeDocument/2006/relationships/hyperlink" Target="https://www.diodes.com/part/view/DMN2053UVTQ" TargetMode="External"/><Relationship Id="rId_hyperlink_32" Type="http://schemas.openxmlformats.org/officeDocument/2006/relationships/hyperlink" Target="https://www.diodes.com/part/view/DMN2300UFL4Q" TargetMode="External"/><Relationship Id="rId_hyperlink_33" Type="http://schemas.openxmlformats.org/officeDocument/2006/relationships/hyperlink" Target="https://www.diodes.com/part/view/DMN2710UDWQ" TargetMode="External"/><Relationship Id="rId_hyperlink_34" Type="http://schemas.openxmlformats.org/officeDocument/2006/relationships/hyperlink" Target="https://www.diodes.com/part/view/DMN2710UVQ" TargetMode="External"/><Relationship Id="rId_hyperlink_35" Type="http://schemas.openxmlformats.org/officeDocument/2006/relationships/hyperlink" Target="https://www.diodes.com/part/view/DMN2990UDJQ" TargetMode="External"/><Relationship Id="rId_hyperlink_36" Type="http://schemas.openxmlformats.org/officeDocument/2006/relationships/hyperlink" Target="https://www.diodes.com/part/view/DMN3032LFDBQ" TargetMode="External"/><Relationship Id="rId_hyperlink_37" Type="http://schemas.openxmlformats.org/officeDocument/2006/relationships/hyperlink" Target="https://www.diodes.com/part/view/DMN3032LFDBWQ" TargetMode="External"/><Relationship Id="rId_hyperlink_38" Type="http://schemas.openxmlformats.org/officeDocument/2006/relationships/hyperlink" Target="https://www.diodes.com/part/view/DMN3033LSDQ" TargetMode="External"/><Relationship Id="rId_hyperlink_39" Type="http://schemas.openxmlformats.org/officeDocument/2006/relationships/hyperlink" Target="https://www.diodes.com/part/view/DMN3055LFDBQ" TargetMode="External"/><Relationship Id="rId_hyperlink_40" Type="http://schemas.openxmlformats.org/officeDocument/2006/relationships/hyperlink" Target="https://www.diodes.com/part/view/DMN3061SVTQ" TargetMode="External"/><Relationship Id="rId_hyperlink_41" Type="http://schemas.openxmlformats.org/officeDocument/2006/relationships/hyperlink" Target="https://www.diodes.com/part/view/DMN3190LDWQ" TargetMode="External"/><Relationship Id="rId_hyperlink_42" Type="http://schemas.openxmlformats.org/officeDocument/2006/relationships/hyperlink" Target="https://www.diodes.com/part/view/DMN31D5UDAQ" TargetMode="External"/><Relationship Id="rId_hyperlink_43" Type="http://schemas.openxmlformats.org/officeDocument/2006/relationships/hyperlink" Target="https://www.diodes.com/part/view/DMN32D0LVQ" TargetMode="External"/><Relationship Id="rId_hyperlink_44" Type="http://schemas.openxmlformats.org/officeDocument/2006/relationships/hyperlink" Target="https://www.diodes.com/part/view/DMN3350LDWQ" TargetMode="External"/><Relationship Id="rId_hyperlink_45" Type="http://schemas.openxmlformats.org/officeDocument/2006/relationships/hyperlink" Target="https://www.diodes.com/part/view/DMN33D8LDWQ" TargetMode="External"/><Relationship Id="rId_hyperlink_46" Type="http://schemas.openxmlformats.org/officeDocument/2006/relationships/hyperlink" Target="https://www.diodes.com/part/view/DMN33D8LVQ" TargetMode="External"/><Relationship Id="rId_hyperlink_47" Type="http://schemas.openxmlformats.org/officeDocument/2006/relationships/hyperlink" Target="https://www.diodes.com/part/view/DMN3401LDWQ" TargetMode="External"/><Relationship Id="rId_hyperlink_48" Type="http://schemas.openxmlformats.org/officeDocument/2006/relationships/hyperlink" Target="https://www.diodes.com/part/view/DMN3401LVQ" TargetMode="External"/><Relationship Id="rId_hyperlink_49" Type="http://schemas.openxmlformats.org/officeDocument/2006/relationships/hyperlink" Target="https://www.diodes.com/part/view/DMN3732UVTQ" TargetMode="External"/><Relationship Id="rId_hyperlink_50" Type="http://schemas.openxmlformats.org/officeDocument/2006/relationships/hyperlink" Target="https://www.diodes.com/part/view/DMN4031SSDQ" TargetMode="External"/><Relationship Id="rId_hyperlink_51" Type="http://schemas.openxmlformats.org/officeDocument/2006/relationships/hyperlink" Target="https://www.diodes.com/part/view/DMN52D0UDMQ" TargetMode="External"/><Relationship Id="rId_hyperlink_52" Type="http://schemas.openxmlformats.org/officeDocument/2006/relationships/hyperlink" Target="https://www.diodes.com/part/view/DMN52D0UDWQ" TargetMode="External"/><Relationship Id="rId_hyperlink_53" Type="http://schemas.openxmlformats.org/officeDocument/2006/relationships/hyperlink" Target="https://www.diodes.com/part/view/DMN52D0UVQ" TargetMode="External"/><Relationship Id="rId_hyperlink_54" Type="http://schemas.openxmlformats.org/officeDocument/2006/relationships/hyperlink" Target="https://www.diodes.com/part/view/DMN52D0UVTQ" TargetMode="External"/><Relationship Id="rId_hyperlink_55" Type="http://schemas.openxmlformats.org/officeDocument/2006/relationships/hyperlink" Target="https://www.diodes.com/part/view/DMN53D0LDWQ" TargetMode="External"/><Relationship Id="rId_hyperlink_56" Type="http://schemas.openxmlformats.org/officeDocument/2006/relationships/hyperlink" Target="https://www.diodes.com/part/view/DMN601DWKQ" TargetMode="External"/><Relationship Id="rId_hyperlink_57" Type="http://schemas.openxmlformats.org/officeDocument/2006/relationships/hyperlink" Target="https://www.diodes.com/part/view/DMN601VKQ" TargetMode="External"/><Relationship Id="rId_hyperlink_58" Type="http://schemas.openxmlformats.org/officeDocument/2006/relationships/hyperlink" Target="https://www.diodes.com/part/view/DMN6040SSDQ" TargetMode="External"/><Relationship Id="rId_hyperlink_59" Type="http://schemas.openxmlformats.org/officeDocument/2006/relationships/hyperlink" Target="https://www.diodes.com/part/view/DMN6070SSDQ" TargetMode="External"/><Relationship Id="rId_hyperlink_60" Type="http://schemas.openxmlformats.org/officeDocument/2006/relationships/hyperlink" Target="https://www.diodes.com/part/view/DMN61D8LVTQ" TargetMode="External"/><Relationship Id="rId_hyperlink_61" Type="http://schemas.openxmlformats.org/officeDocument/2006/relationships/hyperlink" Target="https://www.diodes.com/part/view/DMN61D9UDWQ" TargetMode="External"/><Relationship Id="rId_hyperlink_62" Type="http://schemas.openxmlformats.org/officeDocument/2006/relationships/hyperlink" Target="https://www.diodes.com/part/view/DMN62D0UDWQ" TargetMode="External"/><Relationship Id="rId_hyperlink_63" Type="http://schemas.openxmlformats.org/officeDocument/2006/relationships/hyperlink" Target="https://www.diodes.com/part/view/DMN63D1LVQ" TargetMode="External"/><Relationship Id="rId_hyperlink_64" Type="http://schemas.openxmlformats.org/officeDocument/2006/relationships/hyperlink" Target="https://www.diodes.com/part/view/DMN65D8LDWQ" TargetMode="External"/><Relationship Id="rId_hyperlink_65" Type="http://schemas.openxmlformats.org/officeDocument/2006/relationships/hyperlink" Target="https://www.diodes.com/part/view/DMN66D0LDWQ" TargetMode="External"/><Relationship Id="rId_hyperlink_66" Type="http://schemas.openxmlformats.org/officeDocument/2006/relationships/hyperlink" Target="https://www.diodes.com/part/view/DMNH4015SSDQ" TargetMode="External"/><Relationship Id="rId_hyperlink_67" Type="http://schemas.openxmlformats.org/officeDocument/2006/relationships/hyperlink" Target="https://www.diodes.com/part/view/DMNH4026SSDQ" TargetMode="External"/><Relationship Id="rId_hyperlink_68" Type="http://schemas.openxmlformats.org/officeDocument/2006/relationships/hyperlink" Target="https://www.diodes.com/part/view/DMNH6021SPDQ" TargetMode="External"/><Relationship Id="rId_hyperlink_69" Type="http://schemas.openxmlformats.org/officeDocument/2006/relationships/hyperlink" Target="https://www.diodes.com/part/view/DMNH6021SPDWQ" TargetMode="External"/><Relationship Id="rId_hyperlink_70" Type="http://schemas.openxmlformats.org/officeDocument/2006/relationships/hyperlink" Target="https://www.diodes.com/part/view/DMNH6022SSDQ" TargetMode="External"/><Relationship Id="rId_hyperlink_71" Type="http://schemas.openxmlformats.org/officeDocument/2006/relationships/hyperlink" Target="https://www.diodes.com/part/view/DMNH6035SPDWQ" TargetMode="External"/><Relationship Id="rId_hyperlink_72" Type="http://schemas.openxmlformats.org/officeDocument/2006/relationships/hyperlink" Target="https://www.diodes.com/part/view/DMNH6042SPDQ" TargetMode="External"/><Relationship Id="rId_hyperlink_73" Type="http://schemas.openxmlformats.org/officeDocument/2006/relationships/hyperlink" Target="https://www.diodes.com/part/view/DMNH6042SSDQ" TargetMode="External"/><Relationship Id="rId_hyperlink_74" Type="http://schemas.openxmlformats.org/officeDocument/2006/relationships/hyperlink" Target="https://www.diodes.com/part/view/DMNH6065SPDWQ" TargetMode="External"/><Relationship Id="rId_hyperlink_75" Type="http://schemas.openxmlformats.org/officeDocument/2006/relationships/hyperlink" Target="https://www.diodes.com/part/view/DMNH6065SSDQ" TargetMode="External"/><Relationship Id="rId_hyperlink_76" Type="http://schemas.openxmlformats.org/officeDocument/2006/relationships/hyperlink" Target="https://www.diodes.com/part/view/DMP2110UFDBQ" TargetMode="External"/><Relationship Id="rId_hyperlink_77" Type="http://schemas.openxmlformats.org/officeDocument/2006/relationships/hyperlink" Target="https://www.diodes.com/part/view/DMP2110UVTQ" TargetMode="External"/><Relationship Id="rId_hyperlink_78" Type="http://schemas.openxmlformats.org/officeDocument/2006/relationships/hyperlink" Target="https://www.diodes.com/part/view/DMP2900UDWQ" TargetMode="External"/><Relationship Id="rId_hyperlink_79" Type="http://schemas.openxmlformats.org/officeDocument/2006/relationships/hyperlink" Target="https://www.diodes.com/part/view/DMP2900UVQ" TargetMode="External"/><Relationship Id="rId_hyperlink_80" Type="http://schemas.openxmlformats.org/officeDocument/2006/relationships/hyperlink" Target="https://www.diodes.com/part/view/DMP3056LSDQ" TargetMode="External"/><Relationship Id="rId_hyperlink_81" Type="http://schemas.openxmlformats.org/officeDocument/2006/relationships/hyperlink" Target="https://www.diodes.com/part/view/DMP3165SVTQ" TargetMode="External"/><Relationship Id="rId_hyperlink_82" Type="http://schemas.openxmlformats.org/officeDocument/2006/relationships/hyperlink" Target="https://www.diodes.com/part/view/DMP31D1UDWQ" TargetMode="External"/><Relationship Id="rId_hyperlink_83" Type="http://schemas.openxmlformats.org/officeDocument/2006/relationships/hyperlink" Target="https://www.diodes.com/part/view/DMP31D1UVTQ" TargetMode="External"/><Relationship Id="rId_hyperlink_84" Type="http://schemas.openxmlformats.org/officeDocument/2006/relationships/hyperlink" Target="https://www.diodes.com/part/view/DMP31D7LDWQ" TargetMode="External"/><Relationship Id="rId_hyperlink_85" Type="http://schemas.openxmlformats.org/officeDocument/2006/relationships/hyperlink" Target="https://www.diodes.com/part/view/DMP31D7LVQ" TargetMode="External"/><Relationship Id="rId_hyperlink_86" Type="http://schemas.openxmlformats.org/officeDocument/2006/relationships/hyperlink" Target="https://www.diodes.com/part/view/DMP32D9UDAQ" TargetMode="External"/><Relationship Id="rId_hyperlink_87" Type="http://schemas.openxmlformats.org/officeDocument/2006/relationships/hyperlink" Target="https://www.diodes.com/part/view/DMP4026LSDQ" TargetMode="External"/><Relationship Id="rId_hyperlink_88" Type="http://schemas.openxmlformats.org/officeDocument/2006/relationships/hyperlink" Target="https://www.diodes.com/part/view/DMP4047SSDQ" TargetMode="External"/><Relationship Id="rId_hyperlink_89" Type="http://schemas.openxmlformats.org/officeDocument/2006/relationships/hyperlink" Target="https://www.diodes.com/part/view/DMP4050SSDQ" TargetMode="External"/><Relationship Id="rId_hyperlink_90" Type="http://schemas.openxmlformats.org/officeDocument/2006/relationships/hyperlink" Target="https://www.diodes.com/part/view/DMP58D1LVQ" TargetMode="External"/><Relationship Id="rId_hyperlink_91" Type="http://schemas.openxmlformats.org/officeDocument/2006/relationships/hyperlink" Target="https://www.diodes.com/part/view/DMP6110SSDQ" TargetMode="External"/><Relationship Id="rId_hyperlink_92" Type="http://schemas.openxmlformats.org/officeDocument/2006/relationships/hyperlink" Target="https://www.diodes.com/part/view/DMP68D1LVQ" TargetMode="External"/><Relationship Id="rId_hyperlink_93" Type="http://schemas.openxmlformats.org/officeDocument/2006/relationships/hyperlink" Target="https://www.diodes.com/part/view/DMPH4023SPDWQ" TargetMode="External"/><Relationship Id="rId_hyperlink_94" Type="http://schemas.openxmlformats.org/officeDocument/2006/relationships/hyperlink" Target="https://www.diodes.com/part/view/DMPH6050SPDQ" TargetMode="External"/><Relationship Id="rId_hyperlink_95" Type="http://schemas.openxmlformats.org/officeDocument/2006/relationships/hyperlink" Target="https://www.diodes.com/part/view/DMPH6050SPDWQ" TargetMode="External"/><Relationship Id="rId_hyperlink_96" Type="http://schemas.openxmlformats.org/officeDocument/2006/relationships/hyperlink" Target="https://www.diodes.com/part/view/DMPH6050SSDQ" TargetMode="External"/><Relationship Id="rId_hyperlink_97" Type="http://schemas.openxmlformats.org/officeDocument/2006/relationships/hyperlink" Target="https://www.diodes.com/part/view/DMT10H032LDVWQ" TargetMode="External"/><Relationship Id="rId_hyperlink_98" Type="http://schemas.openxmlformats.org/officeDocument/2006/relationships/hyperlink" Target="https://www.diodes.com/part/view/DMT10H032SDVWQ" TargetMode="External"/><Relationship Id="rId_hyperlink_99" Type="http://schemas.openxmlformats.org/officeDocument/2006/relationships/hyperlink" Target="https://www.diodes.com/part/view/DMT3020LFDBQ" TargetMode="External"/><Relationship Id="rId_hyperlink_100" Type="http://schemas.openxmlformats.org/officeDocument/2006/relationships/hyperlink" Target="https://www.diodes.com/part/view/DMT3020LSDQ" TargetMode="External"/><Relationship Id="rId_hyperlink_101" Type="http://schemas.openxmlformats.org/officeDocument/2006/relationships/hyperlink" Target="https://www.diodes.com/part/view/DMT47M2LDVQ" TargetMode="External"/><Relationship Id="rId_hyperlink_102" Type="http://schemas.openxmlformats.org/officeDocument/2006/relationships/hyperlink" Target="https://www.diodes.com/part/view/DMTH10H017LPDQ" TargetMode="External"/><Relationship Id="rId_hyperlink_103" Type="http://schemas.openxmlformats.org/officeDocument/2006/relationships/hyperlink" Target="https://www.diodes.com/part/view/DMTH10H025LPDWQ" TargetMode="External"/><Relationship Id="rId_hyperlink_104" Type="http://schemas.openxmlformats.org/officeDocument/2006/relationships/hyperlink" Target="https://www.diodes.com/part/view/DMTH10H032LDVWQ" TargetMode="External"/><Relationship Id="rId_hyperlink_105" Type="http://schemas.openxmlformats.org/officeDocument/2006/relationships/hyperlink" Target="https://www.diodes.com/part/view/DMTH10H032LPDWQ" TargetMode="External"/><Relationship Id="rId_hyperlink_106" Type="http://schemas.openxmlformats.org/officeDocument/2006/relationships/hyperlink" Target="https://www.diodes.com/part/view/DMTH10H032SDVWQ" TargetMode="External"/><Relationship Id="rId_hyperlink_107" Type="http://schemas.openxmlformats.org/officeDocument/2006/relationships/hyperlink" Target="https://www.diodes.com/part/view/DMTH10H038SPDWQ" TargetMode="External"/><Relationship Id="rId_hyperlink_108" Type="http://schemas.openxmlformats.org/officeDocument/2006/relationships/hyperlink" Target="https://www.diodes.com/part/view/DMTH4007SPDQ" TargetMode="External"/><Relationship Id="rId_hyperlink_109" Type="http://schemas.openxmlformats.org/officeDocument/2006/relationships/hyperlink" Target="https://www.diodes.com/part/view/DMTH4007SPDWQ" TargetMode="External"/><Relationship Id="rId_hyperlink_110" Type="http://schemas.openxmlformats.org/officeDocument/2006/relationships/hyperlink" Target="https://www.diodes.com/part/view/DMTH4008LPDWQ" TargetMode="External"/><Relationship Id="rId_hyperlink_111" Type="http://schemas.openxmlformats.org/officeDocument/2006/relationships/hyperlink" Target="https://www.diodes.com/part/view/DMTH4011SPDQ" TargetMode="External"/><Relationship Id="rId_hyperlink_112" Type="http://schemas.openxmlformats.org/officeDocument/2006/relationships/hyperlink" Target="https://www.diodes.com/part/view/DMTH4011SPDWQ" TargetMode="External"/><Relationship Id="rId_hyperlink_113" Type="http://schemas.openxmlformats.org/officeDocument/2006/relationships/hyperlink" Target="https://www.diodes.com/part/view/DMTH4014LDVWQ" TargetMode="External"/><Relationship Id="rId_hyperlink_114" Type="http://schemas.openxmlformats.org/officeDocument/2006/relationships/hyperlink" Target="https://www.diodes.com/part/view/DMTH4014LPDQ" TargetMode="External"/><Relationship Id="rId_hyperlink_115" Type="http://schemas.openxmlformats.org/officeDocument/2006/relationships/hyperlink" Target="https://www.diodes.com/part/view/DMTH4014LPDWQ" TargetMode="External"/><Relationship Id="rId_hyperlink_116" Type="http://schemas.openxmlformats.org/officeDocument/2006/relationships/hyperlink" Target="https://www.diodes.com/part/view/DMTH45M5LPDWQ" TargetMode="External"/><Relationship Id="rId_hyperlink_117" Type="http://schemas.openxmlformats.org/officeDocument/2006/relationships/hyperlink" Target="https://www.diodes.com/part/view/DMTH45M5SPDWQ" TargetMode="External"/><Relationship Id="rId_hyperlink_118" Type="http://schemas.openxmlformats.org/officeDocument/2006/relationships/hyperlink" Target="https://www.diodes.com/part/view/DMTH6010LPDQ" TargetMode="External"/><Relationship Id="rId_hyperlink_119" Type="http://schemas.openxmlformats.org/officeDocument/2006/relationships/hyperlink" Target="https://www.diodes.com/part/view/DMTH6010LPDWQ" TargetMode="External"/><Relationship Id="rId_hyperlink_120" Type="http://schemas.openxmlformats.org/officeDocument/2006/relationships/hyperlink" Target="https://www.diodes.com/part/view/DMTH6015LDVWQ" TargetMode="External"/><Relationship Id="rId_hyperlink_121" Type="http://schemas.openxmlformats.org/officeDocument/2006/relationships/hyperlink" Target="https://www.diodes.com/part/view/DMTH6015LPDWQ" TargetMode="External"/><Relationship Id="rId_hyperlink_122" Type="http://schemas.openxmlformats.org/officeDocument/2006/relationships/hyperlink" Target="https://www.diodes.com/part/view/DMTH6016LPDQ" TargetMode="External"/><Relationship Id="rId_hyperlink_123" Type="http://schemas.openxmlformats.org/officeDocument/2006/relationships/hyperlink" Target="https://www.diodes.com/part/view/DMTH6016LPDWQ" TargetMode="External"/><Relationship Id="rId_hyperlink_124" Type="http://schemas.openxmlformats.org/officeDocument/2006/relationships/hyperlink" Target="https://www.diodes.com/part/view/DMTH6016LSDQ" TargetMode="External"/><Relationship Id="rId_hyperlink_125" Type="http://schemas.openxmlformats.org/officeDocument/2006/relationships/hyperlink" Target="https://www.diodes.com/part/view/DMTH69M9LPDWQ" TargetMode="External"/><Relationship Id="rId_hyperlink_126" Type="http://schemas.openxmlformats.org/officeDocument/2006/relationships/hyperlink" Target="https://www.diodes.com/part/view/DMTH8030LPDWQ" TargetMode="External"/><Relationship Id="rId_hyperlink_127" Type="http://schemas.openxmlformats.org/officeDocument/2006/relationships/hyperlink" Target="https://www.diodes.com/part/view/ZXMC3A16DN8Q" TargetMode="External"/><Relationship Id="rId_hyperlink_128" Type="http://schemas.openxmlformats.org/officeDocument/2006/relationships/hyperlink" Target="https://www.diodes.com/part/view/ZXMP6A16DN8Q" TargetMode="External"/><Relationship Id="rId_hyperlink_129" Type="http://schemas.openxmlformats.org/officeDocument/2006/relationships/hyperlink" Target="https://www.diodes.com/assets/Datasheets/2N7002DWQ.pdf" TargetMode="External"/><Relationship Id="rId_hyperlink_130" Type="http://schemas.openxmlformats.org/officeDocument/2006/relationships/hyperlink" Target="https://www.diodes.com/assets/Datasheets/BSS138DWQ.pdf" TargetMode="External"/><Relationship Id="rId_hyperlink_131" Type="http://schemas.openxmlformats.org/officeDocument/2006/relationships/hyperlink" Target="https://www.diodes.com/assets/Datasheets/BSS84DWQ.pdf" TargetMode="External"/><Relationship Id="rId_hyperlink_132" Type="http://schemas.openxmlformats.org/officeDocument/2006/relationships/hyperlink" Target="https://www.diodes.com/assets/Datasheets/DMC1018UPDWQ.pdf" TargetMode="External"/><Relationship Id="rId_hyperlink_133" Type="http://schemas.openxmlformats.org/officeDocument/2006/relationships/hyperlink" Target="https://www.diodes.com/assets/Datasheets/DMC2025UFDBQ.pdf" TargetMode="External"/><Relationship Id="rId_hyperlink_134" Type="http://schemas.openxmlformats.org/officeDocument/2006/relationships/hyperlink" Target="https://www.diodes.com/assets/Datasheets/DMC2053UFDBQ.pdf" TargetMode="External"/><Relationship Id="rId_hyperlink_135" Type="http://schemas.openxmlformats.org/officeDocument/2006/relationships/hyperlink" Target="https://www.diodes.com/assets/Datasheets/DMC2053UVTQ.pdf" TargetMode="External"/><Relationship Id="rId_hyperlink_136" Type="http://schemas.openxmlformats.org/officeDocument/2006/relationships/hyperlink" Target="https://www.diodes.com/assets/Datasheets/DMC2400UVQ.pdf" TargetMode="External"/><Relationship Id="rId_hyperlink_137" Type="http://schemas.openxmlformats.org/officeDocument/2006/relationships/hyperlink" Target="https://www.diodes.com/assets/Datasheets/DMC2710UDWQ.pdf" TargetMode="External"/><Relationship Id="rId_hyperlink_138" Type="http://schemas.openxmlformats.org/officeDocument/2006/relationships/hyperlink" Target="https://www.diodes.com/assets/Datasheets/DMC2710UVQ.pdf" TargetMode="External"/><Relationship Id="rId_hyperlink_139" Type="http://schemas.openxmlformats.org/officeDocument/2006/relationships/hyperlink" Target="https://www.diodes.com/assets/Datasheets/DMC2990UDJQ.pdf" TargetMode="External"/><Relationship Id="rId_hyperlink_140" Type="http://schemas.openxmlformats.org/officeDocument/2006/relationships/hyperlink" Target="https://www.diodes.com/assets/Datasheets/DMC3021LSDQ.pdf" TargetMode="External"/><Relationship Id="rId_hyperlink_141" Type="http://schemas.openxmlformats.org/officeDocument/2006/relationships/hyperlink" Target="https://www.diodes.com/assets/Datasheets/DMC3025LSDQ.pdf" TargetMode="External"/><Relationship Id="rId_hyperlink_142" Type="http://schemas.openxmlformats.org/officeDocument/2006/relationships/hyperlink" Target="https://www.diodes.com/assets/Datasheets/DMC3028LSDXQ.pdf" TargetMode="External"/><Relationship Id="rId_hyperlink_143" Type="http://schemas.openxmlformats.org/officeDocument/2006/relationships/hyperlink" Target="https://www.diodes.com/assets/Datasheets/DMC3060LVTQ.pdf" TargetMode="External"/><Relationship Id="rId_hyperlink_144" Type="http://schemas.openxmlformats.org/officeDocument/2006/relationships/hyperlink" Target="https://www.diodes.com/assets/Datasheets/DMC3061SVTQ.pdf" TargetMode="External"/><Relationship Id="rId_hyperlink_145" Type="http://schemas.openxmlformats.org/officeDocument/2006/relationships/hyperlink" Target="https://www.diodes.com/assets/Datasheets/DMC31D5UDAQ.pdf" TargetMode="External"/><Relationship Id="rId_hyperlink_146" Type="http://schemas.openxmlformats.org/officeDocument/2006/relationships/hyperlink" Target="https://www.diodes.com/assets/Datasheets/DMC3350LDWQ.pdf" TargetMode="External"/><Relationship Id="rId_hyperlink_147" Type="http://schemas.openxmlformats.org/officeDocument/2006/relationships/hyperlink" Target="https://www.diodes.com/assets/Datasheets/DMC3732UVTQ.pdf" TargetMode="External"/><Relationship Id="rId_hyperlink_148" Type="http://schemas.openxmlformats.org/officeDocument/2006/relationships/hyperlink" Target="https://www.diodes.com/assets/Datasheets/products_inactive_data/DMC4040SSDQ.pdf" TargetMode="External"/><Relationship Id="rId_hyperlink_149" Type="http://schemas.openxmlformats.org/officeDocument/2006/relationships/hyperlink" Target="https://www.diodes.com/assets/Datasheets/DMC4050SSDQ.pdf" TargetMode="External"/><Relationship Id="rId_hyperlink_150" Type="http://schemas.openxmlformats.org/officeDocument/2006/relationships/hyperlink" Target="https://www.diodes.com/assets/Datasheets/DMC6040SSDQ.pdf" TargetMode="External"/><Relationship Id="rId_hyperlink_151" Type="http://schemas.openxmlformats.org/officeDocument/2006/relationships/hyperlink" Target="https://www.diodes.com/assets/Datasheets/products_inactive_data/DMC62D0SVQ.pdf" TargetMode="External"/><Relationship Id="rId_hyperlink_152" Type="http://schemas.openxmlformats.org/officeDocument/2006/relationships/hyperlink" Target="https://www.diodes.com/assets/Datasheets/DMC62D2SVQ.pdf" TargetMode="External"/><Relationship Id="rId_hyperlink_153" Type="http://schemas.openxmlformats.org/officeDocument/2006/relationships/hyperlink" Target="https://www.diodes.com/assets/Datasheets/DMC67D8UFDBQ.pdf" TargetMode="External"/><Relationship Id="rId_hyperlink_154" Type="http://schemas.openxmlformats.org/officeDocument/2006/relationships/hyperlink" Target="https://www.diodes.com/assets/Datasheets/DMG1023UVQ.pdf" TargetMode="External"/><Relationship Id="rId_hyperlink_155" Type="http://schemas.openxmlformats.org/officeDocument/2006/relationships/hyperlink" Target="https://www.diodes.com/assets/Datasheets/DMG1026UVQ.pdf" TargetMode="External"/><Relationship Id="rId_hyperlink_156" Type="http://schemas.openxmlformats.org/officeDocument/2006/relationships/hyperlink" Target="https://www.diodes.com/assets/Datasheets/DMG1029SVQ.pdf" TargetMode="External"/><Relationship Id="rId_hyperlink_157" Type="http://schemas.openxmlformats.org/officeDocument/2006/relationships/hyperlink" Target="https://www.diodes.com/assets/Datasheets/DMN2024UVTQ.pdf" TargetMode="External"/><Relationship Id="rId_hyperlink_158" Type="http://schemas.openxmlformats.org/officeDocument/2006/relationships/hyperlink" Target="https://www.diodes.com/assets/Datasheets/DMN2053UFDBQ.pdf" TargetMode="External"/><Relationship Id="rId_hyperlink_159" Type="http://schemas.openxmlformats.org/officeDocument/2006/relationships/hyperlink" Target="https://www.diodes.com/assets/Datasheets/DMN2053UVTQ.pdf" TargetMode="External"/><Relationship Id="rId_hyperlink_160" Type="http://schemas.openxmlformats.org/officeDocument/2006/relationships/hyperlink" Target="https://www.diodes.com/assets/Datasheets/DMN2300UFL4Q.pdf" TargetMode="External"/><Relationship Id="rId_hyperlink_161" Type="http://schemas.openxmlformats.org/officeDocument/2006/relationships/hyperlink" Target="https://www.diodes.com/assets/Datasheets/DMN2710UDWQ.pdf" TargetMode="External"/><Relationship Id="rId_hyperlink_162" Type="http://schemas.openxmlformats.org/officeDocument/2006/relationships/hyperlink" Target="https://www.diodes.com/assets/Datasheets/DMN2710UVQ.pdf" TargetMode="External"/><Relationship Id="rId_hyperlink_163" Type="http://schemas.openxmlformats.org/officeDocument/2006/relationships/hyperlink" Target="https://www.diodes.com/assets/Datasheets/DMN2990UDJQ.pdf" TargetMode="External"/><Relationship Id="rId_hyperlink_164" Type="http://schemas.openxmlformats.org/officeDocument/2006/relationships/hyperlink" Target="https://www.diodes.com/assets/Datasheets/DMN3032LFDBQ.pdf" TargetMode="External"/><Relationship Id="rId_hyperlink_165" Type="http://schemas.openxmlformats.org/officeDocument/2006/relationships/hyperlink" Target="https://www.diodes.com/assets/Datasheets/DMN3032LFDBWQ.pdf" TargetMode="External"/><Relationship Id="rId_hyperlink_166" Type="http://schemas.openxmlformats.org/officeDocument/2006/relationships/hyperlink" Target="https://www.diodes.com/assets/Datasheets/DMN3033LSDQ.pdf" TargetMode="External"/><Relationship Id="rId_hyperlink_167" Type="http://schemas.openxmlformats.org/officeDocument/2006/relationships/hyperlink" Target="https://www.diodes.com/assets/Datasheets/DMN3055LFDBQ.pdf" TargetMode="External"/><Relationship Id="rId_hyperlink_168" Type="http://schemas.openxmlformats.org/officeDocument/2006/relationships/hyperlink" Target="https://www.diodes.com/assets/Datasheets/DMN3061SVTQ.pdf" TargetMode="External"/><Relationship Id="rId_hyperlink_169" Type="http://schemas.openxmlformats.org/officeDocument/2006/relationships/hyperlink" Target="https://www.diodes.com/assets/Datasheets/DMN3190LDWQ.pdf" TargetMode="External"/><Relationship Id="rId_hyperlink_170" Type="http://schemas.openxmlformats.org/officeDocument/2006/relationships/hyperlink" Target="https://www.diodes.com/assets/Datasheets/DMN31D5UDAQ.pdf" TargetMode="External"/><Relationship Id="rId_hyperlink_171" Type="http://schemas.openxmlformats.org/officeDocument/2006/relationships/hyperlink" Target="https://www.diodes.com/assets/Datasheets/DMN32D0LVQ.pdf" TargetMode="External"/><Relationship Id="rId_hyperlink_172" Type="http://schemas.openxmlformats.org/officeDocument/2006/relationships/hyperlink" Target="https://www.diodes.com/assets/Datasheets/DMN3350LDWQ.pdf" TargetMode="External"/><Relationship Id="rId_hyperlink_173" Type="http://schemas.openxmlformats.org/officeDocument/2006/relationships/hyperlink" Target="https://www.diodes.com/assets/Datasheets/DMN33D8LDWQ.pdf" TargetMode="External"/><Relationship Id="rId_hyperlink_174" Type="http://schemas.openxmlformats.org/officeDocument/2006/relationships/hyperlink" Target="https://www.diodes.com/assets/Datasheets/DMN33D8LVQ.pdf" TargetMode="External"/><Relationship Id="rId_hyperlink_175" Type="http://schemas.openxmlformats.org/officeDocument/2006/relationships/hyperlink" Target="https://www.diodes.com/assets/Datasheets/DMN3401LDWQ.pdf" TargetMode="External"/><Relationship Id="rId_hyperlink_176" Type="http://schemas.openxmlformats.org/officeDocument/2006/relationships/hyperlink" Target="https://www.diodes.com/assets/Datasheets/DMN3401LVQ.pdf" TargetMode="External"/><Relationship Id="rId_hyperlink_177" Type="http://schemas.openxmlformats.org/officeDocument/2006/relationships/hyperlink" Target="https://www.diodes.com/assets/Datasheets/DMN3732UVTQ.pdf" TargetMode="External"/><Relationship Id="rId_hyperlink_178" Type="http://schemas.openxmlformats.org/officeDocument/2006/relationships/hyperlink" Target="https://www.diodes.com/assets/Datasheets/products_inactive_data/DMN4031SSDQ.pdf" TargetMode="External"/><Relationship Id="rId_hyperlink_179" Type="http://schemas.openxmlformats.org/officeDocument/2006/relationships/hyperlink" Target="https://www.diodes.com/assets/Datasheets/DMN52D0UDMQ.pdf" TargetMode="External"/><Relationship Id="rId_hyperlink_180" Type="http://schemas.openxmlformats.org/officeDocument/2006/relationships/hyperlink" Target="https://www.diodes.com/assets/Datasheets/DMN52D0UDWQ.pdf" TargetMode="External"/><Relationship Id="rId_hyperlink_181" Type="http://schemas.openxmlformats.org/officeDocument/2006/relationships/hyperlink" Target="https://www.diodes.com/assets/Datasheets/DMN52D0UVQ.pdf" TargetMode="External"/><Relationship Id="rId_hyperlink_182" Type="http://schemas.openxmlformats.org/officeDocument/2006/relationships/hyperlink" Target="https://www.diodes.com/assets/Datasheets/DMN52D0UVTQ.pdf" TargetMode="External"/><Relationship Id="rId_hyperlink_183" Type="http://schemas.openxmlformats.org/officeDocument/2006/relationships/hyperlink" Target="https://www.diodes.com/assets/Datasheets/DMN53D0LDWQ.pdf" TargetMode="External"/><Relationship Id="rId_hyperlink_184" Type="http://schemas.openxmlformats.org/officeDocument/2006/relationships/hyperlink" Target="https://www.diodes.com/assets/Datasheets/DMN601DWKQ.pdf" TargetMode="External"/><Relationship Id="rId_hyperlink_185" Type="http://schemas.openxmlformats.org/officeDocument/2006/relationships/hyperlink" Target="https://www.diodes.com/assets/Datasheets/DMN601VKQ.pdf" TargetMode="External"/><Relationship Id="rId_hyperlink_186" Type="http://schemas.openxmlformats.org/officeDocument/2006/relationships/hyperlink" Target="https://www.diodes.com/assets/Datasheets/DMN6040SSDQ.pdf" TargetMode="External"/><Relationship Id="rId_hyperlink_187" Type="http://schemas.openxmlformats.org/officeDocument/2006/relationships/hyperlink" Target="https://www.diodes.com/assets/Datasheets/DMN6070SSDQ.pdf" TargetMode="External"/><Relationship Id="rId_hyperlink_188" Type="http://schemas.openxmlformats.org/officeDocument/2006/relationships/hyperlink" Target="https://www.diodes.com/assets/Datasheets/DMN61D8LVTQ.pdf" TargetMode="External"/><Relationship Id="rId_hyperlink_189" Type="http://schemas.openxmlformats.org/officeDocument/2006/relationships/hyperlink" Target="https://www.diodes.com/assets/Datasheets/DMN61D9UDWQ.pdf" TargetMode="External"/><Relationship Id="rId_hyperlink_190" Type="http://schemas.openxmlformats.org/officeDocument/2006/relationships/hyperlink" Target="https://www.diodes.com/assets/Datasheets/DMN62D0UDWQ.pdf" TargetMode="External"/><Relationship Id="rId_hyperlink_191" Type="http://schemas.openxmlformats.org/officeDocument/2006/relationships/hyperlink" Target="https://www.diodes.com/assets/Datasheets/DMN63D1LVQ.pdf" TargetMode="External"/><Relationship Id="rId_hyperlink_192" Type="http://schemas.openxmlformats.org/officeDocument/2006/relationships/hyperlink" Target="https://www.diodes.com/assets/Datasheets/DMN65D8LDWQ.pdf" TargetMode="External"/><Relationship Id="rId_hyperlink_193" Type="http://schemas.openxmlformats.org/officeDocument/2006/relationships/hyperlink" Target="https://www.diodes.com/assets/Datasheets/DMN66D0LDWQ.pdf" TargetMode="External"/><Relationship Id="rId_hyperlink_194" Type="http://schemas.openxmlformats.org/officeDocument/2006/relationships/hyperlink" Target="https://www.diodes.com/assets/Datasheets/DMNH4015SSDQ.pdf" TargetMode="External"/><Relationship Id="rId_hyperlink_195" Type="http://schemas.openxmlformats.org/officeDocument/2006/relationships/hyperlink" Target="https://www.diodes.com/assets/Datasheets/DMNH4026SSDQ.pdf" TargetMode="External"/><Relationship Id="rId_hyperlink_196" Type="http://schemas.openxmlformats.org/officeDocument/2006/relationships/hyperlink" Target="https://www.diodes.com/assets/Datasheets/DMNH6021SPDQ.pdf" TargetMode="External"/><Relationship Id="rId_hyperlink_197" Type="http://schemas.openxmlformats.org/officeDocument/2006/relationships/hyperlink" Target="https://www.diodes.com/assets/Datasheets/DMNH6021SPDWQ.pdf" TargetMode="External"/><Relationship Id="rId_hyperlink_198" Type="http://schemas.openxmlformats.org/officeDocument/2006/relationships/hyperlink" Target="https://www.diodes.com/assets/Datasheets/DMNH6022SSDQ.pdf" TargetMode="External"/><Relationship Id="rId_hyperlink_199" Type="http://schemas.openxmlformats.org/officeDocument/2006/relationships/hyperlink" Target="https://www.diodes.com/assets/Datasheets/DMNH6035SPDWQ.pdf" TargetMode="External"/><Relationship Id="rId_hyperlink_200" Type="http://schemas.openxmlformats.org/officeDocument/2006/relationships/hyperlink" Target="https://www.diodes.com/assets/Datasheets/DMNH6042SPDQ.pdf" TargetMode="External"/><Relationship Id="rId_hyperlink_201" Type="http://schemas.openxmlformats.org/officeDocument/2006/relationships/hyperlink" Target="https://www.diodes.com/assets/Datasheets/DMNH6042SSDQ.pdf" TargetMode="External"/><Relationship Id="rId_hyperlink_202" Type="http://schemas.openxmlformats.org/officeDocument/2006/relationships/hyperlink" Target="https://www.diodes.com/assets/Datasheets/DMNH6065SPDWQ.pdf" TargetMode="External"/><Relationship Id="rId_hyperlink_203" Type="http://schemas.openxmlformats.org/officeDocument/2006/relationships/hyperlink" Target="https://www.diodes.com/assets/Datasheets/DMNH6065SSDQ.pdf" TargetMode="External"/><Relationship Id="rId_hyperlink_204" Type="http://schemas.openxmlformats.org/officeDocument/2006/relationships/hyperlink" Target="https://www.diodes.com/assets/Datasheets/DMP2110UFDBQ.pdf" TargetMode="External"/><Relationship Id="rId_hyperlink_205" Type="http://schemas.openxmlformats.org/officeDocument/2006/relationships/hyperlink" Target="https://www.diodes.com/assets/Datasheets/DMP2110UVTQ.pdf" TargetMode="External"/><Relationship Id="rId_hyperlink_206" Type="http://schemas.openxmlformats.org/officeDocument/2006/relationships/hyperlink" Target="https://www.diodes.com/assets/Datasheets/DMP2900UDWQ.pdf" TargetMode="External"/><Relationship Id="rId_hyperlink_207" Type="http://schemas.openxmlformats.org/officeDocument/2006/relationships/hyperlink" Target="https://www.diodes.com/assets/Datasheets/DMP2900UVQ.pdf" TargetMode="External"/><Relationship Id="rId_hyperlink_208" Type="http://schemas.openxmlformats.org/officeDocument/2006/relationships/hyperlink" Target="https://www.diodes.com/assets/Datasheets/DMP3056LSDQ.pdf" TargetMode="External"/><Relationship Id="rId_hyperlink_209" Type="http://schemas.openxmlformats.org/officeDocument/2006/relationships/hyperlink" Target="https://www.diodes.com/assets/Datasheets/DMP3165SVTQ.pdf" TargetMode="External"/><Relationship Id="rId_hyperlink_210" Type="http://schemas.openxmlformats.org/officeDocument/2006/relationships/hyperlink" Target="https://www.diodes.com/assets/Datasheets/DMP31D1UDWQ.pdf" TargetMode="External"/><Relationship Id="rId_hyperlink_211" Type="http://schemas.openxmlformats.org/officeDocument/2006/relationships/hyperlink" Target="https://www.diodes.com/assets/Datasheets/DMP31D1UVTQ.pdf" TargetMode="External"/><Relationship Id="rId_hyperlink_212" Type="http://schemas.openxmlformats.org/officeDocument/2006/relationships/hyperlink" Target="https://www.diodes.com/assets/Datasheets/DMP31D7LDWQ.pdf" TargetMode="External"/><Relationship Id="rId_hyperlink_213" Type="http://schemas.openxmlformats.org/officeDocument/2006/relationships/hyperlink" Target="https://www.diodes.com/assets/Datasheets/DMP31D7LVQ.pdf" TargetMode="External"/><Relationship Id="rId_hyperlink_214" Type="http://schemas.openxmlformats.org/officeDocument/2006/relationships/hyperlink" Target="https://www.diodes.com/assets/Datasheets/DMP32D9UDAQ.pdf" TargetMode="External"/><Relationship Id="rId_hyperlink_215" Type="http://schemas.openxmlformats.org/officeDocument/2006/relationships/hyperlink" Target="https://www.diodes.com/assets/Datasheets/DMP4026LSDQ.pdf" TargetMode="External"/><Relationship Id="rId_hyperlink_216" Type="http://schemas.openxmlformats.org/officeDocument/2006/relationships/hyperlink" Target="https://www.diodes.com/assets/Datasheets/DMP4047SSD.pdf" TargetMode="External"/><Relationship Id="rId_hyperlink_217" Type="http://schemas.openxmlformats.org/officeDocument/2006/relationships/hyperlink" Target="https://www.diodes.com/assets/Datasheets/DMP4050SSD.pdf" TargetMode="External"/><Relationship Id="rId_hyperlink_218" Type="http://schemas.openxmlformats.org/officeDocument/2006/relationships/hyperlink" Target="https://www.diodes.com/assets/Datasheets/DMP58D1LVQ.pdf" TargetMode="External"/><Relationship Id="rId_hyperlink_219" Type="http://schemas.openxmlformats.org/officeDocument/2006/relationships/hyperlink" Target="https://www.diodes.com/assets/Datasheets/DMP6110SSDQ.pdf" TargetMode="External"/><Relationship Id="rId_hyperlink_220" Type="http://schemas.openxmlformats.org/officeDocument/2006/relationships/hyperlink" Target="https://www.diodes.com/assets/Datasheets/DMP68D1LVQ.pdf" TargetMode="External"/><Relationship Id="rId_hyperlink_221" Type="http://schemas.openxmlformats.org/officeDocument/2006/relationships/hyperlink" Target="https://www.diodes.com/assets/Datasheets/DMPH4023SPDWQ.pdf" TargetMode="External"/><Relationship Id="rId_hyperlink_222" Type="http://schemas.openxmlformats.org/officeDocument/2006/relationships/hyperlink" Target="https://www.diodes.com/assets/Datasheets/DMPH6050SPDQ.pdf" TargetMode="External"/><Relationship Id="rId_hyperlink_223" Type="http://schemas.openxmlformats.org/officeDocument/2006/relationships/hyperlink" Target="https://www.diodes.com/assets/Datasheets/DMPH6050SPDWQ.pdf" TargetMode="External"/><Relationship Id="rId_hyperlink_224" Type="http://schemas.openxmlformats.org/officeDocument/2006/relationships/hyperlink" Target="https://www.diodes.com/assets/Datasheets/DMPH6050SSDQ.pdf" TargetMode="External"/><Relationship Id="rId_hyperlink_225" Type="http://schemas.openxmlformats.org/officeDocument/2006/relationships/hyperlink" Target="https://www.diodes.com/assets/Datasheets/DMT10H032LDVWQ.pdf" TargetMode="External"/><Relationship Id="rId_hyperlink_226" Type="http://schemas.openxmlformats.org/officeDocument/2006/relationships/hyperlink" Target="https://www.diodes.com/assets/Datasheets/DMT10H032SDVWQ.pdf" TargetMode="External"/><Relationship Id="rId_hyperlink_227" Type="http://schemas.openxmlformats.org/officeDocument/2006/relationships/hyperlink" Target="https://www.diodes.com/assets/Datasheets/DMT3020LFDBQ.pdf" TargetMode="External"/><Relationship Id="rId_hyperlink_228" Type="http://schemas.openxmlformats.org/officeDocument/2006/relationships/hyperlink" Target="https://www.diodes.com/assets/Datasheets/DMT3020LSDQ.pdf" TargetMode="External"/><Relationship Id="rId_hyperlink_229" Type="http://schemas.openxmlformats.org/officeDocument/2006/relationships/hyperlink" Target="https://www.diodes.com/assets/Datasheets/DMT47M2LDVQ.pdf" TargetMode="External"/><Relationship Id="rId_hyperlink_230" Type="http://schemas.openxmlformats.org/officeDocument/2006/relationships/hyperlink" Target="https://www.diodes.com/assets/Datasheets/DMTH10H017LPDQ.pdf" TargetMode="External"/><Relationship Id="rId_hyperlink_231" Type="http://schemas.openxmlformats.org/officeDocument/2006/relationships/hyperlink" Target="https://www.diodes.com/assets/Datasheets/DMTH10H025LPDWQ.pdf" TargetMode="External"/><Relationship Id="rId_hyperlink_232" Type="http://schemas.openxmlformats.org/officeDocument/2006/relationships/hyperlink" Target="https://www.diodes.com/assets/Datasheets/DMTH10H032LDVWQ.pdf" TargetMode="External"/><Relationship Id="rId_hyperlink_233" Type="http://schemas.openxmlformats.org/officeDocument/2006/relationships/hyperlink" Target="https://www.diodes.com/assets/Datasheets/DMTH10H032LPDWQ.pdf" TargetMode="External"/><Relationship Id="rId_hyperlink_234" Type="http://schemas.openxmlformats.org/officeDocument/2006/relationships/hyperlink" Target="https://www.diodes.com/assets/Datasheets/DMTH10H032SDVWQ.pdf" TargetMode="External"/><Relationship Id="rId_hyperlink_235" Type="http://schemas.openxmlformats.org/officeDocument/2006/relationships/hyperlink" Target="https://www.diodes.com/assets/Datasheets/DMTH10H038SPDWQ.pdf" TargetMode="External"/><Relationship Id="rId_hyperlink_236" Type="http://schemas.openxmlformats.org/officeDocument/2006/relationships/hyperlink" Target="https://www.diodes.com/assets/Datasheets/DMTH4007SPDQ.pdf" TargetMode="External"/><Relationship Id="rId_hyperlink_237" Type="http://schemas.openxmlformats.org/officeDocument/2006/relationships/hyperlink" Target="https://www.diodes.com/assets/Datasheets/DMTH4007SPDWQ.pdf" TargetMode="External"/><Relationship Id="rId_hyperlink_238" Type="http://schemas.openxmlformats.org/officeDocument/2006/relationships/hyperlink" Target="https://www.diodes.com/assets/Datasheets/DMTH4008LPDWQ.pdf" TargetMode="External"/><Relationship Id="rId_hyperlink_239" Type="http://schemas.openxmlformats.org/officeDocument/2006/relationships/hyperlink" Target="https://www.diodes.com/assets/Datasheets/DMTH4011SPDQ.pdf" TargetMode="External"/><Relationship Id="rId_hyperlink_240" Type="http://schemas.openxmlformats.org/officeDocument/2006/relationships/hyperlink" Target="https://www.diodes.com/assets/Datasheets/DMTH4011SPDWQ.pdf" TargetMode="External"/><Relationship Id="rId_hyperlink_241" Type="http://schemas.openxmlformats.org/officeDocument/2006/relationships/hyperlink" Target="https://www.diodes.com/assets/Datasheets/DMTH4014LDVWQ.pdf" TargetMode="External"/><Relationship Id="rId_hyperlink_242" Type="http://schemas.openxmlformats.org/officeDocument/2006/relationships/hyperlink" Target="https://www.diodes.com/assets/Datasheets/DMTH4014LPDQ.pdf" TargetMode="External"/><Relationship Id="rId_hyperlink_243" Type="http://schemas.openxmlformats.org/officeDocument/2006/relationships/hyperlink" Target="https://www.diodes.com/assets/Datasheets/DMTH4014LPDWQ.pdf" TargetMode="External"/><Relationship Id="rId_hyperlink_244" Type="http://schemas.openxmlformats.org/officeDocument/2006/relationships/hyperlink" Target="https://www.diodes.com/assets/Datasheets/DMTH45M5LPDWQ.pdf" TargetMode="External"/><Relationship Id="rId_hyperlink_245" Type="http://schemas.openxmlformats.org/officeDocument/2006/relationships/hyperlink" Target="https://www.diodes.com/assets/Datasheets/DMTH45M5SPDWQ.pdf" TargetMode="External"/><Relationship Id="rId_hyperlink_246" Type="http://schemas.openxmlformats.org/officeDocument/2006/relationships/hyperlink" Target="https://www.diodes.com/assets/Datasheets/DMTH6010LPDQ.pdf" TargetMode="External"/><Relationship Id="rId_hyperlink_247" Type="http://schemas.openxmlformats.org/officeDocument/2006/relationships/hyperlink" Target="https://www.diodes.com/assets/Datasheets/DMTH6010LPDWQ.pdf" TargetMode="External"/><Relationship Id="rId_hyperlink_248" Type="http://schemas.openxmlformats.org/officeDocument/2006/relationships/hyperlink" Target="https://www.diodes.com/assets/Datasheets/DMTH6015LDVWQ.pdf" TargetMode="External"/><Relationship Id="rId_hyperlink_249" Type="http://schemas.openxmlformats.org/officeDocument/2006/relationships/hyperlink" Target="https://www.diodes.com/assets/Datasheets/DMTH6015LPDWQ.pdf" TargetMode="External"/><Relationship Id="rId_hyperlink_250" Type="http://schemas.openxmlformats.org/officeDocument/2006/relationships/hyperlink" Target="https://www.diodes.com/assets/Datasheets/DMTH6016LPDQ.pdf" TargetMode="External"/><Relationship Id="rId_hyperlink_251" Type="http://schemas.openxmlformats.org/officeDocument/2006/relationships/hyperlink" Target="https://www.diodes.com/assets/Datasheets/DMTH6016LPDWQ.pdf" TargetMode="External"/><Relationship Id="rId_hyperlink_252" Type="http://schemas.openxmlformats.org/officeDocument/2006/relationships/hyperlink" Target="https://www.diodes.com/assets/Datasheets/DMTH6016LSDQ.pdf" TargetMode="External"/><Relationship Id="rId_hyperlink_253" Type="http://schemas.openxmlformats.org/officeDocument/2006/relationships/hyperlink" Target="https://www.diodes.com/assets/Datasheets/DMTH69M9LPDWQ.pdf" TargetMode="External"/><Relationship Id="rId_hyperlink_254" Type="http://schemas.openxmlformats.org/officeDocument/2006/relationships/hyperlink" Target="https://www.diodes.com/assets/Datasheets/DMTH8030LPDWQ.pdf" TargetMode="External"/><Relationship Id="rId_hyperlink_255" Type="http://schemas.openxmlformats.org/officeDocument/2006/relationships/hyperlink" Target="https://www.diodes.com/assets/Datasheets/ZXMC3A16DN8Q.pdf" TargetMode="External"/><Relationship Id="rId_hyperlink_256" Type="http://schemas.openxmlformats.org/officeDocument/2006/relationships/hyperlink" Target="https://www.diodes.com/assets/Datasheets/ZXMP6A16DN8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1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65.853" bestFit="true" customWidth="true" style="0"/>
    <col min="5" max="5" width="18.591" bestFit="true" customWidth="true" style="0"/>
    <col min="6" max="6" width="56.296" bestFit="true" customWidth="true" style="0"/>
    <col min="7" max="7" width="12.83" bestFit="true" customWidth="true" style="0"/>
    <col min="8" max="8" width="22.257" bestFit="true" customWidth="true" style="0"/>
    <col min="9" max="9" width="13.878" bestFit="true" customWidth="true" style="0"/>
    <col min="10" max="10" width="15.056" bestFit="true" customWidth="true" style="0"/>
    <col min="11" max="11" width="28.017" bestFit="true" customWidth="true" style="0"/>
    <col min="12" max="12" width="28.017" bestFit="true" customWidth="true" style="0"/>
    <col min="13" max="13" width="24.482" bestFit="true" customWidth="true" style="0"/>
    <col min="14" max="14" width="24.482" bestFit="true" customWidth="true" style="0"/>
    <col min="15" max="15" width="31.683" bestFit="true" customWidth="true" style="0"/>
    <col min="16" max="16" width="32.73" bestFit="true" customWidth="true" style="0"/>
    <col min="17" max="17" width="32.73" bestFit="true" customWidth="true" style="0"/>
    <col min="18" max="18" width="32.73" bestFit="true" customWidth="true" style="0"/>
    <col min="19" max="19" width="23.304" bestFit="true" customWidth="true" style="0"/>
    <col min="20" max="20" width="23.304" bestFit="true" customWidth="true" style="0"/>
    <col min="21" max="21" width="33.908" bestFit="true" customWidth="true" style="0"/>
    <col min="22" max="22" width="32.73" bestFit="true" customWidth="true" style="0"/>
    <col min="23" max="23" width="18.591" bestFit="true" customWidth="true" style="0"/>
    <col min="24" max="24" width="32.73" bestFit="true" customWidth="true" style="0"/>
    <col min="25" max="25" width="62.318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Hyperlink("https://www.diodes.com/assets/Datasheets/2N7002DWQ.pdf")</f>
        <v>https://www.diodes.com/assets/Datasheets/2N7002DWQ.pdf</v>
      </c>
      <c r="C2" t="str">
        <f>Hyperlink("https://www.diodes.com/part/view/2N7002DWQ","2N7002DWQ")</f>
        <v>2N7002DWQ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60</v>
      </c>
      <c r="J2">
        <v>20</v>
      </c>
      <c r="K2">
        <v>0.23</v>
      </c>
      <c r="M2">
        <v>0.4</v>
      </c>
      <c r="O2">
        <v>13500</v>
      </c>
      <c r="P2" t="s">
        <v>31</v>
      </c>
      <c r="T2">
        <v>2</v>
      </c>
      <c r="U2">
        <v>0.223</v>
      </c>
      <c r="W2">
        <v>22</v>
      </c>
      <c r="X2">
        <v>25</v>
      </c>
      <c r="Y2" t="s">
        <v>32</v>
      </c>
    </row>
    <row r="3" spans="1:25">
      <c r="A3" t="s">
        <v>33</v>
      </c>
      <c r="B3" s="2" t="str">
        <f>Hyperlink("https://www.diodes.com/assets/Datasheets/BSS138DWQ.pdf")</f>
        <v>https://www.diodes.com/assets/Datasheets/BSS138DWQ.pdf</v>
      </c>
      <c r="C3" t="str">
        <f>Hyperlink("https://www.diodes.com/part/view/BSS138DWQ","BSS138DWQ")</f>
        <v>BSS138DWQ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>
        <v>50</v>
      </c>
      <c r="J3">
        <v>20</v>
      </c>
      <c r="K3">
        <v>0.2</v>
      </c>
      <c r="M3">
        <v>0.2</v>
      </c>
      <c r="O3">
        <v>3500</v>
      </c>
      <c r="T3">
        <v>1.5</v>
      </c>
      <c r="X3">
        <v>10</v>
      </c>
      <c r="Y3" t="s">
        <v>32</v>
      </c>
    </row>
    <row r="4" spans="1:25">
      <c r="A4" t="s">
        <v>34</v>
      </c>
      <c r="B4" s="2" t="str">
        <f>Hyperlink("https://www.diodes.com/assets/Datasheets/BSS84DWQ.pdf")</f>
        <v>https://www.diodes.com/assets/Datasheets/BSS84DWQ.pdf</v>
      </c>
      <c r="C4" t="str">
        <f>Hyperlink("https://www.diodes.com/part/view/BSS84DWQ","BSS84DWQ")</f>
        <v>BSS84DWQ</v>
      </c>
      <c r="D4" t="s">
        <v>35</v>
      </c>
      <c r="E4" t="s">
        <v>27</v>
      </c>
      <c r="F4" t="s">
        <v>28</v>
      </c>
      <c r="G4" t="s">
        <v>36</v>
      </c>
      <c r="H4" t="s">
        <v>30</v>
      </c>
      <c r="I4">
        <v>50</v>
      </c>
      <c r="J4">
        <v>20</v>
      </c>
      <c r="K4">
        <v>0.13</v>
      </c>
      <c r="M4">
        <v>0.3</v>
      </c>
      <c r="P4" t="s">
        <v>37</v>
      </c>
      <c r="T4">
        <v>2</v>
      </c>
      <c r="X4">
        <v>25</v>
      </c>
      <c r="Y4" t="s">
        <v>32</v>
      </c>
    </row>
    <row r="5" spans="1:25">
      <c r="A5" t="s">
        <v>38</v>
      </c>
      <c r="B5" s="2" t="str">
        <f>Hyperlink("https://www.diodes.com/assets/Datasheets/DMC1018UPDWQ.pdf")</f>
        <v>https://www.diodes.com/assets/Datasheets/DMC1018UPDWQ.pdf</v>
      </c>
      <c r="C5" t="str">
        <f>Hyperlink("https://www.diodes.com/part/view/DMC1018UPDWQ","DMC1018UPDWQ")</f>
        <v>DMC1018UPDWQ</v>
      </c>
      <c r="D5" t="s">
        <v>39</v>
      </c>
      <c r="E5" t="s">
        <v>27</v>
      </c>
      <c r="F5" t="s">
        <v>28</v>
      </c>
      <c r="G5" t="s">
        <v>40</v>
      </c>
      <c r="H5" t="s">
        <v>30</v>
      </c>
      <c r="I5" t="s">
        <v>41</v>
      </c>
      <c r="J5" t="s">
        <v>42</v>
      </c>
      <c r="K5" t="s">
        <v>43</v>
      </c>
      <c r="L5" t="s">
        <v>44</v>
      </c>
      <c r="M5">
        <v>2.6</v>
      </c>
      <c r="N5">
        <v>25</v>
      </c>
      <c r="P5" t="s">
        <v>45</v>
      </c>
      <c r="Q5" t="s">
        <v>46</v>
      </c>
      <c r="S5" t="s">
        <v>47</v>
      </c>
      <c r="T5" t="s">
        <v>48</v>
      </c>
      <c r="U5" t="s">
        <v>49</v>
      </c>
      <c r="W5" t="s">
        <v>50</v>
      </c>
      <c r="X5" t="s">
        <v>51</v>
      </c>
      <c r="Y5" t="s">
        <v>52</v>
      </c>
    </row>
    <row r="6" spans="1:25">
      <c r="A6" t="s">
        <v>53</v>
      </c>
      <c r="B6" s="2" t="str">
        <f>Hyperlink("https://www.diodes.com/assets/Datasheets/DMC2025UFDBQ.pdf")</f>
        <v>https://www.diodes.com/assets/Datasheets/DMC2025UFDBQ.pdf</v>
      </c>
      <c r="C6" t="str">
        <f>Hyperlink("https://www.diodes.com/part/view/DMC2025UFDBQ","DMC2025UFDBQ")</f>
        <v>DMC2025UFDBQ</v>
      </c>
      <c r="D6" t="s">
        <v>39</v>
      </c>
      <c r="E6" t="s">
        <v>27</v>
      </c>
      <c r="F6" t="s">
        <v>28</v>
      </c>
      <c r="G6" t="s">
        <v>40</v>
      </c>
      <c r="H6" t="s">
        <v>27</v>
      </c>
      <c r="I6" t="s">
        <v>54</v>
      </c>
      <c r="J6" t="s">
        <v>55</v>
      </c>
      <c r="K6" t="s">
        <v>56</v>
      </c>
      <c r="M6">
        <v>1.4</v>
      </c>
      <c r="P6" t="s">
        <v>57</v>
      </c>
      <c r="Q6" t="s">
        <v>58</v>
      </c>
      <c r="S6" t="s">
        <v>59</v>
      </c>
      <c r="T6" t="s">
        <v>60</v>
      </c>
      <c r="U6" t="s">
        <v>61</v>
      </c>
      <c r="V6" t="s">
        <v>62</v>
      </c>
      <c r="W6" t="s">
        <v>63</v>
      </c>
      <c r="X6" t="s">
        <v>64</v>
      </c>
      <c r="Y6" t="s">
        <v>65</v>
      </c>
    </row>
    <row r="7" spans="1:25">
      <c r="A7" t="s">
        <v>66</v>
      </c>
      <c r="B7" s="2" t="str">
        <f>Hyperlink("https://www.diodes.com/assets/Datasheets/DMC2053UFDBQ.pdf")</f>
        <v>https://www.diodes.com/assets/Datasheets/DMC2053UFDBQ.pdf</v>
      </c>
      <c r="C7" t="str">
        <f>Hyperlink("https://www.diodes.com/part/view/DMC2053UFDBQ","DMC2053UFDBQ")</f>
        <v>DMC2053UFDBQ</v>
      </c>
      <c r="D7" t="s">
        <v>39</v>
      </c>
      <c r="E7" t="s">
        <v>27</v>
      </c>
      <c r="F7" t="s">
        <v>28</v>
      </c>
      <c r="G7" t="s">
        <v>40</v>
      </c>
      <c r="H7" t="s">
        <v>30</v>
      </c>
      <c r="I7" t="s">
        <v>54</v>
      </c>
      <c r="J7" t="s">
        <v>67</v>
      </c>
      <c r="K7" t="s">
        <v>68</v>
      </c>
      <c r="M7">
        <v>1.1</v>
      </c>
      <c r="P7" t="s">
        <v>69</v>
      </c>
      <c r="Q7" t="s">
        <v>70</v>
      </c>
      <c r="R7" t="s">
        <v>71</v>
      </c>
      <c r="S7" t="s">
        <v>72</v>
      </c>
      <c r="T7" t="s">
        <v>73</v>
      </c>
      <c r="U7" t="s">
        <v>74</v>
      </c>
      <c r="W7" t="s">
        <v>75</v>
      </c>
      <c r="X7" t="s">
        <v>64</v>
      </c>
      <c r="Y7" t="s">
        <v>65</v>
      </c>
    </row>
    <row r="8" spans="1:25">
      <c r="A8" t="s">
        <v>76</v>
      </c>
      <c r="B8" s="2" t="str">
        <f>Hyperlink("https://www.diodes.com/assets/Datasheets/DMC2053UVTQ.pdf")</f>
        <v>https://www.diodes.com/assets/Datasheets/DMC2053UVTQ.pdf</v>
      </c>
      <c r="C8" t="str">
        <f>Hyperlink("https://www.diodes.com/part/view/DMC2053UVTQ","DMC2053UVTQ")</f>
        <v>DMC2053UVTQ</v>
      </c>
      <c r="D8" t="s">
        <v>39</v>
      </c>
      <c r="E8" t="s">
        <v>27</v>
      </c>
      <c r="F8" t="s">
        <v>28</v>
      </c>
      <c r="G8" t="s">
        <v>40</v>
      </c>
      <c r="H8" t="s">
        <v>30</v>
      </c>
      <c r="I8" t="s">
        <v>54</v>
      </c>
      <c r="J8" t="s">
        <v>67</v>
      </c>
      <c r="K8" t="s">
        <v>77</v>
      </c>
      <c r="M8">
        <v>1.1</v>
      </c>
      <c r="P8" t="s">
        <v>78</v>
      </c>
      <c r="Q8" t="s">
        <v>70</v>
      </c>
      <c r="R8" t="s">
        <v>71</v>
      </c>
      <c r="S8" t="s">
        <v>79</v>
      </c>
      <c r="T8" t="s">
        <v>73</v>
      </c>
      <c r="U8" t="s">
        <v>74</v>
      </c>
      <c r="W8" t="s">
        <v>75</v>
      </c>
      <c r="X8" t="s">
        <v>64</v>
      </c>
      <c r="Y8" t="s">
        <v>80</v>
      </c>
    </row>
    <row r="9" spans="1:25">
      <c r="A9" t="s">
        <v>81</v>
      </c>
      <c r="B9" s="2" t="str">
        <f>Hyperlink("https://www.diodes.com/assets/Datasheets/DMC2400UVQ.pdf")</f>
        <v>https://www.diodes.com/assets/Datasheets/DMC2400UVQ.pdf</v>
      </c>
      <c r="C9" t="str">
        <f>Hyperlink("https://www.diodes.com/part/view/DMC2400UVQ","DMC2400UVQ")</f>
        <v>DMC2400UVQ</v>
      </c>
      <c r="D9" t="s">
        <v>82</v>
      </c>
      <c r="E9" t="s">
        <v>27</v>
      </c>
      <c r="F9" t="s">
        <v>28</v>
      </c>
      <c r="G9" t="s">
        <v>40</v>
      </c>
      <c r="H9" t="s">
        <v>27</v>
      </c>
      <c r="I9" t="s">
        <v>54</v>
      </c>
      <c r="J9">
        <v>12</v>
      </c>
      <c r="K9" t="s">
        <v>83</v>
      </c>
      <c r="M9">
        <v>1</v>
      </c>
      <c r="P9" t="s">
        <v>84</v>
      </c>
      <c r="Q9" t="s">
        <v>85</v>
      </c>
      <c r="R9" t="s">
        <v>86</v>
      </c>
      <c r="S9" t="s">
        <v>87</v>
      </c>
      <c r="T9" t="s">
        <v>88</v>
      </c>
      <c r="U9" t="s">
        <v>87</v>
      </c>
      <c r="W9" t="s">
        <v>89</v>
      </c>
      <c r="X9" t="s">
        <v>64</v>
      </c>
      <c r="Y9" t="s">
        <v>90</v>
      </c>
    </row>
    <row r="10" spans="1:25">
      <c r="A10" t="s">
        <v>91</v>
      </c>
      <c r="B10" s="2" t="str">
        <f>Hyperlink("https://www.diodes.com/assets/Datasheets/DMC2710UDWQ.pdf")</f>
        <v>https://www.diodes.com/assets/Datasheets/DMC2710UDWQ.pdf</v>
      </c>
      <c r="C10" t="str">
        <f>Hyperlink("https://www.diodes.com/part/view/DMC2710UDWQ","DMC2710UDWQ")</f>
        <v>DMC2710UDWQ</v>
      </c>
      <c r="D10" t="s">
        <v>39</v>
      </c>
      <c r="E10" t="s">
        <v>27</v>
      </c>
      <c r="F10" t="s">
        <v>28</v>
      </c>
      <c r="G10" t="s">
        <v>40</v>
      </c>
      <c r="H10" t="s">
        <v>27</v>
      </c>
      <c r="I10" t="s">
        <v>54</v>
      </c>
      <c r="J10" t="s">
        <v>51</v>
      </c>
      <c r="K10" t="s">
        <v>92</v>
      </c>
      <c r="M10">
        <v>0.38</v>
      </c>
      <c r="P10" t="s">
        <v>93</v>
      </c>
      <c r="Q10" t="s">
        <v>94</v>
      </c>
      <c r="R10" t="s">
        <v>95</v>
      </c>
      <c r="S10" t="s">
        <v>87</v>
      </c>
      <c r="T10" t="s">
        <v>73</v>
      </c>
      <c r="U10" t="s">
        <v>96</v>
      </c>
      <c r="W10" t="s">
        <v>97</v>
      </c>
      <c r="X10" t="s">
        <v>98</v>
      </c>
      <c r="Y10" t="s">
        <v>32</v>
      </c>
    </row>
    <row r="11" spans="1:25">
      <c r="A11" t="s">
        <v>99</v>
      </c>
      <c r="B11" s="2" t="str">
        <f>Hyperlink("https://www.diodes.com/assets/Datasheets/DMC2710UVQ.pdf")</f>
        <v>https://www.diodes.com/assets/Datasheets/DMC2710UVQ.pdf</v>
      </c>
      <c r="C11" t="str">
        <f>Hyperlink("https://www.diodes.com/part/view/DMC2710UVQ","DMC2710UVQ")</f>
        <v>DMC2710UVQ</v>
      </c>
      <c r="D11" t="s">
        <v>39</v>
      </c>
      <c r="E11" t="s">
        <v>27</v>
      </c>
      <c r="F11" t="s">
        <v>28</v>
      </c>
      <c r="G11" t="s">
        <v>40</v>
      </c>
      <c r="H11" t="s">
        <v>27</v>
      </c>
      <c r="I11" t="s">
        <v>54</v>
      </c>
      <c r="J11" t="s">
        <v>51</v>
      </c>
      <c r="K11" t="s">
        <v>100</v>
      </c>
      <c r="M11">
        <v>0.8</v>
      </c>
      <c r="P11" t="s">
        <v>101</v>
      </c>
      <c r="Q11" t="s">
        <v>102</v>
      </c>
      <c r="R11" t="s">
        <v>103</v>
      </c>
      <c r="S11" t="s">
        <v>87</v>
      </c>
      <c r="T11" t="s">
        <v>73</v>
      </c>
      <c r="U11" t="s">
        <v>96</v>
      </c>
      <c r="W11" t="s">
        <v>104</v>
      </c>
      <c r="X11">
        <v>16</v>
      </c>
      <c r="Y11" t="s">
        <v>90</v>
      </c>
    </row>
    <row r="12" spans="1:25">
      <c r="A12" t="s">
        <v>105</v>
      </c>
      <c r="B12" s="2" t="str">
        <f>Hyperlink("https://www.diodes.com/assets/Datasheets/DMC2990UDJQ.pdf")</f>
        <v>https://www.diodes.com/assets/Datasheets/DMC2990UDJQ.pdf</v>
      </c>
      <c r="C12" t="str">
        <f>Hyperlink("https://www.diodes.com/part/view/DMC2990UDJQ","DMC2990UDJQ")</f>
        <v>DMC2990UDJQ</v>
      </c>
      <c r="D12" t="s">
        <v>39</v>
      </c>
      <c r="E12" t="s">
        <v>27</v>
      </c>
      <c r="F12" t="s">
        <v>28</v>
      </c>
      <c r="G12" t="s">
        <v>40</v>
      </c>
      <c r="H12" t="s">
        <v>27</v>
      </c>
      <c r="I12" t="s">
        <v>54</v>
      </c>
      <c r="J12" t="s">
        <v>106</v>
      </c>
      <c r="K12" t="s">
        <v>107</v>
      </c>
      <c r="M12">
        <v>0.35</v>
      </c>
      <c r="P12" t="s">
        <v>108</v>
      </c>
      <c r="Q12" t="s">
        <v>109</v>
      </c>
      <c r="R12" t="s">
        <v>110</v>
      </c>
      <c r="S12" t="s">
        <v>111</v>
      </c>
      <c r="T12" t="s">
        <v>73</v>
      </c>
      <c r="U12" t="s">
        <v>112</v>
      </c>
      <c r="W12" t="s">
        <v>113</v>
      </c>
      <c r="X12" t="s">
        <v>114</v>
      </c>
      <c r="Y12" t="s">
        <v>115</v>
      </c>
    </row>
    <row r="13" spans="1:25">
      <c r="A13" t="s">
        <v>116</v>
      </c>
      <c r="B13" s="2" t="str">
        <f>Hyperlink("https://www.diodes.com/assets/Datasheets/DMC3021LSDQ.pdf")</f>
        <v>https://www.diodes.com/assets/Datasheets/DMC3021LSDQ.pdf</v>
      </c>
      <c r="C13" t="str">
        <f>Hyperlink("https://www.diodes.com/part/view/DMC3021LSDQ","DMC3021LSDQ")</f>
        <v>DMC3021LSDQ</v>
      </c>
      <c r="D13" t="s">
        <v>39</v>
      </c>
      <c r="E13" t="s">
        <v>27</v>
      </c>
      <c r="F13" t="s">
        <v>28</v>
      </c>
      <c r="G13" t="s">
        <v>40</v>
      </c>
      <c r="H13" t="s">
        <v>30</v>
      </c>
      <c r="I13" t="s">
        <v>117</v>
      </c>
      <c r="J13" t="s">
        <v>54</v>
      </c>
      <c r="K13" t="s">
        <v>118</v>
      </c>
      <c r="M13">
        <v>2.5</v>
      </c>
      <c r="O13" t="s">
        <v>119</v>
      </c>
      <c r="P13" t="s">
        <v>120</v>
      </c>
      <c r="S13" t="s">
        <v>73</v>
      </c>
      <c r="T13" t="s">
        <v>121</v>
      </c>
      <c r="U13" t="s">
        <v>122</v>
      </c>
      <c r="V13" t="s">
        <v>123</v>
      </c>
      <c r="W13" t="s">
        <v>124</v>
      </c>
      <c r="X13" t="s">
        <v>64</v>
      </c>
      <c r="Y13" t="s">
        <v>125</v>
      </c>
    </row>
    <row r="14" spans="1:25">
      <c r="A14" t="s">
        <v>126</v>
      </c>
      <c r="B14" s="2" t="str">
        <f>Hyperlink("https://www.diodes.com/assets/Datasheets/DMC3025LSDQ.pdf")</f>
        <v>https://www.diodes.com/assets/Datasheets/DMC3025LSDQ.pdf</v>
      </c>
      <c r="C14" t="str">
        <f>Hyperlink("https://www.diodes.com/part/view/DMC3025LSDQ","DMC3025LSDQ")</f>
        <v>DMC3025LSDQ</v>
      </c>
      <c r="D14" t="s">
        <v>127</v>
      </c>
      <c r="E14" t="s">
        <v>27</v>
      </c>
      <c r="F14" t="s">
        <v>28</v>
      </c>
      <c r="G14" t="s">
        <v>40</v>
      </c>
      <c r="H14" t="s">
        <v>30</v>
      </c>
      <c r="I14" t="s">
        <v>117</v>
      </c>
      <c r="J14" t="s">
        <v>54</v>
      </c>
      <c r="K14" t="s">
        <v>128</v>
      </c>
      <c r="M14">
        <v>1.2</v>
      </c>
      <c r="O14" t="s">
        <v>129</v>
      </c>
      <c r="P14" t="s">
        <v>130</v>
      </c>
      <c r="T14" t="s">
        <v>131</v>
      </c>
      <c r="U14" t="s">
        <v>132</v>
      </c>
      <c r="V14" t="s">
        <v>133</v>
      </c>
      <c r="W14" t="s">
        <v>134</v>
      </c>
      <c r="X14" t="s">
        <v>135</v>
      </c>
      <c r="Y14" t="s">
        <v>125</v>
      </c>
    </row>
    <row r="15" spans="1:25">
      <c r="A15" t="s">
        <v>136</v>
      </c>
      <c r="B15" s="2" t="str">
        <f>Hyperlink("https://www.diodes.com/assets/Datasheets/DMC3028LSDXQ.pdf")</f>
        <v>https://www.diodes.com/assets/Datasheets/DMC3028LSDXQ.pdf</v>
      </c>
      <c r="C15" t="str">
        <f>Hyperlink("https://www.diodes.com/part/view/DMC3028LSDXQ","DMC3028LSDXQ")</f>
        <v>DMC3028LSDXQ</v>
      </c>
      <c r="D15" t="s">
        <v>137</v>
      </c>
      <c r="E15" t="s">
        <v>27</v>
      </c>
      <c r="F15" t="s">
        <v>28</v>
      </c>
      <c r="G15" t="s">
        <v>40</v>
      </c>
      <c r="H15" t="s">
        <v>30</v>
      </c>
      <c r="I15" t="s">
        <v>117</v>
      </c>
      <c r="J15" t="s">
        <v>54</v>
      </c>
      <c r="K15" t="s">
        <v>138</v>
      </c>
      <c r="M15">
        <v>1.2</v>
      </c>
      <c r="O15" t="s">
        <v>139</v>
      </c>
      <c r="P15" t="s">
        <v>140</v>
      </c>
      <c r="T15" t="s">
        <v>141</v>
      </c>
      <c r="U15" t="s">
        <v>142</v>
      </c>
      <c r="V15" t="s">
        <v>143</v>
      </c>
      <c r="W15" t="s">
        <v>144</v>
      </c>
      <c r="X15" t="s">
        <v>114</v>
      </c>
      <c r="Y15" t="s">
        <v>125</v>
      </c>
    </row>
    <row r="16" spans="1:25">
      <c r="A16" t="s">
        <v>145</v>
      </c>
      <c r="B16" s="2" t="str">
        <f>Hyperlink("https://www.diodes.com/assets/Datasheets/DMC3060LVTQ.pdf")</f>
        <v>https://www.diodes.com/assets/Datasheets/DMC3060LVTQ.pdf</v>
      </c>
      <c r="C16" t="str">
        <f>Hyperlink("https://www.diodes.com/part/view/DMC3060LVTQ","DMC3060LVTQ")</f>
        <v>DMC3060LVTQ</v>
      </c>
      <c r="D16" t="s">
        <v>39</v>
      </c>
      <c r="E16" t="s">
        <v>27</v>
      </c>
      <c r="F16" t="s">
        <v>28</v>
      </c>
      <c r="G16" t="s">
        <v>40</v>
      </c>
      <c r="H16" t="s">
        <v>30</v>
      </c>
      <c r="I16" t="s">
        <v>117</v>
      </c>
      <c r="J16" t="s">
        <v>67</v>
      </c>
      <c r="K16" t="s">
        <v>146</v>
      </c>
      <c r="M16">
        <v>1.16</v>
      </c>
      <c r="O16" t="s">
        <v>147</v>
      </c>
      <c r="P16" t="s">
        <v>148</v>
      </c>
      <c r="T16" t="s">
        <v>149</v>
      </c>
      <c r="U16" t="s">
        <v>150</v>
      </c>
      <c r="V16" t="s">
        <v>151</v>
      </c>
      <c r="W16" t="s">
        <v>152</v>
      </c>
      <c r="X16" t="s">
        <v>114</v>
      </c>
      <c r="Y16" t="s">
        <v>80</v>
      </c>
    </row>
    <row r="17" spans="1:25">
      <c r="A17" t="s">
        <v>153</v>
      </c>
      <c r="B17" s="2" t="str">
        <f>Hyperlink("https://www.diodes.com/assets/Datasheets/DMC3061SVTQ.pdf")</f>
        <v>https://www.diodes.com/assets/Datasheets/DMC3061SVTQ.pdf</v>
      </c>
      <c r="C17" t="str">
        <f>Hyperlink("https://www.diodes.com/part/view/DMC3061SVTQ","DMC3061SVTQ")</f>
        <v>DMC3061SVTQ</v>
      </c>
      <c r="D17" t="s">
        <v>39</v>
      </c>
      <c r="E17" t="s">
        <v>27</v>
      </c>
      <c r="F17" t="s">
        <v>28</v>
      </c>
      <c r="G17" t="s">
        <v>40</v>
      </c>
      <c r="H17" t="s">
        <v>30</v>
      </c>
      <c r="I17" t="s">
        <v>117</v>
      </c>
      <c r="J17" t="s">
        <v>54</v>
      </c>
      <c r="K17" t="s">
        <v>154</v>
      </c>
      <c r="M17">
        <v>1.08</v>
      </c>
      <c r="O17" t="s">
        <v>147</v>
      </c>
      <c r="P17" t="s">
        <v>155</v>
      </c>
      <c r="T17" t="s">
        <v>156</v>
      </c>
      <c r="U17" t="s">
        <v>157</v>
      </c>
      <c r="V17" t="s">
        <v>158</v>
      </c>
      <c r="W17" t="s">
        <v>159</v>
      </c>
      <c r="X17" t="s">
        <v>114</v>
      </c>
      <c r="Y17" t="s">
        <v>80</v>
      </c>
    </row>
    <row r="18" spans="1:25">
      <c r="A18" t="s">
        <v>160</v>
      </c>
      <c r="B18" s="2" t="str">
        <f>Hyperlink("https://www.diodes.com/assets/Datasheets/DMC31D5UDAQ.pdf")</f>
        <v>https://www.diodes.com/assets/Datasheets/DMC31D5UDAQ.pdf</v>
      </c>
      <c r="C18" t="str">
        <f>Hyperlink("https://www.diodes.com/part/view/DMC31D5UDAQ","DMC31D5UDAQ")</f>
        <v>DMC31D5UDAQ</v>
      </c>
      <c r="D18" t="s">
        <v>39</v>
      </c>
      <c r="E18" t="s">
        <v>27</v>
      </c>
      <c r="F18" t="s">
        <v>28</v>
      </c>
      <c r="G18" t="s">
        <v>40</v>
      </c>
      <c r="H18" t="s">
        <v>27</v>
      </c>
      <c r="I18" t="s">
        <v>117</v>
      </c>
      <c r="J18" t="s">
        <v>161</v>
      </c>
      <c r="K18" t="s">
        <v>162</v>
      </c>
      <c r="M18">
        <v>0.37</v>
      </c>
      <c r="P18" t="s">
        <v>163</v>
      </c>
      <c r="Q18" t="s">
        <v>164</v>
      </c>
      <c r="R18" t="s">
        <v>165</v>
      </c>
      <c r="S18" t="s">
        <v>111</v>
      </c>
      <c r="T18" t="s">
        <v>166</v>
      </c>
      <c r="U18" t="s">
        <v>167</v>
      </c>
      <c r="W18" t="s">
        <v>168</v>
      </c>
      <c r="X18" t="s">
        <v>169</v>
      </c>
      <c r="Y18" t="s">
        <v>170</v>
      </c>
    </row>
    <row r="19" spans="1:25">
      <c r="A19" t="s">
        <v>171</v>
      </c>
      <c r="B19" s="2" t="str">
        <f>Hyperlink("https://www.diodes.com/assets/Datasheets/DMC3350LDWQ.pdf")</f>
        <v>https://www.diodes.com/assets/Datasheets/DMC3350LDWQ.pdf</v>
      </c>
      <c r="C19" t="str">
        <f>Hyperlink("https://www.diodes.com/part/view/DMC3350LDWQ","DMC3350LDWQ")</f>
        <v>DMC3350LDWQ</v>
      </c>
      <c r="D19" t="s">
        <v>82</v>
      </c>
      <c r="E19" t="s">
        <v>27</v>
      </c>
      <c r="F19" t="s">
        <v>28</v>
      </c>
      <c r="G19" t="s">
        <v>40</v>
      </c>
      <c r="H19" t="s">
        <v>27</v>
      </c>
      <c r="I19">
        <v>30</v>
      </c>
      <c r="J19">
        <v>20</v>
      </c>
      <c r="K19" t="s">
        <v>172</v>
      </c>
      <c r="M19">
        <v>0.49</v>
      </c>
      <c r="O19" t="s">
        <v>173</v>
      </c>
      <c r="P19" t="s">
        <v>174</v>
      </c>
      <c r="S19" t="s">
        <v>175</v>
      </c>
      <c r="T19" t="s">
        <v>176</v>
      </c>
      <c r="U19" t="s">
        <v>177</v>
      </c>
      <c r="W19" t="s">
        <v>178</v>
      </c>
      <c r="X19" t="s">
        <v>114</v>
      </c>
      <c r="Y19" t="s">
        <v>32</v>
      </c>
    </row>
    <row r="20" spans="1:25">
      <c r="A20" t="s">
        <v>179</v>
      </c>
      <c r="B20" s="2" t="str">
        <f>Hyperlink("https://www.diodes.com/assets/Datasheets/DMC3732UVTQ.pdf")</f>
        <v>https://www.diodes.com/assets/Datasheets/DMC3732UVTQ.pdf</v>
      </c>
      <c r="C20" t="str">
        <f>Hyperlink("https://www.diodes.com/part/view/DMC3732UVTQ","DMC3732UVTQ")</f>
        <v>DMC3732UVTQ</v>
      </c>
      <c r="D20" t="s">
        <v>82</v>
      </c>
      <c r="E20" t="s">
        <v>27</v>
      </c>
      <c r="F20" t="s">
        <v>28</v>
      </c>
      <c r="G20" t="s">
        <v>40</v>
      </c>
      <c r="H20" t="s">
        <v>30</v>
      </c>
      <c r="I20">
        <v>30</v>
      </c>
      <c r="J20">
        <v>8</v>
      </c>
      <c r="K20" t="s">
        <v>180</v>
      </c>
      <c r="M20">
        <v>0.83</v>
      </c>
      <c r="P20" t="s">
        <v>181</v>
      </c>
      <c r="Q20" t="s">
        <v>182</v>
      </c>
      <c r="R20" t="s">
        <v>183</v>
      </c>
      <c r="S20" t="s">
        <v>184</v>
      </c>
      <c r="T20" t="s">
        <v>185</v>
      </c>
      <c r="U20" t="s">
        <v>88</v>
      </c>
      <c r="W20" t="s">
        <v>186</v>
      </c>
      <c r="X20" t="s">
        <v>187</v>
      </c>
      <c r="Y20" t="s">
        <v>80</v>
      </c>
    </row>
    <row r="21" spans="1:25">
      <c r="A21" t="s">
        <v>188</v>
      </c>
      <c r="B21" s="2" t="str">
        <f>Hyperlink("https://www.diodes.com/assets/Datasheets/products_inactive_data/DMC4040SSDQ.pdf")</f>
        <v>https://www.diodes.com/assets/Datasheets/products_inactive_data/DMC4040SSDQ.pdf</v>
      </c>
      <c r="C21" t="str">
        <f>Hyperlink("https://www.diodes.com/part/view/DMC4040SSDQ","DMC4040SSDQ")</f>
        <v>DMC4040SSDQ</v>
      </c>
      <c r="D21" t="s">
        <v>39</v>
      </c>
      <c r="E21" t="s">
        <v>27</v>
      </c>
      <c r="F21" t="s">
        <v>28</v>
      </c>
      <c r="G21" t="s">
        <v>40</v>
      </c>
      <c r="H21" t="s">
        <v>30</v>
      </c>
      <c r="I21" t="s">
        <v>189</v>
      </c>
      <c r="J21" t="s">
        <v>54</v>
      </c>
      <c r="K21" t="s">
        <v>190</v>
      </c>
      <c r="M21">
        <v>1.8</v>
      </c>
      <c r="O21" t="s">
        <v>191</v>
      </c>
      <c r="P21" t="s">
        <v>192</v>
      </c>
      <c r="T21" t="s">
        <v>193</v>
      </c>
      <c r="U21" t="s">
        <v>194</v>
      </c>
      <c r="V21" t="s">
        <v>195</v>
      </c>
      <c r="W21" t="s">
        <v>196</v>
      </c>
      <c r="X21" t="s">
        <v>54</v>
      </c>
      <c r="Y21" t="s">
        <v>125</v>
      </c>
    </row>
    <row r="22" spans="1:25">
      <c r="A22" t="s">
        <v>197</v>
      </c>
      <c r="B22" s="2" t="str">
        <f>Hyperlink("https://www.diodes.com/assets/Datasheets/DMC4050SSDQ.pdf")</f>
        <v>https://www.diodes.com/assets/Datasheets/DMC4050SSDQ.pdf</v>
      </c>
      <c r="C22" t="str">
        <f>Hyperlink("https://www.diodes.com/part/view/DMC4050SSDQ","DMC4050SSDQ")</f>
        <v>DMC4050SSDQ</v>
      </c>
      <c r="D22" t="s">
        <v>198</v>
      </c>
      <c r="E22" t="s">
        <v>27</v>
      </c>
      <c r="F22" t="s">
        <v>28</v>
      </c>
      <c r="G22" t="s">
        <v>40</v>
      </c>
      <c r="H22" t="s">
        <v>30</v>
      </c>
      <c r="I22" t="s">
        <v>189</v>
      </c>
      <c r="J22" t="s">
        <v>54</v>
      </c>
      <c r="K22" t="s">
        <v>199</v>
      </c>
      <c r="M22">
        <v>1.8</v>
      </c>
      <c r="O22" t="s">
        <v>200</v>
      </c>
      <c r="P22" t="s">
        <v>201</v>
      </c>
      <c r="T22" t="s">
        <v>193</v>
      </c>
      <c r="V22" t="s">
        <v>195</v>
      </c>
      <c r="W22" t="s">
        <v>196</v>
      </c>
      <c r="X22" t="s">
        <v>54</v>
      </c>
      <c r="Y22" t="s">
        <v>125</v>
      </c>
    </row>
    <row r="23" spans="1:25">
      <c r="A23" t="s">
        <v>202</v>
      </c>
      <c r="B23" s="2" t="str">
        <f>Hyperlink("https://www.diodes.com/assets/Datasheets/DMC6040SSDQ.pdf")</f>
        <v>https://www.diodes.com/assets/Datasheets/DMC6040SSDQ.pdf</v>
      </c>
      <c r="C23" t="str">
        <f>Hyperlink("https://www.diodes.com/part/view/DMC6040SSDQ","DMC6040SSDQ")</f>
        <v>DMC6040SSDQ</v>
      </c>
      <c r="D23" t="s">
        <v>203</v>
      </c>
      <c r="E23" t="s">
        <v>27</v>
      </c>
      <c r="F23" t="s">
        <v>28</v>
      </c>
      <c r="G23" t="s">
        <v>40</v>
      </c>
      <c r="H23" t="s">
        <v>30</v>
      </c>
      <c r="I23" t="s">
        <v>201</v>
      </c>
      <c r="J23" t="s">
        <v>54</v>
      </c>
      <c r="K23" t="s">
        <v>204</v>
      </c>
      <c r="M23">
        <v>1.56</v>
      </c>
      <c r="O23" t="s">
        <v>205</v>
      </c>
      <c r="P23" t="s">
        <v>206</v>
      </c>
      <c r="T23" t="s">
        <v>141</v>
      </c>
      <c r="U23" t="s">
        <v>207</v>
      </c>
      <c r="V23" t="s">
        <v>208</v>
      </c>
      <c r="W23" t="s">
        <v>209</v>
      </c>
      <c r="X23" t="s">
        <v>114</v>
      </c>
      <c r="Y23" t="s">
        <v>125</v>
      </c>
    </row>
    <row r="24" spans="1:25">
      <c r="A24" t="s">
        <v>210</v>
      </c>
      <c r="B24" s="2" t="str">
        <f>Hyperlink("https://www.diodes.com/assets/Datasheets/products_inactive_data/DMC62D0SVQ.pdf")</f>
        <v>https://www.diodes.com/assets/Datasheets/products_inactive_data/DMC62D0SVQ.pdf</v>
      </c>
      <c r="C24" t="str">
        <f>Hyperlink("https://www.diodes.com/part/view/DMC62D0SVQ","DMC62D0SVQ")</f>
        <v>DMC62D0SVQ</v>
      </c>
      <c r="D24" t="s">
        <v>39</v>
      </c>
      <c r="E24" t="s">
        <v>27</v>
      </c>
      <c r="F24" t="s">
        <v>28</v>
      </c>
      <c r="G24" t="s">
        <v>40</v>
      </c>
      <c r="H24" t="s">
        <v>27</v>
      </c>
      <c r="I24" t="s">
        <v>211</v>
      </c>
      <c r="J24" t="s">
        <v>54</v>
      </c>
      <c r="K24" t="s">
        <v>212</v>
      </c>
      <c r="M24">
        <v>0.84</v>
      </c>
      <c r="O24" t="s">
        <v>213</v>
      </c>
      <c r="P24" t="s">
        <v>214</v>
      </c>
      <c r="S24" t="s">
        <v>73</v>
      </c>
      <c r="T24" t="s">
        <v>215</v>
      </c>
      <c r="U24" t="s">
        <v>111</v>
      </c>
      <c r="W24" t="s">
        <v>216</v>
      </c>
      <c r="X24" t="s">
        <v>191</v>
      </c>
      <c r="Y24" t="s">
        <v>90</v>
      </c>
    </row>
    <row r="25" spans="1:25">
      <c r="A25" t="s">
        <v>217</v>
      </c>
      <c r="B25" s="2" t="str">
        <f>Hyperlink("https://www.diodes.com/assets/Datasheets/DMC62D2SVQ.pdf")</f>
        <v>https://www.diodes.com/assets/Datasheets/DMC62D2SVQ.pdf</v>
      </c>
      <c r="C25" t="str">
        <f>Hyperlink("https://www.diodes.com/part/view/DMC62D2SVQ","DMC62D2SVQ")</f>
        <v>DMC62D2SVQ</v>
      </c>
      <c r="D25" t="s">
        <v>82</v>
      </c>
      <c r="E25" t="s">
        <v>27</v>
      </c>
      <c r="F25" t="s">
        <v>28</v>
      </c>
      <c r="G25" t="s">
        <v>40</v>
      </c>
      <c r="H25" t="s">
        <v>27</v>
      </c>
      <c r="I25" t="s">
        <v>218</v>
      </c>
      <c r="J25" t="s">
        <v>219</v>
      </c>
      <c r="K25" t="s">
        <v>220</v>
      </c>
      <c r="M25">
        <v>0.8</v>
      </c>
      <c r="O25" t="s">
        <v>221</v>
      </c>
      <c r="P25" t="s">
        <v>222</v>
      </c>
      <c r="S25" t="s">
        <v>223</v>
      </c>
      <c r="T25" t="s">
        <v>224</v>
      </c>
      <c r="U25" t="s">
        <v>225</v>
      </c>
      <c r="V25" t="s">
        <v>226</v>
      </c>
      <c r="W25" t="s">
        <v>227</v>
      </c>
      <c r="X25" t="s">
        <v>228</v>
      </c>
      <c r="Y25" t="s">
        <v>90</v>
      </c>
    </row>
    <row r="26" spans="1:25">
      <c r="A26" t="s">
        <v>229</v>
      </c>
      <c r="B26" s="2" t="str">
        <f>Hyperlink("https://www.diodes.com/assets/Datasheets/DMC67D8UFDBQ.pdf")</f>
        <v>https://www.diodes.com/assets/Datasheets/DMC67D8UFDBQ.pdf</v>
      </c>
      <c r="C26" t="str">
        <f>Hyperlink("https://www.diodes.com/part/view/DMC67D8UFDBQ","DMC67D8UFDBQ")</f>
        <v>DMC67D8UFDBQ</v>
      </c>
      <c r="D26" t="s">
        <v>39</v>
      </c>
      <c r="E26" t="s">
        <v>27</v>
      </c>
      <c r="F26" t="s">
        <v>28</v>
      </c>
      <c r="G26" t="s">
        <v>40</v>
      </c>
      <c r="H26" t="s">
        <v>27</v>
      </c>
      <c r="I26" t="s">
        <v>230</v>
      </c>
      <c r="J26" t="s">
        <v>231</v>
      </c>
      <c r="K26" t="s">
        <v>232</v>
      </c>
      <c r="M26">
        <v>0.89</v>
      </c>
      <c r="O26" t="s">
        <v>233</v>
      </c>
      <c r="P26" t="s">
        <v>234</v>
      </c>
      <c r="T26" t="s">
        <v>235</v>
      </c>
      <c r="U26" t="s">
        <v>236</v>
      </c>
      <c r="W26" t="s">
        <v>237</v>
      </c>
      <c r="X26" t="s">
        <v>238</v>
      </c>
      <c r="Y26" t="s">
        <v>65</v>
      </c>
    </row>
    <row r="27" spans="1:25">
      <c r="A27" t="s">
        <v>239</v>
      </c>
      <c r="B27" s="2" t="str">
        <f>Hyperlink("https://www.diodes.com/assets/Datasheets/DMG1023UVQ.pdf")</f>
        <v>https://www.diodes.com/assets/Datasheets/DMG1023UVQ.pdf</v>
      </c>
      <c r="C27" t="str">
        <f>Hyperlink("https://www.diodes.com/part/view/DMG1023UVQ","DMG1023UVQ")</f>
        <v>DMG1023UVQ</v>
      </c>
      <c r="D27" t="s">
        <v>35</v>
      </c>
      <c r="E27" t="s">
        <v>27</v>
      </c>
      <c r="F27" t="s">
        <v>28</v>
      </c>
      <c r="G27" t="s">
        <v>36</v>
      </c>
      <c r="H27" t="s">
        <v>27</v>
      </c>
      <c r="I27">
        <v>20</v>
      </c>
      <c r="J27">
        <v>6</v>
      </c>
      <c r="K27">
        <v>1.03</v>
      </c>
      <c r="M27">
        <v>0.53</v>
      </c>
      <c r="P27">
        <v>750</v>
      </c>
      <c r="Q27">
        <v>1050</v>
      </c>
      <c r="R27">
        <v>1500</v>
      </c>
      <c r="S27">
        <v>0.5</v>
      </c>
      <c r="T27">
        <v>1</v>
      </c>
      <c r="U27">
        <v>0.62</v>
      </c>
      <c r="W27">
        <v>59</v>
      </c>
      <c r="X27">
        <v>16</v>
      </c>
      <c r="Y27" t="s">
        <v>90</v>
      </c>
    </row>
    <row r="28" spans="1:25">
      <c r="A28" t="s">
        <v>240</v>
      </c>
      <c r="B28" s="2" t="str">
        <f>Hyperlink("https://www.diodes.com/assets/Datasheets/DMG1026UVQ.pdf")</f>
        <v>https://www.diodes.com/assets/Datasheets/DMG1026UVQ.pdf</v>
      </c>
      <c r="C28" t="str">
        <f>Hyperlink("https://www.diodes.com/part/view/DMG1026UVQ","DMG1026UVQ")</f>
        <v>DMG1026UVQ</v>
      </c>
      <c r="D28" t="s">
        <v>26</v>
      </c>
      <c r="E28" t="s">
        <v>27</v>
      </c>
      <c r="F28" t="s">
        <v>28</v>
      </c>
      <c r="G28" t="s">
        <v>29</v>
      </c>
      <c r="H28" t="s">
        <v>27</v>
      </c>
      <c r="I28">
        <v>60</v>
      </c>
      <c r="J28">
        <v>20</v>
      </c>
      <c r="K28">
        <v>0.41</v>
      </c>
      <c r="M28">
        <v>0.65</v>
      </c>
      <c r="O28">
        <v>1800</v>
      </c>
      <c r="P28">
        <v>2100</v>
      </c>
      <c r="T28">
        <v>1.8</v>
      </c>
      <c r="U28">
        <v>0.45</v>
      </c>
      <c r="Y28" t="s">
        <v>90</v>
      </c>
    </row>
    <row r="29" spans="1:25">
      <c r="A29" t="s">
        <v>241</v>
      </c>
      <c r="B29" s="2" t="str">
        <f>Hyperlink("https://www.diodes.com/assets/Datasheets/DMG1029SVQ.pdf")</f>
        <v>https://www.diodes.com/assets/Datasheets/DMG1029SVQ.pdf</v>
      </c>
      <c r="C29" t="str">
        <f>Hyperlink("https://www.diodes.com/part/view/DMG1029SVQ","DMG1029SVQ")</f>
        <v>DMG1029SVQ</v>
      </c>
      <c r="D29" t="s">
        <v>39</v>
      </c>
      <c r="E29" t="s">
        <v>27</v>
      </c>
      <c r="F29" t="s">
        <v>28</v>
      </c>
      <c r="G29" t="s">
        <v>40</v>
      </c>
      <c r="H29" t="s">
        <v>30</v>
      </c>
      <c r="I29" t="s">
        <v>201</v>
      </c>
      <c r="J29" t="s">
        <v>54</v>
      </c>
      <c r="K29" t="s">
        <v>242</v>
      </c>
      <c r="M29">
        <v>0.45</v>
      </c>
      <c r="O29" t="s">
        <v>221</v>
      </c>
      <c r="P29" t="s">
        <v>222</v>
      </c>
      <c r="T29" t="s">
        <v>243</v>
      </c>
      <c r="U29" t="s">
        <v>244</v>
      </c>
      <c r="W29" t="s">
        <v>228</v>
      </c>
      <c r="X29" t="s">
        <v>135</v>
      </c>
      <c r="Y29" t="s">
        <v>90</v>
      </c>
    </row>
    <row r="30" spans="1:25">
      <c r="A30" t="s">
        <v>245</v>
      </c>
      <c r="B30" s="2" t="str">
        <f>Hyperlink("https://www.diodes.com/assets/Datasheets/DMN2024UVTQ.pdf")</f>
        <v>https://www.diodes.com/assets/Datasheets/DMN2024UVTQ.pdf</v>
      </c>
      <c r="C30" t="str">
        <f>Hyperlink("https://www.diodes.com/part/view/DMN2024UVTQ","DMN2024UVTQ")</f>
        <v>DMN2024UVTQ</v>
      </c>
      <c r="D30" t="s">
        <v>246</v>
      </c>
      <c r="E30" t="s">
        <v>27</v>
      </c>
      <c r="F30" t="s">
        <v>28</v>
      </c>
      <c r="G30" t="s">
        <v>29</v>
      </c>
      <c r="H30" t="s">
        <v>27</v>
      </c>
      <c r="I30">
        <v>20</v>
      </c>
      <c r="J30">
        <v>10</v>
      </c>
      <c r="K30">
        <v>7</v>
      </c>
      <c r="M30">
        <v>1.6</v>
      </c>
      <c r="P30">
        <v>24</v>
      </c>
      <c r="Q30">
        <v>28</v>
      </c>
      <c r="R30">
        <v>34</v>
      </c>
      <c r="T30">
        <v>0.9</v>
      </c>
      <c r="U30">
        <v>7.1</v>
      </c>
      <c r="W30">
        <v>647</v>
      </c>
      <c r="X30">
        <v>10</v>
      </c>
      <c r="Y30" t="s">
        <v>80</v>
      </c>
    </row>
    <row r="31" spans="1:25">
      <c r="A31" t="s">
        <v>247</v>
      </c>
      <c r="B31" s="2" t="str">
        <f>Hyperlink("https://www.diodes.com/assets/Datasheets/DMN2053UFDBQ.pdf")</f>
        <v>https://www.diodes.com/assets/Datasheets/DMN2053UFDBQ.pdf</v>
      </c>
      <c r="C31" t="str">
        <f>Hyperlink("https://www.diodes.com/part/view/DMN2053UFDBQ","DMN2053UFDBQ")</f>
        <v>DMN2053UFDBQ</v>
      </c>
      <c r="D31" t="s">
        <v>26</v>
      </c>
      <c r="E31" t="s">
        <v>27</v>
      </c>
      <c r="F31" t="s">
        <v>28</v>
      </c>
      <c r="G31" t="s">
        <v>29</v>
      </c>
      <c r="H31" t="s">
        <v>30</v>
      </c>
      <c r="I31">
        <v>20</v>
      </c>
      <c r="J31">
        <v>12</v>
      </c>
      <c r="K31">
        <v>4.6</v>
      </c>
      <c r="M31">
        <v>1.1</v>
      </c>
      <c r="P31">
        <v>35</v>
      </c>
      <c r="Q31">
        <v>43</v>
      </c>
      <c r="R31">
        <v>56</v>
      </c>
      <c r="T31">
        <v>1</v>
      </c>
      <c r="U31">
        <v>3.6</v>
      </c>
      <c r="Y31" t="s">
        <v>65</v>
      </c>
    </row>
    <row r="32" spans="1:25">
      <c r="A32" t="s">
        <v>248</v>
      </c>
      <c r="B32" s="2" t="str">
        <f>Hyperlink("https://www.diodes.com/assets/Datasheets/DMN2053UVTQ.pdf")</f>
        <v>https://www.diodes.com/assets/Datasheets/DMN2053UVTQ.pdf</v>
      </c>
      <c r="C32" t="str">
        <f>Hyperlink("https://www.diodes.com/part/view/DMN2053UVTQ","DMN2053UVTQ")</f>
        <v>DMN2053UVTQ</v>
      </c>
      <c r="D32" t="s">
        <v>26</v>
      </c>
      <c r="E32" t="s">
        <v>27</v>
      </c>
      <c r="F32" t="s">
        <v>28</v>
      </c>
      <c r="G32" t="s">
        <v>29</v>
      </c>
      <c r="H32" t="s">
        <v>30</v>
      </c>
      <c r="I32">
        <v>20</v>
      </c>
      <c r="J32">
        <v>12</v>
      </c>
      <c r="K32">
        <v>4.6</v>
      </c>
      <c r="M32">
        <v>1.1</v>
      </c>
      <c r="P32">
        <v>35</v>
      </c>
      <c r="Q32">
        <v>43</v>
      </c>
      <c r="R32">
        <v>56</v>
      </c>
      <c r="S32">
        <v>0.4</v>
      </c>
      <c r="T32">
        <v>1</v>
      </c>
      <c r="U32">
        <v>3.6</v>
      </c>
      <c r="W32">
        <v>369</v>
      </c>
      <c r="X32">
        <v>10</v>
      </c>
      <c r="Y32" t="s">
        <v>80</v>
      </c>
    </row>
    <row r="33" spans="1:25">
      <c r="A33" t="s">
        <v>249</v>
      </c>
      <c r="B33" s="2" t="str">
        <f>Hyperlink("https://www.diodes.com/assets/Datasheets/DMN2300UFL4Q.pdf")</f>
        <v>https://www.diodes.com/assets/Datasheets/DMN2300UFL4Q.pdf</v>
      </c>
      <c r="C33" t="str">
        <f>Hyperlink("https://www.diodes.com/part/view/DMN2300UFL4Q","DMN2300UFL4Q")</f>
        <v>DMN2300UFL4Q</v>
      </c>
      <c r="D33" t="s">
        <v>250</v>
      </c>
      <c r="E33" t="s">
        <v>27</v>
      </c>
      <c r="F33" t="s">
        <v>28</v>
      </c>
      <c r="G33" t="s">
        <v>29</v>
      </c>
      <c r="H33" t="s">
        <v>27</v>
      </c>
      <c r="I33">
        <v>20</v>
      </c>
      <c r="J33">
        <v>8</v>
      </c>
      <c r="K33">
        <v>2.11</v>
      </c>
      <c r="M33">
        <v>1.39</v>
      </c>
      <c r="P33">
        <v>195</v>
      </c>
      <c r="Q33">
        <v>260</v>
      </c>
      <c r="R33">
        <v>380</v>
      </c>
      <c r="T33">
        <v>0.95</v>
      </c>
      <c r="U33">
        <v>1.6</v>
      </c>
      <c r="W33">
        <v>67.6</v>
      </c>
      <c r="X33">
        <v>20</v>
      </c>
      <c r="Y33" t="s">
        <v>251</v>
      </c>
    </row>
    <row r="34" spans="1:25">
      <c r="A34" t="s">
        <v>252</v>
      </c>
      <c r="B34" s="2" t="str">
        <f>Hyperlink("https://www.diodes.com/assets/Datasheets/DMN2710UDWQ.pdf")</f>
        <v>https://www.diodes.com/assets/Datasheets/DMN2710UDWQ.pdf</v>
      </c>
      <c r="C34" t="str">
        <f>Hyperlink("https://www.diodes.com/part/view/DMN2710UDWQ","DMN2710UDWQ")</f>
        <v>DMN2710UDWQ</v>
      </c>
      <c r="D34" t="s">
        <v>253</v>
      </c>
      <c r="E34" t="s">
        <v>27</v>
      </c>
      <c r="F34" t="s">
        <v>28</v>
      </c>
      <c r="G34" t="s">
        <v>29</v>
      </c>
      <c r="H34" t="s">
        <v>27</v>
      </c>
      <c r="I34">
        <v>20</v>
      </c>
      <c r="J34">
        <v>6</v>
      </c>
      <c r="K34">
        <v>0.8</v>
      </c>
      <c r="M34">
        <v>0.49</v>
      </c>
      <c r="P34">
        <v>450</v>
      </c>
      <c r="Q34">
        <v>600</v>
      </c>
      <c r="R34">
        <v>750</v>
      </c>
      <c r="T34">
        <v>1</v>
      </c>
      <c r="U34">
        <v>0.6</v>
      </c>
      <c r="Y34" t="s">
        <v>32</v>
      </c>
    </row>
    <row r="35" spans="1:25">
      <c r="A35" t="s">
        <v>254</v>
      </c>
      <c r="B35" s="2" t="str">
        <f>Hyperlink("https://www.diodes.com/assets/Datasheets/DMN2710UVQ.pdf")</f>
        <v>https://www.diodes.com/assets/Datasheets/DMN2710UVQ.pdf</v>
      </c>
      <c r="C35" t="str">
        <f>Hyperlink("https://www.diodes.com/part/view/DMN2710UVQ","DMN2710UVQ")</f>
        <v>DMN2710UVQ</v>
      </c>
      <c r="D35" t="s">
        <v>255</v>
      </c>
      <c r="E35" t="s">
        <v>27</v>
      </c>
      <c r="F35" t="s">
        <v>28</v>
      </c>
      <c r="G35" t="s">
        <v>29</v>
      </c>
      <c r="H35" t="s">
        <v>27</v>
      </c>
      <c r="I35">
        <v>20</v>
      </c>
      <c r="J35">
        <v>6</v>
      </c>
      <c r="K35">
        <v>0.92</v>
      </c>
      <c r="M35">
        <v>0.5</v>
      </c>
      <c r="P35">
        <v>450</v>
      </c>
      <c r="Q35">
        <v>600</v>
      </c>
      <c r="R35">
        <v>750</v>
      </c>
      <c r="S35">
        <v>0.5</v>
      </c>
      <c r="T35">
        <v>1</v>
      </c>
      <c r="U35">
        <v>0.6</v>
      </c>
      <c r="W35">
        <v>42</v>
      </c>
      <c r="X35">
        <v>16</v>
      </c>
      <c r="Y35" t="s">
        <v>90</v>
      </c>
    </row>
    <row r="36" spans="1:25">
      <c r="A36" t="s">
        <v>256</v>
      </c>
      <c r="B36" s="2" t="str">
        <f>Hyperlink("https://www.diodes.com/assets/Datasheets/DMN2990UDJQ.pdf")</f>
        <v>https://www.diodes.com/assets/Datasheets/DMN2990UDJQ.pdf</v>
      </c>
      <c r="C36" t="str">
        <f>Hyperlink("https://www.diodes.com/part/view/DMN2990UDJQ","DMN2990UDJQ")</f>
        <v>DMN2990UDJQ</v>
      </c>
      <c r="D36" t="s">
        <v>26</v>
      </c>
      <c r="E36" t="s">
        <v>27</v>
      </c>
      <c r="F36" t="s">
        <v>28</v>
      </c>
      <c r="G36" t="s">
        <v>29</v>
      </c>
      <c r="H36" t="s">
        <v>27</v>
      </c>
      <c r="I36">
        <v>20</v>
      </c>
      <c r="J36">
        <v>8</v>
      </c>
      <c r="K36">
        <v>0.45</v>
      </c>
      <c r="M36">
        <v>0.35</v>
      </c>
      <c r="P36">
        <v>990</v>
      </c>
      <c r="Q36">
        <v>1200</v>
      </c>
      <c r="R36">
        <v>1800</v>
      </c>
      <c r="S36">
        <v>0.4</v>
      </c>
      <c r="T36">
        <v>1</v>
      </c>
      <c r="U36">
        <v>0.5</v>
      </c>
      <c r="W36">
        <v>27.6</v>
      </c>
      <c r="X36">
        <v>16</v>
      </c>
      <c r="Y36" t="s">
        <v>115</v>
      </c>
    </row>
    <row r="37" spans="1:25">
      <c r="A37" t="s">
        <v>257</v>
      </c>
      <c r="B37" s="2" t="str">
        <f>Hyperlink("https://www.diodes.com/assets/Datasheets/DMN3032LFDBQ.pdf")</f>
        <v>https://www.diodes.com/assets/Datasheets/DMN3032LFDBQ.pdf</v>
      </c>
      <c r="C37" t="str">
        <f>Hyperlink("https://www.diodes.com/part/view/DMN3032LFDBQ","DMN3032LFDBQ")</f>
        <v>DMN3032LFDBQ</v>
      </c>
      <c r="D37" t="s">
        <v>26</v>
      </c>
      <c r="E37" t="s">
        <v>27</v>
      </c>
      <c r="F37" t="s">
        <v>28</v>
      </c>
      <c r="G37" t="s">
        <v>29</v>
      </c>
      <c r="H37" t="s">
        <v>30</v>
      </c>
      <c r="I37">
        <v>30</v>
      </c>
      <c r="J37">
        <v>20</v>
      </c>
      <c r="K37">
        <v>6.2</v>
      </c>
      <c r="M37">
        <v>1.7</v>
      </c>
      <c r="O37">
        <v>30</v>
      </c>
      <c r="P37">
        <v>42</v>
      </c>
      <c r="T37">
        <v>2</v>
      </c>
      <c r="U37">
        <v>5</v>
      </c>
      <c r="V37">
        <v>10.6</v>
      </c>
      <c r="W37">
        <v>500</v>
      </c>
      <c r="X37">
        <v>15</v>
      </c>
      <c r="Y37" t="s">
        <v>65</v>
      </c>
    </row>
    <row r="38" spans="1:25">
      <c r="A38" t="s">
        <v>258</v>
      </c>
      <c r="B38" s="2" t="str">
        <f>Hyperlink("https://www.diodes.com/assets/Datasheets/DMN3032LFDBWQ.pdf")</f>
        <v>https://www.diodes.com/assets/Datasheets/DMN3032LFDBWQ.pdf</v>
      </c>
      <c r="C38" t="str">
        <f>Hyperlink("https://www.diodes.com/part/view/DMN3032LFDBWQ","DMN3032LFDBWQ")</f>
        <v>DMN3032LFDBWQ</v>
      </c>
      <c r="D38" t="s">
        <v>26</v>
      </c>
      <c r="E38" t="s">
        <v>27</v>
      </c>
      <c r="F38" t="s">
        <v>28</v>
      </c>
      <c r="G38" t="s">
        <v>29</v>
      </c>
      <c r="H38" t="s">
        <v>30</v>
      </c>
      <c r="I38">
        <v>30</v>
      </c>
      <c r="J38">
        <v>20</v>
      </c>
      <c r="K38">
        <v>5.5</v>
      </c>
      <c r="M38">
        <v>1.37</v>
      </c>
      <c r="O38">
        <v>30</v>
      </c>
      <c r="P38">
        <v>42</v>
      </c>
      <c r="T38">
        <v>2</v>
      </c>
      <c r="U38">
        <v>5</v>
      </c>
      <c r="V38">
        <v>10.6</v>
      </c>
      <c r="W38">
        <v>500</v>
      </c>
      <c r="X38">
        <v>15</v>
      </c>
      <c r="Y38" t="s">
        <v>259</v>
      </c>
    </row>
    <row r="39" spans="1:25">
      <c r="A39" t="s">
        <v>260</v>
      </c>
      <c r="B39" s="2" t="str">
        <f>Hyperlink("https://www.diodes.com/assets/Datasheets/DMN3033LSDQ.pdf")</f>
        <v>https://www.diodes.com/assets/Datasheets/DMN3033LSDQ.pdf</v>
      </c>
      <c r="C39" t="str">
        <f>Hyperlink("https://www.diodes.com/part/view/DMN3033LSDQ","DMN3033LSDQ")</f>
        <v>DMN3033LSDQ</v>
      </c>
      <c r="D39" t="s">
        <v>26</v>
      </c>
      <c r="E39" t="s">
        <v>27</v>
      </c>
      <c r="F39" t="s">
        <v>28</v>
      </c>
      <c r="G39" t="s">
        <v>29</v>
      </c>
      <c r="H39" t="s">
        <v>30</v>
      </c>
      <c r="I39">
        <v>30</v>
      </c>
      <c r="J39">
        <v>20</v>
      </c>
      <c r="K39">
        <v>6.9</v>
      </c>
      <c r="M39">
        <v>2</v>
      </c>
      <c r="O39">
        <v>20</v>
      </c>
      <c r="P39">
        <v>27</v>
      </c>
      <c r="T39">
        <v>2.1</v>
      </c>
      <c r="U39">
        <v>6.4</v>
      </c>
      <c r="V39">
        <v>13</v>
      </c>
      <c r="W39">
        <v>725</v>
      </c>
      <c r="X39">
        <v>15</v>
      </c>
      <c r="Y39" t="s">
        <v>125</v>
      </c>
    </row>
    <row r="40" spans="1:25">
      <c r="A40" t="s">
        <v>261</v>
      </c>
      <c r="B40" s="2" t="str">
        <f>Hyperlink("https://www.diodes.com/assets/Datasheets/DMN3055LFDBQ.pdf")</f>
        <v>https://www.diodes.com/assets/Datasheets/DMN3055LFDBQ.pdf</v>
      </c>
      <c r="C40" t="str">
        <f>Hyperlink("https://www.diodes.com/part/view/DMN3055LFDBQ","DMN3055LFDBQ")</f>
        <v>DMN3055LFDBQ</v>
      </c>
      <c r="D40" t="s">
        <v>26</v>
      </c>
      <c r="E40" t="s">
        <v>27</v>
      </c>
      <c r="F40" t="s">
        <v>28</v>
      </c>
      <c r="G40" t="s">
        <v>29</v>
      </c>
      <c r="H40" t="s">
        <v>30</v>
      </c>
      <c r="I40">
        <v>30</v>
      </c>
      <c r="J40">
        <v>12</v>
      </c>
      <c r="K40">
        <v>5</v>
      </c>
      <c r="M40">
        <v>1.36</v>
      </c>
      <c r="P40">
        <v>40</v>
      </c>
      <c r="Q40">
        <v>75</v>
      </c>
      <c r="T40">
        <v>1.5</v>
      </c>
      <c r="U40">
        <v>5.3</v>
      </c>
      <c r="V40">
        <v>11.2</v>
      </c>
      <c r="Y40" t="s">
        <v>65</v>
      </c>
    </row>
    <row r="41" spans="1:25">
      <c r="A41" t="s">
        <v>262</v>
      </c>
      <c r="B41" s="2" t="str">
        <f>Hyperlink("https://www.diodes.com/assets/Datasheets/DMN3061SVTQ.pdf")</f>
        <v>https://www.diodes.com/assets/Datasheets/DMN3061SVTQ.pdf</v>
      </c>
      <c r="C41" t="str">
        <f>Hyperlink("https://www.diodes.com/part/view/DMN3061SVTQ","DMN3061SVTQ")</f>
        <v>DMN3061SVTQ</v>
      </c>
      <c r="D41" t="s">
        <v>26</v>
      </c>
      <c r="E41" t="s">
        <v>27</v>
      </c>
      <c r="F41" t="s">
        <v>28</v>
      </c>
      <c r="G41" t="s">
        <v>29</v>
      </c>
      <c r="H41" t="s">
        <v>30</v>
      </c>
      <c r="I41">
        <v>30</v>
      </c>
      <c r="J41">
        <v>20</v>
      </c>
      <c r="K41">
        <v>3.4</v>
      </c>
      <c r="M41">
        <v>1.08</v>
      </c>
      <c r="O41">
        <v>60</v>
      </c>
      <c r="P41">
        <v>100</v>
      </c>
      <c r="S41">
        <v>0.5</v>
      </c>
      <c r="T41">
        <v>1.8</v>
      </c>
      <c r="U41">
        <v>3.5</v>
      </c>
      <c r="V41">
        <v>6.6</v>
      </c>
      <c r="W41">
        <v>278</v>
      </c>
      <c r="X41">
        <v>15</v>
      </c>
      <c r="Y41" t="s">
        <v>80</v>
      </c>
    </row>
    <row r="42" spans="1:25">
      <c r="A42" t="s">
        <v>263</v>
      </c>
      <c r="B42" s="2" t="str">
        <f>Hyperlink("https://www.diodes.com/assets/Datasheets/DMN3190LDWQ.pdf")</f>
        <v>https://www.diodes.com/assets/Datasheets/DMN3190LDWQ.pdf</v>
      </c>
      <c r="C42" t="str">
        <f>Hyperlink("https://www.diodes.com/part/view/DMN3190LDWQ","DMN3190LDWQ")</f>
        <v>DMN3190LDWQ</v>
      </c>
      <c r="D42" t="s">
        <v>26</v>
      </c>
      <c r="E42" t="s">
        <v>27</v>
      </c>
      <c r="F42" t="s">
        <v>28</v>
      </c>
      <c r="G42" t="s">
        <v>29</v>
      </c>
      <c r="H42" t="s">
        <v>27</v>
      </c>
      <c r="I42">
        <v>30</v>
      </c>
      <c r="J42">
        <v>20</v>
      </c>
      <c r="K42">
        <v>1</v>
      </c>
      <c r="M42">
        <v>0.4</v>
      </c>
      <c r="O42">
        <v>190</v>
      </c>
      <c r="P42">
        <v>335</v>
      </c>
      <c r="T42">
        <v>2.8</v>
      </c>
      <c r="U42">
        <v>0.9</v>
      </c>
      <c r="V42">
        <v>2</v>
      </c>
      <c r="W42">
        <v>87</v>
      </c>
      <c r="X42">
        <v>20</v>
      </c>
      <c r="Y42" t="s">
        <v>32</v>
      </c>
    </row>
    <row r="43" spans="1:25">
      <c r="A43" t="s">
        <v>264</v>
      </c>
      <c r="B43" s="2" t="str">
        <f>Hyperlink("https://www.diodes.com/assets/Datasheets/DMN31D5UDAQ.pdf")</f>
        <v>https://www.diodes.com/assets/Datasheets/DMN31D5UDAQ.pdf</v>
      </c>
      <c r="C43" t="str">
        <f>Hyperlink("https://www.diodes.com/part/view/DMN31D5UDAQ","DMN31D5UDAQ")</f>
        <v>DMN31D5UDAQ</v>
      </c>
      <c r="D43" t="s">
        <v>265</v>
      </c>
      <c r="E43" t="s">
        <v>27</v>
      </c>
      <c r="F43" t="s">
        <v>28</v>
      </c>
      <c r="G43" t="s">
        <v>29</v>
      </c>
      <c r="H43" t="s">
        <v>27</v>
      </c>
      <c r="I43">
        <v>30</v>
      </c>
      <c r="J43">
        <v>12</v>
      </c>
      <c r="K43">
        <v>0.4</v>
      </c>
      <c r="M43">
        <v>0.37</v>
      </c>
      <c r="P43">
        <v>1500</v>
      </c>
      <c r="Q43">
        <v>2000</v>
      </c>
      <c r="R43">
        <v>3000</v>
      </c>
      <c r="S43">
        <v>0.4</v>
      </c>
      <c r="T43">
        <v>1</v>
      </c>
      <c r="U43">
        <v>0.38</v>
      </c>
      <c r="W43">
        <v>22.6</v>
      </c>
      <c r="X43">
        <v>15</v>
      </c>
      <c r="Y43" t="s">
        <v>170</v>
      </c>
    </row>
    <row r="44" spans="1:25">
      <c r="A44" t="s">
        <v>266</v>
      </c>
      <c r="B44" s="2" t="str">
        <f>Hyperlink("https://www.diodes.com/assets/Datasheets/DMN32D0LVQ.pdf")</f>
        <v>https://www.diodes.com/assets/Datasheets/DMN32D0LVQ.pdf</v>
      </c>
      <c r="C44" t="str">
        <f>Hyperlink("https://www.diodes.com/part/view/DMN32D0LVQ","DMN32D0LVQ")</f>
        <v>DMN32D0LVQ</v>
      </c>
      <c r="D44" t="s">
        <v>267</v>
      </c>
      <c r="E44" t="s">
        <v>27</v>
      </c>
      <c r="F44" t="s">
        <v>28</v>
      </c>
      <c r="G44" t="s">
        <v>29</v>
      </c>
      <c r="H44" t="s">
        <v>27</v>
      </c>
      <c r="I44">
        <v>30</v>
      </c>
      <c r="J44">
        <v>10</v>
      </c>
      <c r="K44">
        <v>0.68</v>
      </c>
      <c r="M44">
        <v>0.48</v>
      </c>
      <c r="P44">
        <v>1200</v>
      </c>
      <c r="Q44">
        <v>1500</v>
      </c>
      <c r="R44">
        <v>2200</v>
      </c>
      <c r="S44">
        <v>0.6</v>
      </c>
      <c r="T44">
        <v>1.2</v>
      </c>
      <c r="U44">
        <v>0.62</v>
      </c>
      <c r="W44">
        <v>44.8</v>
      </c>
      <c r="X44">
        <v>15</v>
      </c>
      <c r="Y44" t="s">
        <v>90</v>
      </c>
    </row>
    <row r="45" spans="1:25">
      <c r="A45" t="s">
        <v>268</v>
      </c>
      <c r="B45" s="2" t="str">
        <f>Hyperlink("https://www.diodes.com/assets/Datasheets/DMN3350LDWQ.pdf")</f>
        <v>https://www.diodes.com/assets/Datasheets/DMN3350LDWQ.pdf</v>
      </c>
      <c r="C45" t="str">
        <f>Hyperlink("https://www.diodes.com/part/view/DMN3350LDWQ","DMN3350LDWQ")</f>
        <v>DMN3350LDWQ</v>
      </c>
      <c r="D45" t="s">
        <v>255</v>
      </c>
      <c r="E45" t="s">
        <v>27</v>
      </c>
      <c r="F45" t="s">
        <v>28</v>
      </c>
      <c r="G45" t="s">
        <v>29</v>
      </c>
      <c r="H45" t="s">
        <v>27</v>
      </c>
      <c r="I45">
        <v>30</v>
      </c>
      <c r="J45">
        <v>20</v>
      </c>
      <c r="K45">
        <v>0.89</v>
      </c>
      <c r="M45">
        <v>0.48</v>
      </c>
      <c r="O45">
        <v>400</v>
      </c>
      <c r="P45">
        <v>700</v>
      </c>
      <c r="S45">
        <v>0.8</v>
      </c>
      <c r="T45">
        <v>1.6</v>
      </c>
      <c r="U45">
        <v>1.1</v>
      </c>
      <c r="W45">
        <v>38.4</v>
      </c>
      <c r="X45">
        <v>15</v>
      </c>
      <c r="Y45" t="s">
        <v>32</v>
      </c>
    </row>
    <row r="46" spans="1:25">
      <c r="A46" t="s">
        <v>269</v>
      </c>
      <c r="B46" s="2" t="str">
        <f>Hyperlink("https://www.diodes.com/assets/Datasheets/DMN33D8LDWQ.pdf")</f>
        <v>https://www.diodes.com/assets/Datasheets/DMN33D8LDWQ.pdf</v>
      </c>
      <c r="C46" t="str">
        <f>Hyperlink("https://www.diodes.com/part/view/DMN33D8LDWQ","DMN33D8LDWQ")</f>
        <v>DMN33D8LDWQ</v>
      </c>
      <c r="D46" t="s">
        <v>26</v>
      </c>
      <c r="E46" t="s">
        <v>27</v>
      </c>
      <c r="F46" t="s">
        <v>28</v>
      </c>
      <c r="G46" t="s">
        <v>29</v>
      </c>
      <c r="H46" t="s">
        <v>27</v>
      </c>
      <c r="I46">
        <v>30</v>
      </c>
      <c r="J46">
        <v>20</v>
      </c>
      <c r="K46">
        <v>0.25</v>
      </c>
      <c r="M46">
        <v>0.35</v>
      </c>
      <c r="O46">
        <v>2400</v>
      </c>
      <c r="P46">
        <v>3000</v>
      </c>
      <c r="Q46">
        <v>7000</v>
      </c>
      <c r="T46">
        <v>1.5</v>
      </c>
      <c r="U46">
        <v>0.55</v>
      </c>
      <c r="V46">
        <v>1.23</v>
      </c>
      <c r="W46">
        <v>48</v>
      </c>
      <c r="X46">
        <v>5</v>
      </c>
      <c r="Y46" t="s">
        <v>32</v>
      </c>
    </row>
    <row r="47" spans="1:25">
      <c r="A47" t="s">
        <v>270</v>
      </c>
      <c r="B47" s="2" t="str">
        <f>Hyperlink("https://www.diodes.com/assets/Datasheets/DMN33D8LVQ.pdf")</f>
        <v>https://www.diodes.com/assets/Datasheets/DMN33D8LVQ.pdf</v>
      </c>
      <c r="C47" t="str">
        <f>Hyperlink("https://www.diodes.com/part/view/DMN33D8LVQ","DMN33D8LVQ")</f>
        <v>DMN33D8LVQ</v>
      </c>
      <c r="D47" t="s">
        <v>255</v>
      </c>
      <c r="E47" t="s">
        <v>27</v>
      </c>
      <c r="F47" t="s">
        <v>28</v>
      </c>
      <c r="G47" t="s">
        <v>29</v>
      </c>
      <c r="H47" t="s">
        <v>27</v>
      </c>
      <c r="I47">
        <v>30</v>
      </c>
      <c r="J47">
        <v>20</v>
      </c>
      <c r="K47">
        <v>0.35</v>
      </c>
      <c r="M47">
        <v>0.43</v>
      </c>
      <c r="O47">
        <v>2400</v>
      </c>
      <c r="P47">
        <v>3000</v>
      </c>
      <c r="Q47">
        <v>7000</v>
      </c>
      <c r="S47">
        <v>0.8</v>
      </c>
      <c r="T47">
        <v>1.5</v>
      </c>
      <c r="U47">
        <v>0.5</v>
      </c>
      <c r="W47">
        <v>48</v>
      </c>
      <c r="X47">
        <v>5</v>
      </c>
      <c r="Y47" t="s">
        <v>90</v>
      </c>
    </row>
    <row r="48" spans="1:25">
      <c r="A48" t="s">
        <v>271</v>
      </c>
      <c r="B48" s="2" t="str">
        <f>Hyperlink("https://www.diodes.com/assets/Datasheets/DMN3401LDWQ.pdf")</f>
        <v>https://www.diodes.com/assets/Datasheets/DMN3401LDWQ.pdf</v>
      </c>
      <c r="C48" t="str">
        <f>Hyperlink("https://www.diodes.com/part/view/DMN3401LDWQ","DMN3401LDWQ")</f>
        <v>DMN3401LDWQ</v>
      </c>
      <c r="D48" t="s">
        <v>26</v>
      </c>
      <c r="E48" t="s">
        <v>27</v>
      </c>
      <c r="F48" t="s">
        <v>28</v>
      </c>
      <c r="G48" t="s">
        <v>29</v>
      </c>
      <c r="H48" t="s">
        <v>27</v>
      </c>
      <c r="I48">
        <v>30</v>
      </c>
      <c r="J48">
        <v>20</v>
      </c>
      <c r="K48">
        <v>0.8</v>
      </c>
      <c r="M48">
        <v>0.35</v>
      </c>
      <c r="O48">
        <v>400</v>
      </c>
      <c r="P48">
        <v>700</v>
      </c>
      <c r="T48">
        <v>1.6</v>
      </c>
      <c r="U48">
        <v>0.5</v>
      </c>
      <c r="V48">
        <v>1.2</v>
      </c>
      <c r="W48">
        <v>50</v>
      </c>
      <c r="X48">
        <v>15</v>
      </c>
      <c r="Y48" t="s">
        <v>32</v>
      </c>
    </row>
    <row r="49" spans="1:25">
      <c r="A49" t="s">
        <v>272</v>
      </c>
      <c r="B49" s="2" t="str">
        <f>Hyperlink("https://www.diodes.com/assets/Datasheets/DMN3401LVQ.pdf")</f>
        <v>https://www.diodes.com/assets/Datasheets/DMN3401LVQ.pdf</v>
      </c>
      <c r="C49" t="str">
        <f>Hyperlink("https://www.diodes.com/part/view/DMN3401LVQ","DMN3401LVQ")</f>
        <v>DMN3401LVQ</v>
      </c>
      <c r="D49" t="s">
        <v>255</v>
      </c>
      <c r="E49" t="s">
        <v>27</v>
      </c>
      <c r="F49" t="s">
        <v>28</v>
      </c>
      <c r="G49" t="s">
        <v>29</v>
      </c>
      <c r="H49" t="s">
        <v>27</v>
      </c>
      <c r="I49">
        <v>30</v>
      </c>
      <c r="J49">
        <v>20</v>
      </c>
      <c r="K49">
        <v>0.8</v>
      </c>
      <c r="M49">
        <v>0.5</v>
      </c>
      <c r="O49">
        <v>400</v>
      </c>
      <c r="P49">
        <v>700</v>
      </c>
      <c r="S49">
        <v>0.8</v>
      </c>
      <c r="T49">
        <v>1.6</v>
      </c>
      <c r="U49">
        <v>0.5</v>
      </c>
      <c r="W49">
        <v>50</v>
      </c>
      <c r="X49">
        <v>15</v>
      </c>
      <c r="Y49" t="s">
        <v>90</v>
      </c>
    </row>
    <row r="50" spans="1:25">
      <c r="A50" t="s">
        <v>273</v>
      </c>
      <c r="B50" s="2" t="str">
        <f>Hyperlink("https://www.diodes.com/assets/Datasheets/DMN3732UVTQ.pdf")</f>
        <v>https://www.diodes.com/assets/Datasheets/DMN3732UVTQ.pdf</v>
      </c>
      <c r="C50" t="str">
        <f>Hyperlink("https://www.diodes.com/part/view/DMN3732UVTQ","DMN3732UVTQ")</f>
        <v>DMN3732UVTQ</v>
      </c>
      <c r="D50" t="s">
        <v>255</v>
      </c>
      <c r="E50" t="s">
        <v>27</v>
      </c>
      <c r="F50" t="s">
        <v>28</v>
      </c>
      <c r="G50" t="s">
        <v>29</v>
      </c>
      <c r="H50" t="s">
        <v>30</v>
      </c>
      <c r="I50">
        <v>30</v>
      </c>
      <c r="J50">
        <v>8</v>
      </c>
      <c r="K50">
        <v>1.1</v>
      </c>
      <c r="M50">
        <v>0.8</v>
      </c>
      <c r="P50">
        <v>460</v>
      </c>
      <c r="Q50">
        <v>560</v>
      </c>
      <c r="R50">
        <v>730</v>
      </c>
      <c r="S50">
        <v>0.45</v>
      </c>
      <c r="T50">
        <v>0.95</v>
      </c>
      <c r="U50">
        <v>0.9</v>
      </c>
      <c r="W50">
        <v>40.8</v>
      </c>
      <c r="X50">
        <v>25</v>
      </c>
      <c r="Y50" t="s">
        <v>80</v>
      </c>
    </row>
    <row r="51" spans="1:25">
      <c r="A51" t="s">
        <v>274</v>
      </c>
      <c r="B51" s="2" t="str">
        <f>Hyperlink("https://www.diodes.com/assets/Datasheets/products_inactive_data/DMN4031SSDQ.pdf")</f>
        <v>https://www.diodes.com/assets/Datasheets/products_inactive_data/DMN4031SSDQ.pdf</v>
      </c>
      <c r="C51" t="str">
        <f>Hyperlink("https://www.diodes.com/part/view/DMN4031SSDQ","DMN4031SSDQ")</f>
        <v>DMN4031SSDQ</v>
      </c>
      <c r="D51" t="s">
        <v>26</v>
      </c>
      <c r="E51" t="s">
        <v>27</v>
      </c>
      <c r="F51" t="s">
        <v>28</v>
      </c>
      <c r="G51" t="s">
        <v>29</v>
      </c>
      <c r="H51" t="s">
        <v>30</v>
      </c>
      <c r="I51">
        <v>40</v>
      </c>
      <c r="J51">
        <v>20</v>
      </c>
      <c r="K51">
        <v>7</v>
      </c>
      <c r="M51">
        <v>2.6</v>
      </c>
      <c r="O51">
        <v>31</v>
      </c>
      <c r="P51">
        <v>50</v>
      </c>
      <c r="T51">
        <v>3</v>
      </c>
      <c r="U51">
        <v>8.4</v>
      </c>
      <c r="V51">
        <v>18.6</v>
      </c>
      <c r="W51">
        <v>945</v>
      </c>
      <c r="X51">
        <v>20</v>
      </c>
      <c r="Y51" t="s">
        <v>125</v>
      </c>
    </row>
    <row r="52" spans="1:25">
      <c r="A52" t="s">
        <v>275</v>
      </c>
      <c r="B52" s="2" t="str">
        <f>Hyperlink("https://www.diodes.com/assets/Datasheets/DMN52D0UDMQ.pdf")</f>
        <v>https://www.diodes.com/assets/Datasheets/DMN52D0UDMQ.pdf</v>
      </c>
      <c r="C52" t="str">
        <f>Hyperlink("https://www.diodes.com/part/view/DMN52D0UDMQ","DMN52D0UDMQ")</f>
        <v>DMN52D0UDMQ</v>
      </c>
      <c r="D52" t="s">
        <v>276</v>
      </c>
      <c r="E52" t="s">
        <v>27</v>
      </c>
      <c r="F52" t="s">
        <v>28</v>
      </c>
      <c r="G52" t="s">
        <v>29</v>
      </c>
      <c r="H52" t="s">
        <v>27</v>
      </c>
      <c r="I52">
        <v>50</v>
      </c>
      <c r="J52">
        <v>12</v>
      </c>
      <c r="K52" t="s">
        <v>277</v>
      </c>
      <c r="M52">
        <v>0.74</v>
      </c>
      <c r="P52" t="s">
        <v>278</v>
      </c>
      <c r="Q52">
        <v>2500</v>
      </c>
      <c r="R52">
        <v>4000</v>
      </c>
      <c r="S52">
        <v>0.49</v>
      </c>
      <c r="T52">
        <v>1</v>
      </c>
      <c r="U52">
        <v>0.9</v>
      </c>
      <c r="V52">
        <v>1.6</v>
      </c>
      <c r="W52">
        <v>42.4</v>
      </c>
      <c r="X52">
        <v>25</v>
      </c>
      <c r="Y52" t="s">
        <v>279</v>
      </c>
    </row>
    <row r="53" spans="1:25">
      <c r="A53" t="s">
        <v>280</v>
      </c>
      <c r="B53" s="2" t="str">
        <f>Hyperlink("https://www.diodes.com/assets/Datasheets/DMN52D0UDWQ.pdf")</f>
        <v>https://www.diodes.com/assets/Datasheets/DMN52D0UDWQ.pdf</v>
      </c>
      <c r="C53" t="str">
        <f>Hyperlink("https://www.diodes.com/part/view/DMN52D0UDWQ","DMN52D0UDWQ")</f>
        <v>DMN52D0UDWQ</v>
      </c>
      <c r="D53" t="s">
        <v>276</v>
      </c>
      <c r="E53" t="s">
        <v>27</v>
      </c>
      <c r="F53" t="s">
        <v>28</v>
      </c>
      <c r="G53" t="s">
        <v>29</v>
      </c>
      <c r="H53" t="s">
        <v>27</v>
      </c>
      <c r="I53">
        <v>50</v>
      </c>
      <c r="J53">
        <v>12</v>
      </c>
      <c r="K53" t="s">
        <v>281</v>
      </c>
      <c r="M53">
        <v>0.5</v>
      </c>
      <c r="P53" t="s">
        <v>282</v>
      </c>
      <c r="Q53">
        <v>2500</v>
      </c>
      <c r="R53">
        <v>4000</v>
      </c>
      <c r="S53">
        <v>0.49</v>
      </c>
      <c r="T53">
        <v>1</v>
      </c>
      <c r="U53">
        <v>0.7</v>
      </c>
      <c r="V53">
        <v>1.5</v>
      </c>
      <c r="W53">
        <v>42.3</v>
      </c>
      <c r="X53">
        <v>25</v>
      </c>
      <c r="Y53" t="s">
        <v>32</v>
      </c>
    </row>
    <row r="54" spans="1:25">
      <c r="A54" t="s">
        <v>283</v>
      </c>
      <c r="B54" s="2" t="str">
        <f>Hyperlink("https://www.diodes.com/assets/Datasheets/DMN52D0UVQ.pdf")</f>
        <v>https://www.diodes.com/assets/Datasheets/DMN52D0UVQ.pdf</v>
      </c>
      <c r="C54" t="str">
        <f>Hyperlink("https://www.diodes.com/part/view/DMN52D0UVQ","DMN52D0UVQ")</f>
        <v>DMN52D0UVQ</v>
      </c>
      <c r="D54" t="s">
        <v>276</v>
      </c>
      <c r="E54" t="s">
        <v>27</v>
      </c>
      <c r="F54" t="s">
        <v>28</v>
      </c>
      <c r="G54" t="s">
        <v>29</v>
      </c>
      <c r="H54" t="s">
        <v>27</v>
      </c>
      <c r="I54">
        <v>50</v>
      </c>
      <c r="J54">
        <v>12</v>
      </c>
      <c r="K54" t="s">
        <v>284</v>
      </c>
      <c r="M54">
        <v>0.89</v>
      </c>
      <c r="P54" t="s">
        <v>278</v>
      </c>
      <c r="Q54">
        <v>2500</v>
      </c>
      <c r="R54">
        <v>4000</v>
      </c>
      <c r="S54">
        <v>0.49</v>
      </c>
      <c r="T54">
        <v>1</v>
      </c>
      <c r="U54">
        <v>0.8</v>
      </c>
      <c r="V54">
        <v>1.5</v>
      </c>
      <c r="W54">
        <v>39</v>
      </c>
      <c r="X54">
        <v>25</v>
      </c>
      <c r="Y54" t="s">
        <v>90</v>
      </c>
    </row>
    <row r="55" spans="1:25">
      <c r="A55" t="s">
        <v>285</v>
      </c>
      <c r="B55" s="2" t="str">
        <f>Hyperlink("https://www.diodes.com/assets/Datasheets/DMN52D0UVTQ.pdf")</f>
        <v>https://www.diodes.com/assets/Datasheets/DMN52D0UVTQ.pdf</v>
      </c>
      <c r="C55" t="str">
        <f>Hyperlink("https://www.diodes.com/part/view/DMN52D0UVTQ","DMN52D0UVTQ")</f>
        <v>DMN52D0UVTQ</v>
      </c>
      <c r="D55" t="s">
        <v>276</v>
      </c>
      <c r="E55" t="s">
        <v>27</v>
      </c>
      <c r="F55" t="s">
        <v>28</v>
      </c>
      <c r="G55" t="s">
        <v>29</v>
      </c>
      <c r="H55" t="s">
        <v>27</v>
      </c>
      <c r="I55">
        <v>50</v>
      </c>
      <c r="J55">
        <v>12</v>
      </c>
      <c r="K55" t="s">
        <v>286</v>
      </c>
      <c r="M55">
        <v>0.7</v>
      </c>
      <c r="P55" t="s">
        <v>278</v>
      </c>
      <c r="Q55">
        <v>2500</v>
      </c>
      <c r="R55">
        <v>4000</v>
      </c>
      <c r="S55">
        <v>0.49</v>
      </c>
      <c r="T55">
        <v>1</v>
      </c>
      <c r="U55">
        <v>0.7</v>
      </c>
      <c r="V55">
        <v>1.4</v>
      </c>
      <c r="W55">
        <v>41</v>
      </c>
      <c r="X55">
        <v>25</v>
      </c>
      <c r="Y55" t="s">
        <v>80</v>
      </c>
    </row>
    <row r="56" spans="1:25">
      <c r="A56" t="s">
        <v>287</v>
      </c>
      <c r="B56" s="2" t="str">
        <f>Hyperlink("https://www.diodes.com/assets/Datasheets/DMN53D0LDWQ.pdf")</f>
        <v>https://www.diodes.com/assets/Datasheets/DMN53D0LDWQ.pdf</v>
      </c>
      <c r="C56" t="str">
        <f>Hyperlink("https://www.diodes.com/part/view/DMN53D0LDWQ","DMN53D0LDWQ")</f>
        <v>DMN53D0LDWQ</v>
      </c>
      <c r="D56" t="s">
        <v>288</v>
      </c>
      <c r="E56" t="s">
        <v>27</v>
      </c>
      <c r="F56" t="s">
        <v>28</v>
      </c>
      <c r="G56" t="s">
        <v>29</v>
      </c>
      <c r="H56" t="s">
        <v>27</v>
      </c>
      <c r="I56">
        <v>50</v>
      </c>
      <c r="J56">
        <v>20</v>
      </c>
      <c r="K56">
        <v>0.46</v>
      </c>
      <c r="M56">
        <v>0.5</v>
      </c>
      <c r="O56">
        <v>1600</v>
      </c>
      <c r="P56">
        <v>2500</v>
      </c>
      <c r="Q56">
        <v>4500</v>
      </c>
      <c r="T56">
        <v>1.5</v>
      </c>
      <c r="U56">
        <v>0.7</v>
      </c>
      <c r="V56">
        <v>1.4</v>
      </c>
      <c r="W56">
        <v>49.5</v>
      </c>
      <c r="X56">
        <v>25</v>
      </c>
      <c r="Y56" t="s">
        <v>32</v>
      </c>
    </row>
    <row r="57" spans="1:25">
      <c r="A57" t="s">
        <v>289</v>
      </c>
      <c r="B57" s="2" t="str">
        <f>Hyperlink("https://www.diodes.com/assets/Datasheets/DMN601DWKQ.pdf")</f>
        <v>https://www.diodes.com/assets/Datasheets/DMN601DWKQ.pdf</v>
      </c>
      <c r="C57" t="str">
        <f>Hyperlink("https://www.diodes.com/part/view/DMN601DWKQ","DMN601DWKQ")</f>
        <v>DMN601DWKQ</v>
      </c>
      <c r="D57" t="s">
        <v>267</v>
      </c>
      <c r="E57" t="s">
        <v>27</v>
      </c>
      <c r="F57" t="s">
        <v>28</v>
      </c>
      <c r="G57" t="s">
        <v>29</v>
      </c>
      <c r="H57" t="s">
        <v>27</v>
      </c>
      <c r="I57">
        <v>60</v>
      </c>
      <c r="J57">
        <v>20</v>
      </c>
      <c r="K57">
        <v>0.305</v>
      </c>
      <c r="M57">
        <v>0.2</v>
      </c>
      <c r="O57">
        <v>2000</v>
      </c>
      <c r="P57" t="s">
        <v>290</v>
      </c>
      <c r="T57">
        <v>2.5</v>
      </c>
      <c r="U57">
        <v>0.304</v>
      </c>
      <c r="W57">
        <v>30</v>
      </c>
      <c r="X57">
        <v>25</v>
      </c>
      <c r="Y57" t="s">
        <v>32</v>
      </c>
    </row>
    <row r="58" spans="1:25">
      <c r="A58" t="s">
        <v>291</v>
      </c>
      <c r="B58" s="2" t="str">
        <f>Hyperlink("https://www.diodes.com/assets/Datasheets/DMN601VKQ.pdf")</f>
        <v>https://www.diodes.com/assets/Datasheets/DMN601VKQ.pdf</v>
      </c>
      <c r="C58" t="str">
        <f>Hyperlink("https://www.diodes.com/part/view/DMN601VKQ","DMN601VKQ")</f>
        <v>DMN601VKQ</v>
      </c>
      <c r="D58" t="s">
        <v>267</v>
      </c>
      <c r="E58" t="s">
        <v>27</v>
      </c>
      <c r="F58" t="s">
        <v>28</v>
      </c>
      <c r="G58" t="s">
        <v>29</v>
      </c>
      <c r="H58" t="s">
        <v>27</v>
      </c>
      <c r="I58">
        <v>60</v>
      </c>
      <c r="J58">
        <v>20</v>
      </c>
      <c r="K58">
        <v>0.305</v>
      </c>
      <c r="M58">
        <v>0.25</v>
      </c>
      <c r="O58">
        <v>2000</v>
      </c>
      <c r="P58">
        <v>3000</v>
      </c>
      <c r="T58">
        <v>2.5</v>
      </c>
      <c r="X58">
        <v>25</v>
      </c>
      <c r="Y58" t="s">
        <v>90</v>
      </c>
    </row>
    <row r="59" spans="1:25">
      <c r="A59" t="s">
        <v>292</v>
      </c>
      <c r="B59" s="2" t="str">
        <f>Hyperlink("https://www.diodes.com/assets/Datasheets/DMN6040SSDQ.pdf")</f>
        <v>https://www.diodes.com/assets/Datasheets/DMN6040SSDQ.pdf</v>
      </c>
      <c r="C59" t="str">
        <f>Hyperlink("https://www.diodes.com/part/view/DMN6040SSDQ","DMN6040SSDQ")</f>
        <v>DMN6040SSDQ</v>
      </c>
      <c r="D59" t="s">
        <v>26</v>
      </c>
      <c r="E59" t="s">
        <v>27</v>
      </c>
      <c r="F59" t="s">
        <v>28</v>
      </c>
      <c r="G59" t="s">
        <v>29</v>
      </c>
      <c r="H59" t="s">
        <v>30</v>
      </c>
      <c r="I59">
        <v>60</v>
      </c>
      <c r="J59">
        <v>20</v>
      </c>
      <c r="K59">
        <v>5</v>
      </c>
      <c r="M59">
        <v>1.7</v>
      </c>
      <c r="O59">
        <v>40</v>
      </c>
      <c r="P59">
        <v>55</v>
      </c>
      <c r="T59">
        <v>3</v>
      </c>
      <c r="U59">
        <v>10.4</v>
      </c>
      <c r="V59">
        <v>22.4</v>
      </c>
      <c r="W59">
        <v>1287</v>
      </c>
      <c r="X59">
        <v>25</v>
      </c>
      <c r="Y59" t="s">
        <v>125</v>
      </c>
    </row>
    <row r="60" spans="1:25">
      <c r="A60" t="s">
        <v>293</v>
      </c>
      <c r="B60" s="2" t="str">
        <f>Hyperlink("https://www.diodes.com/assets/Datasheets/DMN6070SSDQ.pdf")</f>
        <v>https://www.diodes.com/assets/Datasheets/DMN6070SSDQ.pdf</v>
      </c>
      <c r="C60" t="str">
        <f>Hyperlink("https://www.diodes.com/part/view/DMN6070SSDQ","DMN6070SSDQ")</f>
        <v>DMN6070SSDQ</v>
      </c>
      <c r="D60" t="s">
        <v>294</v>
      </c>
      <c r="E60" t="s">
        <v>27</v>
      </c>
      <c r="F60" t="s">
        <v>28</v>
      </c>
      <c r="G60" t="s">
        <v>29</v>
      </c>
      <c r="H60" t="s">
        <v>30</v>
      </c>
      <c r="I60">
        <v>60</v>
      </c>
      <c r="J60">
        <v>20</v>
      </c>
      <c r="K60">
        <v>3.3</v>
      </c>
      <c r="M60">
        <v>1.2</v>
      </c>
      <c r="O60">
        <v>87</v>
      </c>
      <c r="P60">
        <v>100</v>
      </c>
      <c r="T60">
        <v>3</v>
      </c>
      <c r="U60">
        <v>5.6</v>
      </c>
      <c r="V60">
        <v>12.3</v>
      </c>
      <c r="W60">
        <v>588</v>
      </c>
      <c r="X60">
        <v>30</v>
      </c>
      <c r="Y60" t="s">
        <v>125</v>
      </c>
    </row>
    <row r="61" spans="1:25">
      <c r="A61" t="s">
        <v>295</v>
      </c>
      <c r="B61" s="2" t="str">
        <f>Hyperlink("https://www.diodes.com/assets/Datasheets/DMN61D8LVTQ.pdf")</f>
        <v>https://www.diodes.com/assets/Datasheets/DMN61D8LVTQ.pdf</v>
      </c>
      <c r="C61" t="str">
        <f>Hyperlink("https://www.diodes.com/part/view/DMN61D8LVTQ","DMN61D8LVTQ")</f>
        <v>DMN61D8LVTQ</v>
      </c>
      <c r="D61" t="s">
        <v>296</v>
      </c>
      <c r="E61" t="s">
        <v>27</v>
      </c>
      <c r="F61" t="s">
        <v>28</v>
      </c>
      <c r="G61" t="s">
        <v>29</v>
      </c>
      <c r="H61" t="s">
        <v>27</v>
      </c>
      <c r="I61">
        <v>60</v>
      </c>
      <c r="J61">
        <v>12</v>
      </c>
      <c r="K61">
        <v>0.63</v>
      </c>
      <c r="M61">
        <v>1.09</v>
      </c>
      <c r="P61" t="s">
        <v>297</v>
      </c>
      <c r="Q61" t="s">
        <v>298</v>
      </c>
      <c r="T61">
        <v>2</v>
      </c>
      <c r="U61" t="s">
        <v>299</v>
      </c>
      <c r="W61">
        <v>12.9</v>
      </c>
      <c r="X61">
        <v>12</v>
      </c>
      <c r="Y61" t="s">
        <v>80</v>
      </c>
    </row>
    <row r="62" spans="1:25">
      <c r="A62" t="s">
        <v>300</v>
      </c>
      <c r="B62" s="2" t="str">
        <f>Hyperlink("https://www.diodes.com/assets/Datasheets/DMN61D9UDWQ.pdf")</f>
        <v>https://www.diodes.com/assets/Datasheets/DMN61D9UDWQ.pdf</v>
      </c>
      <c r="C62" t="str">
        <f>Hyperlink("https://www.diodes.com/part/view/DMN61D9UDWQ","DMN61D9UDWQ")</f>
        <v>DMN61D9UDWQ</v>
      </c>
      <c r="D62" t="s">
        <v>26</v>
      </c>
      <c r="E62" t="s">
        <v>27</v>
      </c>
      <c r="F62" t="s">
        <v>28</v>
      </c>
      <c r="G62" t="s">
        <v>29</v>
      </c>
      <c r="H62" t="s">
        <v>27</v>
      </c>
      <c r="I62">
        <v>60</v>
      </c>
      <c r="J62">
        <v>20</v>
      </c>
      <c r="K62">
        <v>0.318</v>
      </c>
      <c r="M62">
        <v>0.44</v>
      </c>
      <c r="P62" t="s">
        <v>301</v>
      </c>
      <c r="Q62">
        <v>2500</v>
      </c>
      <c r="R62">
        <v>3500</v>
      </c>
      <c r="T62">
        <v>1</v>
      </c>
      <c r="U62">
        <v>0.6</v>
      </c>
      <c r="Y62" t="s">
        <v>32</v>
      </c>
    </row>
    <row r="63" spans="1:25">
      <c r="A63" t="s">
        <v>302</v>
      </c>
      <c r="B63" s="2" t="str">
        <f>Hyperlink("https://www.diodes.com/assets/Datasheets/DMN62D0UDWQ.pdf")</f>
        <v>https://www.diodes.com/assets/Datasheets/DMN62D0UDWQ.pdf</v>
      </c>
      <c r="C63" t="str">
        <f>Hyperlink("https://www.diodes.com/part/view/DMN62D0UDWQ","DMN62D0UDWQ")</f>
        <v>DMN62D0UDWQ</v>
      </c>
      <c r="D63" t="s">
        <v>26</v>
      </c>
      <c r="E63" t="s">
        <v>27</v>
      </c>
      <c r="F63" t="s">
        <v>28</v>
      </c>
      <c r="G63" t="s">
        <v>29</v>
      </c>
      <c r="H63" t="s">
        <v>27</v>
      </c>
      <c r="I63">
        <v>60</v>
      </c>
      <c r="J63">
        <v>20</v>
      </c>
      <c r="K63">
        <v>0.35</v>
      </c>
      <c r="M63">
        <v>0.41</v>
      </c>
      <c r="P63">
        <v>2000</v>
      </c>
      <c r="Q63">
        <v>2500</v>
      </c>
      <c r="R63">
        <v>3500</v>
      </c>
      <c r="T63">
        <v>1.1</v>
      </c>
      <c r="U63">
        <v>0.5</v>
      </c>
      <c r="W63">
        <v>32</v>
      </c>
      <c r="X63">
        <v>30</v>
      </c>
      <c r="Y63" t="s">
        <v>32</v>
      </c>
    </row>
    <row r="64" spans="1:25">
      <c r="A64" t="s">
        <v>303</v>
      </c>
      <c r="B64" s="2" t="str">
        <f>Hyperlink("https://www.diodes.com/assets/Datasheets/DMN63D1LVQ.pdf")</f>
        <v>https://www.diodes.com/assets/Datasheets/DMN63D1LVQ.pdf</v>
      </c>
      <c r="C64" t="str">
        <f>Hyperlink("https://www.diodes.com/part/view/DMN63D1LVQ","DMN63D1LVQ")</f>
        <v>DMN63D1LVQ</v>
      </c>
      <c r="D64" t="s">
        <v>255</v>
      </c>
      <c r="E64" t="s">
        <v>27</v>
      </c>
      <c r="F64" t="s">
        <v>28</v>
      </c>
      <c r="G64" t="s">
        <v>29</v>
      </c>
      <c r="H64" t="s">
        <v>27</v>
      </c>
      <c r="I64">
        <v>60</v>
      </c>
      <c r="J64">
        <v>20</v>
      </c>
      <c r="K64">
        <v>0.477</v>
      </c>
      <c r="M64">
        <v>0.94</v>
      </c>
      <c r="O64">
        <v>2000</v>
      </c>
      <c r="P64" t="s">
        <v>304</v>
      </c>
      <c r="S64">
        <v>1</v>
      </c>
      <c r="T64">
        <v>2.5</v>
      </c>
      <c r="U64">
        <v>0.51</v>
      </c>
      <c r="V64">
        <v>1.04</v>
      </c>
      <c r="W64">
        <v>41</v>
      </c>
      <c r="X64">
        <v>30</v>
      </c>
      <c r="Y64" t="s">
        <v>90</v>
      </c>
    </row>
    <row r="65" spans="1:25">
      <c r="A65" t="s">
        <v>305</v>
      </c>
      <c r="B65" s="2" t="str">
        <f>Hyperlink("https://www.diodes.com/assets/Datasheets/DMN65D8LDWQ.pdf")</f>
        <v>https://www.diodes.com/assets/Datasheets/DMN65D8LDWQ.pdf</v>
      </c>
      <c r="C65" t="str">
        <f>Hyperlink("https://www.diodes.com/part/view/DMN65D8LDWQ","DMN65D8LDWQ")</f>
        <v>DMN65D8LDWQ</v>
      </c>
      <c r="D65" t="s">
        <v>26</v>
      </c>
      <c r="E65" t="s">
        <v>27</v>
      </c>
      <c r="F65" t="s">
        <v>28</v>
      </c>
      <c r="G65" t="s">
        <v>29</v>
      </c>
      <c r="H65" t="s">
        <v>27</v>
      </c>
      <c r="I65">
        <v>60</v>
      </c>
      <c r="J65">
        <v>20</v>
      </c>
      <c r="K65">
        <v>0.2</v>
      </c>
      <c r="M65">
        <v>0.4</v>
      </c>
      <c r="O65">
        <v>6000</v>
      </c>
      <c r="P65" t="s">
        <v>306</v>
      </c>
      <c r="T65">
        <v>2</v>
      </c>
      <c r="U65">
        <v>0.43</v>
      </c>
      <c r="V65">
        <v>0.87</v>
      </c>
      <c r="W65">
        <v>22</v>
      </c>
      <c r="X65">
        <v>25</v>
      </c>
      <c r="Y65" t="s">
        <v>32</v>
      </c>
    </row>
    <row r="66" spans="1:25">
      <c r="A66" t="s">
        <v>307</v>
      </c>
      <c r="B66" s="2" t="str">
        <f>Hyperlink("https://www.diodes.com/assets/Datasheets/DMN66D0LDWQ.pdf")</f>
        <v>https://www.diodes.com/assets/Datasheets/DMN66D0LDWQ.pdf</v>
      </c>
      <c r="C66" t="str">
        <f>Hyperlink("https://www.diodes.com/part/view/DMN66D0LDWQ","DMN66D0LDWQ")</f>
        <v>DMN66D0LDWQ</v>
      </c>
      <c r="D66" t="s">
        <v>26</v>
      </c>
      <c r="E66" t="s">
        <v>27</v>
      </c>
      <c r="F66" t="s">
        <v>28</v>
      </c>
      <c r="G66" t="s">
        <v>29</v>
      </c>
      <c r="H66" t="s">
        <v>27</v>
      </c>
      <c r="I66">
        <v>60</v>
      </c>
      <c r="J66">
        <v>20</v>
      </c>
      <c r="K66">
        <v>0.217</v>
      </c>
      <c r="M66">
        <v>0.47</v>
      </c>
      <c r="O66">
        <v>5000</v>
      </c>
      <c r="P66" t="s">
        <v>308</v>
      </c>
      <c r="T66">
        <v>2</v>
      </c>
      <c r="U66">
        <v>0.5</v>
      </c>
      <c r="V66">
        <v>0.9</v>
      </c>
      <c r="W66">
        <v>29.3</v>
      </c>
      <c r="X66">
        <v>25</v>
      </c>
      <c r="Y66" t="s">
        <v>32</v>
      </c>
    </row>
    <row r="67" spans="1:25">
      <c r="A67" t="s">
        <v>309</v>
      </c>
      <c r="B67" s="2" t="str">
        <f>Hyperlink("https://www.diodes.com/assets/Datasheets/DMNH4015SSDQ.pdf")</f>
        <v>https://www.diodes.com/assets/Datasheets/DMNH4015SSDQ.pdf</v>
      </c>
      <c r="C67" t="str">
        <f>Hyperlink("https://www.diodes.com/part/view/DMNH4015SSDQ","DMNH4015SSDQ")</f>
        <v>DMNH4015SSDQ</v>
      </c>
      <c r="D67" t="s">
        <v>310</v>
      </c>
      <c r="E67" t="s">
        <v>27</v>
      </c>
      <c r="F67" t="s">
        <v>28</v>
      </c>
      <c r="G67" t="s">
        <v>29</v>
      </c>
      <c r="H67" t="s">
        <v>30</v>
      </c>
      <c r="I67">
        <v>40</v>
      </c>
      <c r="J67">
        <v>20</v>
      </c>
      <c r="K67">
        <v>8.6</v>
      </c>
      <c r="M67">
        <v>2</v>
      </c>
      <c r="O67">
        <v>15</v>
      </c>
      <c r="P67">
        <v>20</v>
      </c>
      <c r="T67">
        <v>3</v>
      </c>
      <c r="U67">
        <v>15</v>
      </c>
      <c r="V67">
        <v>33</v>
      </c>
      <c r="W67">
        <v>1938</v>
      </c>
      <c r="X67">
        <v>15</v>
      </c>
      <c r="Y67" t="s">
        <v>125</v>
      </c>
    </row>
    <row r="68" spans="1:25">
      <c r="A68" t="s">
        <v>311</v>
      </c>
      <c r="B68" s="2" t="str">
        <f>Hyperlink("https://www.diodes.com/assets/Datasheets/DMNH4026SSDQ.pdf")</f>
        <v>https://www.diodes.com/assets/Datasheets/DMNH4026SSDQ.pdf</v>
      </c>
      <c r="C68" t="str">
        <f>Hyperlink("https://www.diodes.com/part/view/DMNH4026SSDQ","DMNH4026SSDQ")</f>
        <v>DMNH4026SSDQ</v>
      </c>
      <c r="D68" t="s">
        <v>310</v>
      </c>
      <c r="E68" t="s">
        <v>27</v>
      </c>
      <c r="F68" t="s">
        <v>28</v>
      </c>
      <c r="G68" t="s">
        <v>29</v>
      </c>
      <c r="H68" t="s">
        <v>30</v>
      </c>
      <c r="I68">
        <v>40</v>
      </c>
      <c r="J68">
        <v>20</v>
      </c>
      <c r="K68">
        <v>7.5</v>
      </c>
      <c r="M68">
        <v>2</v>
      </c>
      <c r="O68">
        <v>24</v>
      </c>
      <c r="P68">
        <v>32</v>
      </c>
      <c r="T68">
        <v>3</v>
      </c>
      <c r="U68">
        <v>8.8</v>
      </c>
      <c r="V68">
        <v>19.1</v>
      </c>
      <c r="W68">
        <v>1060</v>
      </c>
      <c r="X68">
        <v>20</v>
      </c>
      <c r="Y68" t="s">
        <v>125</v>
      </c>
    </row>
    <row r="69" spans="1:25">
      <c r="A69" t="s">
        <v>312</v>
      </c>
      <c r="B69" s="2" t="str">
        <f>Hyperlink("https://www.diodes.com/assets/Datasheets/DMNH6021SPDQ.pdf")</f>
        <v>https://www.diodes.com/assets/Datasheets/DMNH6021SPDQ.pdf</v>
      </c>
      <c r="C69" t="str">
        <f>Hyperlink("https://www.diodes.com/part/view/DMNH6021SPDQ","DMNH6021SPDQ")</f>
        <v>DMNH6021SPDQ</v>
      </c>
      <c r="D69" t="s">
        <v>313</v>
      </c>
      <c r="E69" t="s">
        <v>27</v>
      </c>
      <c r="F69" t="s">
        <v>28</v>
      </c>
      <c r="G69" t="s">
        <v>29</v>
      </c>
      <c r="H69" t="s">
        <v>30</v>
      </c>
      <c r="I69">
        <v>60</v>
      </c>
      <c r="J69">
        <v>20</v>
      </c>
      <c r="K69">
        <v>8.2</v>
      </c>
      <c r="L69">
        <v>32</v>
      </c>
      <c r="M69">
        <v>2.8</v>
      </c>
      <c r="O69">
        <v>25</v>
      </c>
      <c r="P69">
        <v>40</v>
      </c>
      <c r="T69">
        <v>3</v>
      </c>
      <c r="V69">
        <v>20.1</v>
      </c>
      <c r="W69">
        <v>1143</v>
      </c>
      <c r="X69">
        <v>25</v>
      </c>
      <c r="Y69" t="s">
        <v>314</v>
      </c>
    </row>
    <row r="70" spans="1:25">
      <c r="A70" t="s">
        <v>315</v>
      </c>
      <c r="B70" s="2" t="str">
        <f>Hyperlink("https://www.diodes.com/assets/Datasheets/DMNH6021SPDWQ.pdf")</f>
        <v>https://www.diodes.com/assets/Datasheets/DMNH6021SPDWQ.pdf</v>
      </c>
      <c r="C70" t="str">
        <f>Hyperlink("https://www.diodes.com/part/view/DMNH6021SPDWQ","DMNH6021SPDWQ")</f>
        <v>DMNH6021SPDWQ</v>
      </c>
      <c r="D70" t="s">
        <v>316</v>
      </c>
      <c r="E70" t="s">
        <v>27</v>
      </c>
      <c r="F70" t="s">
        <v>28</v>
      </c>
      <c r="G70" t="s">
        <v>29</v>
      </c>
      <c r="H70" t="s">
        <v>30</v>
      </c>
      <c r="I70">
        <v>60</v>
      </c>
      <c r="J70">
        <v>20</v>
      </c>
      <c r="K70">
        <v>8.2</v>
      </c>
      <c r="L70">
        <v>32</v>
      </c>
      <c r="M70">
        <v>2.8</v>
      </c>
      <c r="O70">
        <v>25</v>
      </c>
      <c r="P70">
        <v>40</v>
      </c>
      <c r="T70">
        <v>3</v>
      </c>
      <c r="V70">
        <v>20.1</v>
      </c>
      <c r="W70">
        <v>1143</v>
      </c>
      <c r="X70">
        <v>25</v>
      </c>
      <c r="Y70" t="s">
        <v>317</v>
      </c>
    </row>
    <row r="71" spans="1:25">
      <c r="A71" t="s">
        <v>318</v>
      </c>
      <c r="B71" s="2" t="str">
        <f>Hyperlink("https://www.diodes.com/assets/Datasheets/DMNH6022SSDQ.pdf")</f>
        <v>https://www.diodes.com/assets/Datasheets/DMNH6022SSDQ.pdf</v>
      </c>
      <c r="C71" t="str">
        <f>Hyperlink("https://www.diodes.com/part/view/DMNH6022SSDQ","DMNH6022SSDQ")</f>
        <v>DMNH6022SSDQ</v>
      </c>
      <c r="D71" t="s">
        <v>319</v>
      </c>
      <c r="E71" t="s">
        <v>27</v>
      </c>
      <c r="F71" t="s">
        <v>28</v>
      </c>
      <c r="G71" t="s">
        <v>29</v>
      </c>
      <c r="H71" t="s">
        <v>30</v>
      </c>
      <c r="I71">
        <v>60</v>
      </c>
      <c r="J71">
        <v>20</v>
      </c>
      <c r="K71">
        <v>7.1</v>
      </c>
      <c r="L71">
        <v>22.6</v>
      </c>
      <c r="M71">
        <v>2.1</v>
      </c>
      <c r="O71">
        <v>27</v>
      </c>
      <c r="T71">
        <v>3</v>
      </c>
      <c r="U71">
        <v>14</v>
      </c>
      <c r="V71">
        <v>32</v>
      </c>
      <c r="W71">
        <v>2127</v>
      </c>
      <c r="X71">
        <v>25</v>
      </c>
      <c r="Y71" t="s">
        <v>125</v>
      </c>
    </row>
    <row r="72" spans="1:25">
      <c r="A72" t="s">
        <v>320</v>
      </c>
      <c r="B72" s="2" t="str">
        <f>Hyperlink("https://www.diodes.com/assets/Datasheets/DMNH6035SPDWQ.pdf")</f>
        <v>https://www.diodes.com/assets/Datasheets/DMNH6035SPDWQ.pdf</v>
      </c>
      <c r="C72" t="str">
        <f>Hyperlink("https://www.diodes.com/part/view/DMNH6035SPDWQ","DMNH6035SPDWQ")</f>
        <v>DMNH6035SPDWQ</v>
      </c>
      <c r="D72" t="s">
        <v>321</v>
      </c>
      <c r="E72" t="s">
        <v>27</v>
      </c>
      <c r="F72" t="s">
        <v>28</v>
      </c>
      <c r="G72" t="s">
        <v>29</v>
      </c>
      <c r="H72" t="s">
        <v>30</v>
      </c>
      <c r="I72">
        <v>60</v>
      </c>
      <c r="J72">
        <v>20</v>
      </c>
      <c r="L72">
        <v>33</v>
      </c>
      <c r="M72">
        <v>2.4</v>
      </c>
      <c r="N72">
        <v>68</v>
      </c>
      <c r="O72">
        <v>35</v>
      </c>
      <c r="P72">
        <v>44</v>
      </c>
      <c r="T72">
        <v>3</v>
      </c>
      <c r="V72">
        <v>16</v>
      </c>
      <c r="W72">
        <v>879</v>
      </c>
      <c r="X72">
        <v>25</v>
      </c>
      <c r="Y72" t="s">
        <v>322</v>
      </c>
    </row>
    <row r="73" spans="1:25">
      <c r="A73" t="s">
        <v>323</v>
      </c>
      <c r="B73" s="2" t="str">
        <f>Hyperlink("https://www.diodes.com/assets/Datasheets/DMNH6042SPDQ.pdf")</f>
        <v>https://www.diodes.com/assets/Datasheets/DMNH6042SPDQ.pdf</v>
      </c>
      <c r="C73" t="str">
        <f>Hyperlink("https://www.diodes.com/part/view/DMNH6042SPDQ","DMNH6042SPDQ")</f>
        <v>DMNH6042SPDQ</v>
      </c>
      <c r="D73" t="s">
        <v>313</v>
      </c>
      <c r="E73" t="s">
        <v>27</v>
      </c>
      <c r="F73" t="s">
        <v>28</v>
      </c>
      <c r="G73" t="s">
        <v>29</v>
      </c>
      <c r="H73" t="s">
        <v>30</v>
      </c>
      <c r="I73">
        <v>60</v>
      </c>
      <c r="J73">
        <v>20</v>
      </c>
      <c r="K73">
        <v>5.7</v>
      </c>
      <c r="L73">
        <v>24</v>
      </c>
      <c r="M73">
        <v>2.5</v>
      </c>
      <c r="O73">
        <v>50</v>
      </c>
      <c r="P73">
        <v>65</v>
      </c>
      <c r="T73">
        <v>3</v>
      </c>
      <c r="U73">
        <v>4.2</v>
      </c>
      <c r="V73">
        <v>8.8</v>
      </c>
      <c r="W73">
        <v>584</v>
      </c>
      <c r="X73">
        <v>25</v>
      </c>
      <c r="Y73" t="s">
        <v>314</v>
      </c>
    </row>
    <row r="74" spans="1:25">
      <c r="A74" t="s">
        <v>324</v>
      </c>
      <c r="B74" s="2" t="str">
        <f>Hyperlink("https://www.diodes.com/assets/Datasheets/DMNH6042SSDQ.pdf")</f>
        <v>https://www.diodes.com/assets/Datasheets/DMNH6042SSDQ.pdf</v>
      </c>
      <c r="C74" t="str">
        <f>Hyperlink("https://www.diodes.com/part/view/DMNH6042SSDQ","DMNH6042SSDQ")</f>
        <v>DMNH6042SSDQ</v>
      </c>
      <c r="D74" t="s">
        <v>325</v>
      </c>
      <c r="E74" t="s">
        <v>27</v>
      </c>
      <c r="F74" t="s">
        <v>28</v>
      </c>
      <c r="G74" t="s">
        <v>29</v>
      </c>
      <c r="H74" t="s">
        <v>30</v>
      </c>
      <c r="I74">
        <v>60</v>
      </c>
      <c r="J74">
        <v>20</v>
      </c>
      <c r="K74">
        <v>5.3</v>
      </c>
      <c r="L74">
        <v>16.7</v>
      </c>
      <c r="M74">
        <v>2.1</v>
      </c>
      <c r="O74">
        <v>50</v>
      </c>
      <c r="P74">
        <v>65</v>
      </c>
      <c r="T74">
        <v>3</v>
      </c>
      <c r="U74">
        <v>4.2</v>
      </c>
      <c r="V74">
        <v>8.8</v>
      </c>
      <c r="W74">
        <v>584</v>
      </c>
      <c r="X74">
        <v>25</v>
      </c>
      <c r="Y74" t="s">
        <v>125</v>
      </c>
    </row>
    <row r="75" spans="1:25">
      <c r="A75" t="s">
        <v>326</v>
      </c>
      <c r="B75" s="2" t="str">
        <f>Hyperlink("https://www.diodes.com/assets/Datasheets/DMNH6065SPDWQ.pdf")</f>
        <v>https://www.diodes.com/assets/Datasheets/DMNH6065SPDWQ.pdf</v>
      </c>
      <c r="C75" t="str">
        <f>Hyperlink("https://www.diodes.com/part/view/DMNH6065SPDWQ","DMNH6065SPDWQ")</f>
        <v>DMNH6065SPDWQ</v>
      </c>
      <c r="D75" t="s">
        <v>327</v>
      </c>
      <c r="E75" t="s">
        <v>27</v>
      </c>
      <c r="F75" t="s">
        <v>28</v>
      </c>
      <c r="G75" t="s">
        <v>29</v>
      </c>
      <c r="H75" t="s">
        <v>30</v>
      </c>
      <c r="I75">
        <v>60</v>
      </c>
      <c r="J75">
        <v>20</v>
      </c>
      <c r="L75">
        <v>27</v>
      </c>
      <c r="M75">
        <v>2.4</v>
      </c>
      <c r="N75">
        <v>68</v>
      </c>
      <c r="O75">
        <v>65</v>
      </c>
      <c r="P75">
        <v>79</v>
      </c>
      <c r="T75">
        <v>3</v>
      </c>
      <c r="U75">
        <v>4.6</v>
      </c>
      <c r="V75">
        <v>9.5</v>
      </c>
      <c r="W75">
        <v>466</v>
      </c>
      <c r="X75">
        <v>25</v>
      </c>
      <c r="Y75" t="s">
        <v>317</v>
      </c>
    </row>
    <row r="76" spans="1:25">
      <c r="A76" t="s">
        <v>328</v>
      </c>
      <c r="B76" s="2" t="str">
        <f>Hyperlink("https://www.diodes.com/assets/Datasheets/DMNH6065SSDQ.pdf")</f>
        <v>https://www.diodes.com/assets/Datasheets/DMNH6065SSDQ.pdf</v>
      </c>
      <c r="C76" t="str">
        <f>Hyperlink("https://www.diodes.com/part/view/DMNH6065SSDQ","DMNH6065SSDQ")</f>
        <v>DMNH6065SSDQ</v>
      </c>
      <c r="D76" t="s">
        <v>294</v>
      </c>
      <c r="E76" t="s">
        <v>27</v>
      </c>
      <c r="F76" t="s">
        <v>28</v>
      </c>
      <c r="G76" t="s">
        <v>29</v>
      </c>
      <c r="H76" t="s">
        <v>30</v>
      </c>
      <c r="I76">
        <v>60</v>
      </c>
      <c r="J76">
        <v>20</v>
      </c>
      <c r="K76">
        <v>3.8</v>
      </c>
      <c r="M76">
        <v>1.5</v>
      </c>
      <c r="O76">
        <v>65</v>
      </c>
      <c r="P76">
        <v>88</v>
      </c>
      <c r="S76">
        <v>1</v>
      </c>
      <c r="T76">
        <v>3</v>
      </c>
      <c r="U76">
        <v>5.6</v>
      </c>
      <c r="V76">
        <v>11.3</v>
      </c>
      <c r="Y76" t="s">
        <v>125</v>
      </c>
    </row>
    <row r="77" spans="1:25">
      <c r="A77" t="s">
        <v>329</v>
      </c>
      <c r="B77" s="2" t="str">
        <f>Hyperlink("https://www.diodes.com/assets/Datasheets/DMP2110UFDBQ.pdf")</f>
        <v>https://www.diodes.com/assets/Datasheets/DMP2110UFDBQ.pdf</v>
      </c>
      <c r="C77" t="str">
        <f>Hyperlink("https://www.diodes.com/part/view/DMP2110UFDBQ","DMP2110UFDBQ")</f>
        <v>DMP2110UFDBQ</v>
      </c>
      <c r="D77" t="s">
        <v>330</v>
      </c>
      <c r="E77" t="s">
        <v>27</v>
      </c>
      <c r="F77" t="s">
        <v>28</v>
      </c>
      <c r="G77" t="s">
        <v>36</v>
      </c>
      <c r="H77" t="s">
        <v>30</v>
      </c>
      <c r="I77">
        <v>20</v>
      </c>
      <c r="J77">
        <v>12</v>
      </c>
      <c r="K77">
        <v>3.1</v>
      </c>
      <c r="M77">
        <v>1.1</v>
      </c>
      <c r="P77">
        <v>75</v>
      </c>
      <c r="Q77">
        <v>110</v>
      </c>
      <c r="R77">
        <v>168</v>
      </c>
      <c r="T77">
        <v>1</v>
      </c>
      <c r="U77">
        <v>6</v>
      </c>
      <c r="Y77" t="s">
        <v>65</v>
      </c>
    </row>
    <row r="78" spans="1:25">
      <c r="A78" t="s">
        <v>331</v>
      </c>
      <c r="B78" s="2" t="str">
        <f>Hyperlink("https://www.diodes.com/assets/Datasheets/DMP2110UVTQ.pdf")</f>
        <v>https://www.diodes.com/assets/Datasheets/DMP2110UVTQ.pdf</v>
      </c>
      <c r="C78" t="str">
        <f>Hyperlink("https://www.diodes.com/part/view/DMP2110UVTQ","DMP2110UVTQ")</f>
        <v>DMP2110UVTQ</v>
      </c>
      <c r="D78" t="s">
        <v>330</v>
      </c>
      <c r="E78" t="s">
        <v>27</v>
      </c>
      <c r="F78" t="s">
        <v>28</v>
      </c>
      <c r="G78" t="s">
        <v>36</v>
      </c>
      <c r="H78" t="s">
        <v>30</v>
      </c>
      <c r="I78">
        <v>20</v>
      </c>
      <c r="J78">
        <v>10</v>
      </c>
      <c r="K78">
        <v>1.8</v>
      </c>
      <c r="M78">
        <v>1.1</v>
      </c>
      <c r="P78">
        <v>150</v>
      </c>
      <c r="Q78">
        <v>200</v>
      </c>
      <c r="R78">
        <v>240</v>
      </c>
      <c r="S78">
        <v>0.45</v>
      </c>
      <c r="T78">
        <v>1</v>
      </c>
      <c r="U78">
        <v>6</v>
      </c>
      <c r="W78">
        <v>440</v>
      </c>
      <c r="X78">
        <v>10</v>
      </c>
      <c r="Y78" t="s">
        <v>80</v>
      </c>
    </row>
    <row r="79" spans="1:25">
      <c r="A79" t="s">
        <v>332</v>
      </c>
      <c r="B79" s="2" t="str">
        <f>Hyperlink("https://www.diodes.com/assets/Datasheets/DMP2900UDWQ.pdf")</f>
        <v>https://www.diodes.com/assets/Datasheets/DMP2900UDWQ.pdf</v>
      </c>
      <c r="C79" t="str">
        <f>Hyperlink("https://www.diodes.com/part/view/DMP2900UDWQ","DMP2900UDWQ")</f>
        <v>DMP2900UDWQ</v>
      </c>
      <c r="D79" t="s">
        <v>333</v>
      </c>
      <c r="E79" t="s">
        <v>27</v>
      </c>
      <c r="F79" t="s">
        <v>28</v>
      </c>
      <c r="G79" t="s">
        <v>36</v>
      </c>
      <c r="H79" t="s">
        <v>27</v>
      </c>
      <c r="I79">
        <v>20</v>
      </c>
      <c r="J79">
        <v>6</v>
      </c>
      <c r="K79">
        <v>0.63</v>
      </c>
      <c r="M79">
        <v>0.46</v>
      </c>
      <c r="P79">
        <v>750</v>
      </c>
      <c r="Q79">
        <v>1050</v>
      </c>
      <c r="R79">
        <v>1500</v>
      </c>
      <c r="S79">
        <v>0.5</v>
      </c>
      <c r="T79">
        <v>1</v>
      </c>
      <c r="U79">
        <v>0.7</v>
      </c>
      <c r="W79">
        <v>49</v>
      </c>
      <c r="X79">
        <v>16</v>
      </c>
      <c r="Y79" t="s">
        <v>32</v>
      </c>
    </row>
    <row r="80" spans="1:25">
      <c r="A80" t="s">
        <v>334</v>
      </c>
      <c r="B80" s="2" t="str">
        <f>Hyperlink("https://www.diodes.com/assets/Datasheets/DMP2900UVQ.pdf")</f>
        <v>https://www.diodes.com/assets/Datasheets/DMP2900UVQ.pdf</v>
      </c>
      <c r="C80" t="str">
        <f>Hyperlink("https://www.diodes.com/part/view/DMP2900UVQ","DMP2900UVQ")</f>
        <v>DMP2900UVQ</v>
      </c>
      <c r="D80" t="s">
        <v>35</v>
      </c>
      <c r="E80" t="s">
        <v>27</v>
      </c>
      <c r="F80" t="s">
        <v>28</v>
      </c>
      <c r="G80" t="s">
        <v>36</v>
      </c>
      <c r="H80" t="s">
        <v>27</v>
      </c>
      <c r="I80">
        <v>20</v>
      </c>
      <c r="J80">
        <v>6</v>
      </c>
      <c r="K80">
        <v>0.85</v>
      </c>
      <c r="M80">
        <v>0.8</v>
      </c>
      <c r="P80">
        <v>750</v>
      </c>
      <c r="Q80">
        <v>1050</v>
      </c>
      <c r="R80">
        <v>1500</v>
      </c>
      <c r="S80">
        <v>0.5</v>
      </c>
      <c r="T80">
        <v>1</v>
      </c>
      <c r="U80">
        <v>0.7</v>
      </c>
      <c r="W80">
        <v>49</v>
      </c>
      <c r="X80">
        <v>16</v>
      </c>
      <c r="Y80" t="s">
        <v>90</v>
      </c>
    </row>
    <row r="81" spans="1:25">
      <c r="A81" t="s">
        <v>335</v>
      </c>
      <c r="B81" s="2" t="str">
        <f>Hyperlink("https://www.diodes.com/assets/Datasheets/DMP3056LSDQ.pdf")</f>
        <v>https://www.diodes.com/assets/Datasheets/DMP3056LSDQ.pdf</v>
      </c>
      <c r="C81" t="str">
        <f>Hyperlink("https://www.diodes.com/part/view/DMP3056LSDQ","DMP3056LSDQ")</f>
        <v>DMP3056LSDQ</v>
      </c>
      <c r="D81" t="s">
        <v>336</v>
      </c>
      <c r="E81" t="s">
        <v>27</v>
      </c>
      <c r="F81" t="s">
        <v>28</v>
      </c>
      <c r="G81" t="s">
        <v>36</v>
      </c>
      <c r="H81" t="s">
        <v>30</v>
      </c>
      <c r="I81">
        <v>30</v>
      </c>
      <c r="J81">
        <v>20</v>
      </c>
      <c r="K81">
        <v>6.9</v>
      </c>
      <c r="M81">
        <v>2.5</v>
      </c>
      <c r="O81">
        <v>45</v>
      </c>
      <c r="P81">
        <v>65</v>
      </c>
      <c r="T81">
        <v>2.1</v>
      </c>
      <c r="U81">
        <v>6.8</v>
      </c>
      <c r="V81">
        <v>13.7</v>
      </c>
      <c r="Y81" t="s">
        <v>125</v>
      </c>
    </row>
    <row r="82" spans="1:25">
      <c r="A82" t="s">
        <v>337</v>
      </c>
      <c r="B82" s="2" t="str">
        <f>Hyperlink("https://www.diodes.com/assets/Datasheets/DMP3165SVTQ.pdf")</f>
        <v>https://www.diodes.com/assets/Datasheets/DMP3165SVTQ.pdf</v>
      </c>
      <c r="C82" t="str">
        <f>Hyperlink("https://www.diodes.com/part/view/DMP3165SVTQ","DMP3165SVTQ")</f>
        <v>DMP3165SVTQ</v>
      </c>
      <c r="D82" t="s">
        <v>333</v>
      </c>
      <c r="E82" t="s">
        <v>27</v>
      </c>
      <c r="F82" t="s">
        <v>28</v>
      </c>
      <c r="G82" t="s">
        <v>36</v>
      </c>
      <c r="H82" t="s">
        <v>27</v>
      </c>
      <c r="I82">
        <v>30</v>
      </c>
      <c r="J82">
        <v>20</v>
      </c>
      <c r="K82">
        <v>2.7</v>
      </c>
      <c r="M82">
        <v>1.08</v>
      </c>
      <c r="O82">
        <v>95</v>
      </c>
      <c r="P82">
        <v>140</v>
      </c>
      <c r="S82">
        <v>0.5</v>
      </c>
      <c r="T82">
        <v>2.2</v>
      </c>
      <c r="U82">
        <v>3.5</v>
      </c>
      <c r="V82">
        <v>6.9</v>
      </c>
      <c r="W82">
        <v>287</v>
      </c>
      <c r="X82">
        <v>15</v>
      </c>
      <c r="Y82" t="s">
        <v>80</v>
      </c>
    </row>
    <row r="83" spans="1:25">
      <c r="A83" t="s">
        <v>338</v>
      </c>
      <c r="B83" s="2" t="str">
        <f>Hyperlink("https://www.diodes.com/assets/Datasheets/DMP31D1UDWQ.pdf")</f>
        <v>https://www.diodes.com/assets/Datasheets/DMP31D1UDWQ.pdf</v>
      </c>
      <c r="C83" t="str">
        <f>Hyperlink("https://www.diodes.com/part/view/DMP31D1UDWQ","DMP31D1UDWQ")</f>
        <v>DMP31D1UDWQ</v>
      </c>
      <c r="D83" t="s">
        <v>333</v>
      </c>
      <c r="E83" t="s">
        <v>27</v>
      </c>
      <c r="F83" t="s">
        <v>28</v>
      </c>
      <c r="G83" t="s">
        <v>36</v>
      </c>
      <c r="H83" t="s">
        <v>30</v>
      </c>
      <c r="I83">
        <v>30</v>
      </c>
      <c r="J83">
        <v>8</v>
      </c>
      <c r="K83">
        <v>0.6</v>
      </c>
      <c r="M83">
        <v>0.57</v>
      </c>
      <c r="P83">
        <v>1000</v>
      </c>
      <c r="Q83">
        <v>1500</v>
      </c>
      <c r="R83">
        <v>2000</v>
      </c>
      <c r="S83">
        <v>0.5</v>
      </c>
      <c r="T83">
        <v>1.1</v>
      </c>
      <c r="U83">
        <v>1</v>
      </c>
      <c r="W83">
        <v>54</v>
      </c>
      <c r="X83">
        <v>15</v>
      </c>
      <c r="Y83" t="s">
        <v>32</v>
      </c>
    </row>
    <row r="84" spans="1:25">
      <c r="A84" t="s">
        <v>339</v>
      </c>
      <c r="B84" s="2" t="str">
        <f>Hyperlink("https://www.diodes.com/assets/Datasheets/DMP31D1UVTQ.pdf")</f>
        <v>https://www.diodes.com/assets/Datasheets/DMP31D1UVTQ.pdf</v>
      </c>
      <c r="C84" t="str">
        <f>Hyperlink("https://www.diodes.com/part/view/DMP31D1UVTQ","DMP31D1UVTQ")</f>
        <v>DMP31D1UVTQ</v>
      </c>
      <c r="D84" t="s">
        <v>333</v>
      </c>
      <c r="E84" t="s">
        <v>27</v>
      </c>
      <c r="F84" t="s">
        <v>28</v>
      </c>
      <c r="G84" t="s">
        <v>36</v>
      </c>
      <c r="H84" t="s">
        <v>30</v>
      </c>
      <c r="I84">
        <v>30</v>
      </c>
      <c r="J84">
        <v>8</v>
      </c>
      <c r="K84">
        <v>0.7</v>
      </c>
      <c r="M84">
        <v>0.9</v>
      </c>
      <c r="P84">
        <v>1000</v>
      </c>
      <c r="Q84">
        <v>1500</v>
      </c>
      <c r="R84">
        <v>2000</v>
      </c>
      <c r="S84">
        <v>0.5</v>
      </c>
      <c r="T84">
        <v>1.1</v>
      </c>
      <c r="U84">
        <v>1</v>
      </c>
      <c r="W84">
        <v>50</v>
      </c>
      <c r="X84">
        <v>15</v>
      </c>
      <c r="Y84" t="s">
        <v>80</v>
      </c>
    </row>
    <row r="85" spans="1:25">
      <c r="A85" t="s">
        <v>340</v>
      </c>
      <c r="B85" s="2" t="str">
        <f>Hyperlink("https://www.diodes.com/assets/Datasheets/DMP31D7LDWQ.pdf")</f>
        <v>https://www.diodes.com/assets/Datasheets/DMP31D7LDWQ.pdf</v>
      </c>
      <c r="C85" t="str">
        <f>Hyperlink("https://www.diodes.com/part/view/DMP31D7LDWQ","DMP31D7LDWQ")</f>
        <v>DMP31D7LDWQ</v>
      </c>
      <c r="D85" t="s">
        <v>35</v>
      </c>
      <c r="E85" t="s">
        <v>27</v>
      </c>
      <c r="F85" t="s">
        <v>28</v>
      </c>
      <c r="G85" t="s">
        <v>36</v>
      </c>
      <c r="H85" t="s">
        <v>27</v>
      </c>
      <c r="I85">
        <v>30</v>
      </c>
      <c r="J85">
        <v>20</v>
      </c>
      <c r="K85">
        <v>0.55</v>
      </c>
      <c r="M85">
        <v>0.4</v>
      </c>
      <c r="O85">
        <v>900</v>
      </c>
      <c r="P85">
        <v>1700</v>
      </c>
      <c r="T85">
        <v>2.6</v>
      </c>
      <c r="U85">
        <v>0.36</v>
      </c>
      <c r="V85">
        <v>0.8</v>
      </c>
      <c r="Y85" t="s">
        <v>32</v>
      </c>
    </row>
    <row r="86" spans="1:25">
      <c r="A86" t="s">
        <v>341</v>
      </c>
      <c r="B86" s="2" t="str">
        <f>Hyperlink("https://www.diodes.com/assets/Datasheets/DMP31D7LVQ.pdf")</f>
        <v>https://www.diodes.com/assets/Datasheets/DMP31D7LVQ.pdf</v>
      </c>
      <c r="C86" t="str">
        <f>Hyperlink("https://www.diodes.com/part/view/DMP31D7LVQ","DMP31D7LVQ")</f>
        <v>DMP31D7LVQ</v>
      </c>
      <c r="D86" t="s">
        <v>35</v>
      </c>
      <c r="E86" t="s">
        <v>27</v>
      </c>
      <c r="F86" t="s">
        <v>28</v>
      </c>
      <c r="G86" t="s">
        <v>36</v>
      </c>
      <c r="H86" t="s">
        <v>27</v>
      </c>
      <c r="I86">
        <v>30</v>
      </c>
      <c r="J86">
        <v>20</v>
      </c>
      <c r="K86">
        <v>0.62</v>
      </c>
      <c r="M86">
        <v>0.8</v>
      </c>
      <c r="O86">
        <v>900</v>
      </c>
      <c r="P86">
        <v>1700</v>
      </c>
      <c r="S86">
        <v>1</v>
      </c>
      <c r="T86">
        <v>2.6</v>
      </c>
      <c r="U86">
        <v>0.36</v>
      </c>
      <c r="V86">
        <v>0.8</v>
      </c>
      <c r="W86">
        <v>19</v>
      </c>
      <c r="X86">
        <v>15</v>
      </c>
      <c r="Y86" t="s">
        <v>90</v>
      </c>
    </row>
    <row r="87" spans="1:25">
      <c r="A87" t="s">
        <v>342</v>
      </c>
      <c r="B87" s="2" t="str">
        <f>Hyperlink("https://www.diodes.com/assets/Datasheets/DMP32D9UDAQ.pdf")</f>
        <v>https://www.diodes.com/assets/Datasheets/DMP32D9UDAQ.pdf</v>
      </c>
      <c r="C87" t="str">
        <f>Hyperlink("https://www.diodes.com/part/view/DMP32D9UDAQ","DMP32D9UDAQ")</f>
        <v>DMP32D9UDAQ</v>
      </c>
      <c r="D87" t="s">
        <v>343</v>
      </c>
      <c r="E87" t="s">
        <v>27</v>
      </c>
      <c r="F87" t="s">
        <v>28</v>
      </c>
      <c r="G87" t="s">
        <v>36</v>
      </c>
      <c r="H87" t="s">
        <v>27</v>
      </c>
      <c r="I87">
        <v>30</v>
      </c>
      <c r="J87">
        <v>12</v>
      </c>
      <c r="K87">
        <v>0.22</v>
      </c>
      <c r="M87">
        <v>0.37</v>
      </c>
      <c r="P87">
        <v>5000</v>
      </c>
      <c r="Q87">
        <v>6000</v>
      </c>
      <c r="R87">
        <v>7000</v>
      </c>
      <c r="S87">
        <v>0.4</v>
      </c>
      <c r="T87">
        <v>1</v>
      </c>
      <c r="U87">
        <v>0.35</v>
      </c>
      <c r="W87">
        <v>21.8</v>
      </c>
      <c r="X87">
        <v>15</v>
      </c>
      <c r="Y87" t="s">
        <v>170</v>
      </c>
    </row>
    <row r="88" spans="1:25">
      <c r="A88" t="s">
        <v>344</v>
      </c>
      <c r="B88" s="2" t="str">
        <f>Hyperlink("https://www.diodes.com/assets/Datasheets/DMP4026LSDQ.pdf")</f>
        <v>https://www.diodes.com/assets/Datasheets/DMP4026LSDQ.pdf</v>
      </c>
      <c r="C88" t="str">
        <f>Hyperlink("https://www.diodes.com/part/view/DMP4026LSDQ","DMP4026LSDQ")</f>
        <v>DMP4026LSDQ</v>
      </c>
      <c r="D88" t="s">
        <v>345</v>
      </c>
      <c r="E88" t="s">
        <v>27</v>
      </c>
      <c r="F88" t="s">
        <v>28</v>
      </c>
      <c r="G88" t="s">
        <v>36</v>
      </c>
      <c r="H88" t="s">
        <v>30</v>
      </c>
      <c r="I88">
        <v>40</v>
      </c>
      <c r="J88">
        <v>20</v>
      </c>
      <c r="K88">
        <v>6.5</v>
      </c>
      <c r="M88">
        <v>1.7</v>
      </c>
      <c r="O88">
        <v>25</v>
      </c>
      <c r="P88">
        <v>45</v>
      </c>
      <c r="S88">
        <v>0.8</v>
      </c>
      <c r="T88">
        <v>1.8</v>
      </c>
      <c r="U88">
        <v>23.5</v>
      </c>
      <c r="V88">
        <v>45.8</v>
      </c>
      <c r="W88">
        <v>2064</v>
      </c>
      <c r="X88">
        <v>20</v>
      </c>
      <c r="Y88" t="s">
        <v>125</v>
      </c>
    </row>
    <row r="89" spans="1:25">
      <c r="A89" t="s">
        <v>346</v>
      </c>
      <c r="B89" s="2" t="str">
        <f>Hyperlink("https://www.diodes.com/assets/Datasheets/DMP4047SSD.pdf")</f>
        <v>https://www.diodes.com/assets/Datasheets/DMP4047SSD.pdf</v>
      </c>
      <c r="C89" t="str">
        <f>Hyperlink("https://www.diodes.com/part/view/DMP4047SSDQ","DMP4047SSDQ")</f>
        <v>DMP4047SSDQ</v>
      </c>
      <c r="D89" t="s">
        <v>347</v>
      </c>
      <c r="E89" t="s">
        <v>27</v>
      </c>
      <c r="F89" t="s">
        <v>28</v>
      </c>
      <c r="G89" t="s">
        <v>36</v>
      </c>
      <c r="H89" t="s">
        <v>30</v>
      </c>
      <c r="I89">
        <v>40</v>
      </c>
      <c r="J89">
        <v>20</v>
      </c>
      <c r="K89">
        <v>5.1</v>
      </c>
      <c r="M89">
        <v>1.8</v>
      </c>
      <c r="O89">
        <v>45</v>
      </c>
      <c r="P89">
        <v>55</v>
      </c>
      <c r="T89">
        <v>3</v>
      </c>
      <c r="U89">
        <v>10.6</v>
      </c>
      <c r="V89">
        <v>21.5</v>
      </c>
      <c r="Y89" t="s">
        <v>125</v>
      </c>
    </row>
    <row r="90" spans="1:25">
      <c r="A90" t="s">
        <v>348</v>
      </c>
      <c r="B90" s="2" t="str">
        <f>Hyperlink("https://www.diodes.com/assets/Datasheets/DMP4050SSD.pdf")</f>
        <v>https://www.diodes.com/assets/Datasheets/DMP4050SSD.pdf</v>
      </c>
      <c r="C90" t="str">
        <f>Hyperlink("https://www.diodes.com/part/view/DMP4050SSDQ","DMP4050SSDQ")</f>
        <v>DMP4050SSDQ</v>
      </c>
      <c r="D90" t="s">
        <v>347</v>
      </c>
      <c r="E90" t="s">
        <v>27</v>
      </c>
      <c r="F90" t="s">
        <v>28</v>
      </c>
      <c r="G90" t="s">
        <v>36</v>
      </c>
      <c r="H90" t="s">
        <v>30</v>
      </c>
      <c r="I90">
        <v>40</v>
      </c>
      <c r="J90">
        <v>20</v>
      </c>
      <c r="K90">
        <v>5.2</v>
      </c>
      <c r="M90">
        <v>2.1</v>
      </c>
      <c r="O90">
        <v>50</v>
      </c>
      <c r="P90">
        <v>79</v>
      </c>
      <c r="T90">
        <v>3</v>
      </c>
      <c r="V90">
        <v>13.9</v>
      </c>
      <c r="Y90" t="s">
        <v>125</v>
      </c>
    </row>
    <row r="91" spans="1:25">
      <c r="A91" t="s">
        <v>349</v>
      </c>
      <c r="B91" s="2" t="str">
        <f>Hyperlink("https://www.diodes.com/assets/Datasheets/DMP58D1LVQ.pdf")</f>
        <v>https://www.diodes.com/assets/Datasheets/DMP58D1LVQ.pdf</v>
      </c>
      <c r="C91" t="str">
        <f>Hyperlink("https://www.diodes.com/part/view/DMP58D1LVQ","DMP58D1LVQ")</f>
        <v>DMP58D1LVQ</v>
      </c>
      <c r="D91" t="s">
        <v>333</v>
      </c>
      <c r="E91" t="s">
        <v>27</v>
      </c>
      <c r="F91" t="s">
        <v>28</v>
      </c>
      <c r="G91" t="s">
        <v>36</v>
      </c>
      <c r="H91" t="s">
        <v>30</v>
      </c>
      <c r="I91">
        <v>50</v>
      </c>
      <c r="J91">
        <v>20</v>
      </c>
      <c r="K91" t="s">
        <v>350</v>
      </c>
      <c r="M91">
        <v>0.78</v>
      </c>
      <c r="P91" t="s">
        <v>351</v>
      </c>
      <c r="S91">
        <v>0.8</v>
      </c>
      <c r="T91">
        <v>2</v>
      </c>
      <c r="U91" t="s">
        <v>352</v>
      </c>
      <c r="V91">
        <v>1.2</v>
      </c>
      <c r="W91">
        <v>37</v>
      </c>
      <c r="X91">
        <v>25</v>
      </c>
      <c r="Y91" t="s">
        <v>90</v>
      </c>
    </row>
    <row r="92" spans="1:25">
      <c r="A92" t="s">
        <v>353</v>
      </c>
      <c r="B92" s="2" t="str">
        <f>Hyperlink("https://www.diodes.com/assets/Datasheets/DMP6110SSDQ.pdf")</f>
        <v>https://www.diodes.com/assets/Datasheets/DMP6110SSDQ.pdf</v>
      </c>
      <c r="C92" t="str">
        <f>Hyperlink("https://www.diodes.com/part/view/DMP6110SSDQ","DMP6110SSDQ")</f>
        <v>DMP6110SSDQ</v>
      </c>
      <c r="D92" t="s">
        <v>330</v>
      </c>
      <c r="E92" t="s">
        <v>27</v>
      </c>
      <c r="F92" t="s">
        <v>28</v>
      </c>
      <c r="G92" t="s">
        <v>36</v>
      </c>
      <c r="H92" t="s">
        <v>30</v>
      </c>
      <c r="I92">
        <v>60</v>
      </c>
      <c r="J92">
        <v>20</v>
      </c>
      <c r="K92">
        <v>3.3</v>
      </c>
      <c r="M92">
        <v>1.7</v>
      </c>
      <c r="O92">
        <v>105</v>
      </c>
      <c r="P92">
        <v>130</v>
      </c>
      <c r="T92">
        <v>3</v>
      </c>
      <c r="U92">
        <v>8.2</v>
      </c>
      <c r="V92">
        <v>17.2</v>
      </c>
      <c r="X92">
        <v>30</v>
      </c>
      <c r="Y92" t="s">
        <v>125</v>
      </c>
    </row>
    <row r="93" spans="1:25">
      <c r="A93" t="s">
        <v>354</v>
      </c>
      <c r="B93" s="2" t="str">
        <f>Hyperlink("https://www.diodes.com/assets/Datasheets/DMP68D1LVQ.pdf")</f>
        <v>https://www.diodes.com/assets/Datasheets/DMP68D1LVQ.pdf</v>
      </c>
      <c r="C93" t="str">
        <f>Hyperlink("https://www.diodes.com/part/view/DMP68D1LVQ","DMP68D1LVQ")</f>
        <v>DMP68D1LVQ</v>
      </c>
      <c r="D93" t="s">
        <v>333</v>
      </c>
      <c r="E93" t="s">
        <v>27</v>
      </c>
      <c r="F93" t="s">
        <v>28</v>
      </c>
      <c r="G93" t="s">
        <v>36</v>
      </c>
      <c r="H93" t="s">
        <v>27</v>
      </c>
      <c r="I93">
        <v>60</v>
      </c>
      <c r="J93">
        <v>20</v>
      </c>
      <c r="K93">
        <v>0.238</v>
      </c>
      <c r="M93">
        <v>0.8</v>
      </c>
      <c r="P93" t="s">
        <v>351</v>
      </c>
      <c r="S93">
        <v>0.8</v>
      </c>
      <c r="T93">
        <v>2.1</v>
      </c>
      <c r="U93" t="s">
        <v>352</v>
      </c>
      <c r="W93">
        <v>42</v>
      </c>
      <c r="X93">
        <v>30</v>
      </c>
      <c r="Y93" t="s">
        <v>90</v>
      </c>
    </row>
    <row r="94" spans="1:25">
      <c r="A94" t="s">
        <v>355</v>
      </c>
      <c r="B94" s="2" t="str">
        <f>Hyperlink("https://www.diodes.com/assets/Datasheets/DMPH4023SPDWQ.pdf")</f>
        <v>https://www.diodes.com/assets/Datasheets/DMPH4023SPDWQ.pdf</v>
      </c>
      <c r="C94" t="str">
        <f>Hyperlink("https://www.diodes.com/part/view/DMPH4023SPDWQ","DMPH4023SPDWQ")</f>
        <v>DMPH4023SPDWQ</v>
      </c>
      <c r="D94" t="s">
        <v>356</v>
      </c>
      <c r="E94" t="s">
        <v>27</v>
      </c>
      <c r="F94" t="s">
        <v>28</v>
      </c>
      <c r="G94" t="s">
        <v>36</v>
      </c>
      <c r="H94" t="s">
        <v>30</v>
      </c>
      <c r="I94">
        <v>40</v>
      </c>
      <c r="J94">
        <v>20</v>
      </c>
      <c r="L94">
        <v>27</v>
      </c>
      <c r="M94">
        <v>3.1</v>
      </c>
      <c r="O94">
        <v>26</v>
      </c>
      <c r="S94">
        <v>1</v>
      </c>
      <c r="T94">
        <v>3</v>
      </c>
      <c r="V94">
        <v>18.7</v>
      </c>
      <c r="W94">
        <v>1091</v>
      </c>
      <c r="X94">
        <v>20</v>
      </c>
      <c r="Y94" t="s">
        <v>52</v>
      </c>
    </row>
    <row r="95" spans="1:25">
      <c r="A95" t="s">
        <v>357</v>
      </c>
      <c r="B95" s="2" t="str">
        <f>Hyperlink("https://www.diodes.com/assets/Datasheets/DMPH6050SPDQ.pdf")</f>
        <v>https://www.diodes.com/assets/Datasheets/DMPH6050SPDQ.pdf</v>
      </c>
      <c r="C95" t="str">
        <f>Hyperlink("https://www.diodes.com/part/view/DMPH6050SPDQ","DMPH6050SPDQ")</f>
        <v>DMPH6050SPDQ</v>
      </c>
      <c r="D95" t="s">
        <v>358</v>
      </c>
      <c r="E95" t="s">
        <v>27</v>
      </c>
      <c r="F95" t="s">
        <v>28</v>
      </c>
      <c r="G95" t="s">
        <v>36</v>
      </c>
      <c r="H95" t="s">
        <v>30</v>
      </c>
      <c r="I95">
        <v>60</v>
      </c>
      <c r="J95">
        <v>20</v>
      </c>
      <c r="K95">
        <v>6.3</v>
      </c>
      <c r="M95">
        <v>2.8</v>
      </c>
      <c r="O95">
        <v>48</v>
      </c>
      <c r="P95">
        <v>60</v>
      </c>
      <c r="T95">
        <v>3</v>
      </c>
      <c r="U95">
        <v>14.5</v>
      </c>
      <c r="V95">
        <v>30.6</v>
      </c>
      <c r="X95">
        <v>30</v>
      </c>
      <c r="Y95" t="s">
        <v>314</v>
      </c>
    </row>
    <row r="96" spans="1:25">
      <c r="A96" t="s">
        <v>359</v>
      </c>
      <c r="B96" s="2" t="str">
        <f>Hyperlink("https://www.diodes.com/assets/Datasheets/DMPH6050SPDWQ.pdf")</f>
        <v>https://www.diodes.com/assets/Datasheets/DMPH6050SPDWQ.pdf</v>
      </c>
      <c r="C96" t="str">
        <f>Hyperlink("https://www.diodes.com/part/view/DMPH6050SPDWQ","DMPH6050SPDWQ")</f>
        <v>DMPH6050SPDWQ</v>
      </c>
      <c r="D96" t="s">
        <v>360</v>
      </c>
      <c r="E96" t="s">
        <v>27</v>
      </c>
      <c r="F96" t="s">
        <v>28</v>
      </c>
      <c r="G96" t="s">
        <v>36</v>
      </c>
      <c r="H96" t="s">
        <v>30</v>
      </c>
      <c r="I96">
        <v>60</v>
      </c>
      <c r="J96">
        <v>20</v>
      </c>
      <c r="K96">
        <v>6.3</v>
      </c>
      <c r="L96">
        <v>26</v>
      </c>
      <c r="M96">
        <v>2.8</v>
      </c>
      <c r="O96">
        <v>48</v>
      </c>
      <c r="P96">
        <v>60</v>
      </c>
      <c r="S96">
        <v>1</v>
      </c>
      <c r="T96">
        <v>3</v>
      </c>
      <c r="U96">
        <v>14.5</v>
      </c>
      <c r="V96">
        <v>30.6</v>
      </c>
      <c r="W96">
        <v>1525</v>
      </c>
      <c r="X96">
        <v>30</v>
      </c>
      <c r="Y96" t="s">
        <v>52</v>
      </c>
    </row>
    <row r="97" spans="1:25">
      <c r="A97" t="s">
        <v>361</v>
      </c>
      <c r="B97" s="2" t="str">
        <f>Hyperlink("https://www.diodes.com/assets/Datasheets/DMPH6050SSDQ.pdf")</f>
        <v>https://www.diodes.com/assets/Datasheets/DMPH6050SSDQ.pdf</v>
      </c>
      <c r="C97" t="str">
        <f>Hyperlink("https://www.diodes.com/part/view/DMPH6050SSDQ","DMPH6050SSDQ")</f>
        <v>DMPH6050SSDQ</v>
      </c>
      <c r="D97" t="s">
        <v>362</v>
      </c>
      <c r="E97" t="s">
        <v>27</v>
      </c>
      <c r="F97" t="s">
        <v>28</v>
      </c>
      <c r="G97" t="s">
        <v>36</v>
      </c>
      <c r="H97" t="s">
        <v>30</v>
      </c>
      <c r="I97">
        <v>60</v>
      </c>
      <c r="J97">
        <v>20</v>
      </c>
      <c r="K97">
        <v>5.2</v>
      </c>
      <c r="M97">
        <v>2</v>
      </c>
      <c r="O97">
        <v>48</v>
      </c>
      <c r="P97">
        <v>60</v>
      </c>
      <c r="T97">
        <v>3</v>
      </c>
      <c r="U97">
        <v>14.5</v>
      </c>
      <c r="V97">
        <v>30.6</v>
      </c>
      <c r="X97">
        <v>30</v>
      </c>
      <c r="Y97" t="s">
        <v>125</v>
      </c>
    </row>
    <row r="98" spans="1:25">
      <c r="A98" t="s">
        <v>363</v>
      </c>
      <c r="B98" s="2" t="str">
        <f>Hyperlink("https://www.diodes.com/assets/Datasheets/DMT10H032LDVWQ.pdf")</f>
        <v>https://www.diodes.com/assets/Datasheets/DMT10H032LDVWQ.pdf</v>
      </c>
      <c r="C98" t="str">
        <f>Hyperlink("https://www.diodes.com/part/view/DMT10H032LDVWQ","DMT10H032LDVWQ")</f>
        <v>DMT10H032LDVWQ</v>
      </c>
      <c r="D98" t="s">
        <v>364</v>
      </c>
      <c r="E98" t="s">
        <v>27</v>
      </c>
      <c r="F98" t="s">
        <v>28</v>
      </c>
      <c r="G98" t="s">
        <v>29</v>
      </c>
      <c r="H98" t="s">
        <v>30</v>
      </c>
      <c r="I98">
        <v>100</v>
      </c>
      <c r="J98">
        <v>20</v>
      </c>
      <c r="K98">
        <v>6.9</v>
      </c>
      <c r="M98">
        <v>2.8</v>
      </c>
      <c r="O98">
        <v>32</v>
      </c>
      <c r="S98">
        <v>1.3</v>
      </c>
      <c r="T98">
        <v>2.5</v>
      </c>
      <c r="U98">
        <v>6.3</v>
      </c>
      <c r="V98">
        <v>11.9</v>
      </c>
      <c r="W98">
        <v>683</v>
      </c>
      <c r="X98">
        <v>50</v>
      </c>
      <c r="Y98" t="s">
        <v>365</v>
      </c>
    </row>
    <row r="99" spans="1:25">
      <c r="A99" t="s">
        <v>366</v>
      </c>
      <c r="B99" s="2" t="str">
        <f>Hyperlink("https://www.diodes.com/assets/Datasheets/DMT10H032SDVWQ.pdf")</f>
        <v>https://www.diodes.com/assets/Datasheets/DMT10H032SDVWQ.pdf</v>
      </c>
      <c r="C99" t="str">
        <f>Hyperlink("https://www.diodes.com/part/view/DMT10H032SDVWQ","DMT10H032SDVWQ")</f>
        <v>DMT10H032SDVWQ</v>
      </c>
      <c r="D99" t="s">
        <v>364</v>
      </c>
      <c r="E99" t="s">
        <v>27</v>
      </c>
      <c r="F99" t="s">
        <v>28</v>
      </c>
      <c r="G99" t="s">
        <v>29</v>
      </c>
      <c r="H99" t="s">
        <v>30</v>
      </c>
      <c r="I99">
        <v>100</v>
      </c>
      <c r="J99">
        <v>20</v>
      </c>
      <c r="K99">
        <v>6</v>
      </c>
      <c r="M99">
        <v>2.3</v>
      </c>
      <c r="O99">
        <v>35</v>
      </c>
      <c r="S99">
        <v>2</v>
      </c>
      <c r="T99">
        <v>4</v>
      </c>
      <c r="U99">
        <v>4.3</v>
      </c>
      <c r="V99">
        <v>8</v>
      </c>
      <c r="W99">
        <v>544</v>
      </c>
      <c r="X99">
        <v>50</v>
      </c>
      <c r="Y99" t="s">
        <v>365</v>
      </c>
    </row>
    <row r="100" spans="1:25">
      <c r="A100" t="s">
        <v>367</v>
      </c>
      <c r="B100" s="2" t="str">
        <f>Hyperlink("https://www.diodes.com/assets/Datasheets/DMT3020LFDBQ.pdf")</f>
        <v>https://www.diodes.com/assets/Datasheets/DMT3020LFDBQ.pdf</v>
      </c>
      <c r="C100" t="str">
        <f>Hyperlink("https://www.diodes.com/part/view/DMT3020LFDBQ","DMT3020LFDBQ")</f>
        <v>DMT3020LFDBQ</v>
      </c>
      <c r="D100" t="s">
        <v>368</v>
      </c>
      <c r="E100" t="s">
        <v>27</v>
      </c>
      <c r="F100" t="s">
        <v>28</v>
      </c>
      <c r="G100" t="s">
        <v>29</v>
      </c>
      <c r="H100" t="s">
        <v>30</v>
      </c>
      <c r="I100">
        <v>30</v>
      </c>
      <c r="J100">
        <v>20</v>
      </c>
      <c r="K100">
        <v>7.7</v>
      </c>
      <c r="M100">
        <v>1.8</v>
      </c>
      <c r="O100">
        <v>20</v>
      </c>
      <c r="P100">
        <v>32</v>
      </c>
      <c r="T100">
        <v>2.5</v>
      </c>
      <c r="U100">
        <v>3.6</v>
      </c>
      <c r="V100">
        <v>7</v>
      </c>
      <c r="W100">
        <v>393</v>
      </c>
      <c r="X100">
        <v>15</v>
      </c>
      <c r="Y100" t="s">
        <v>65</v>
      </c>
    </row>
    <row r="101" spans="1:25">
      <c r="A101" t="s">
        <v>369</v>
      </c>
      <c r="B101" s="2" t="str">
        <f>Hyperlink("https://www.diodes.com/assets/Datasheets/DMT3020LSDQ.pdf")</f>
        <v>https://www.diodes.com/assets/Datasheets/DMT3020LSDQ.pdf</v>
      </c>
      <c r="C101" t="str">
        <f>Hyperlink("https://www.diodes.com/part/view/DMT3020LSDQ","DMT3020LSDQ")</f>
        <v>DMT3020LSDQ</v>
      </c>
      <c r="D101" t="s">
        <v>26</v>
      </c>
      <c r="E101" t="s">
        <v>27</v>
      </c>
      <c r="F101" t="s">
        <v>28</v>
      </c>
      <c r="G101" t="s">
        <v>29</v>
      </c>
      <c r="H101" t="s">
        <v>30</v>
      </c>
      <c r="I101">
        <v>30</v>
      </c>
      <c r="J101">
        <v>20</v>
      </c>
      <c r="L101">
        <v>16</v>
      </c>
      <c r="M101">
        <v>1.5</v>
      </c>
      <c r="O101">
        <v>20</v>
      </c>
      <c r="P101">
        <v>32</v>
      </c>
      <c r="T101">
        <v>2.5</v>
      </c>
      <c r="U101">
        <v>3.6</v>
      </c>
      <c r="V101">
        <v>7</v>
      </c>
      <c r="W101">
        <v>393</v>
      </c>
      <c r="X101">
        <v>15</v>
      </c>
      <c r="Y101" t="s">
        <v>125</v>
      </c>
    </row>
    <row r="102" spans="1:25">
      <c r="A102" t="s">
        <v>370</v>
      </c>
      <c r="B102" s="2" t="str">
        <f>Hyperlink("https://www.diodes.com/assets/Datasheets/DMT47M2LDVQ.pdf")</f>
        <v>https://www.diodes.com/assets/Datasheets/DMT47M2LDVQ.pdf</v>
      </c>
      <c r="C102" t="str">
        <f>Hyperlink("https://www.diodes.com/part/view/DMT47M2LDVQ","DMT47M2LDVQ")</f>
        <v>DMT47M2LDVQ</v>
      </c>
      <c r="D102" t="s">
        <v>371</v>
      </c>
      <c r="E102" t="s">
        <v>27</v>
      </c>
      <c r="F102" t="s">
        <v>28</v>
      </c>
      <c r="G102" t="s">
        <v>29</v>
      </c>
      <c r="H102" t="s">
        <v>30</v>
      </c>
      <c r="I102">
        <v>40</v>
      </c>
      <c r="J102">
        <v>20</v>
      </c>
      <c r="K102">
        <v>11.9</v>
      </c>
      <c r="L102">
        <v>30.2</v>
      </c>
      <c r="M102">
        <v>2.34</v>
      </c>
      <c r="N102">
        <v>14.8</v>
      </c>
      <c r="O102">
        <v>10.8</v>
      </c>
      <c r="P102">
        <v>15</v>
      </c>
      <c r="T102">
        <v>2.3</v>
      </c>
      <c r="U102">
        <v>6.72</v>
      </c>
      <c r="V102">
        <v>14</v>
      </c>
      <c r="W102">
        <v>891</v>
      </c>
      <c r="X102">
        <v>20</v>
      </c>
      <c r="Y102" t="s">
        <v>372</v>
      </c>
    </row>
    <row r="103" spans="1:25">
      <c r="A103" t="s">
        <v>373</v>
      </c>
      <c r="B103" s="2" t="str">
        <f>Hyperlink("https://www.diodes.com/assets/Datasheets/DMTH10H017LPDQ.pdf")</f>
        <v>https://www.diodes.com/assets/Datasheets/DMTH10H017LPDQ.pdf</v>
      </c>
      <c r="C103" t="str">
        <f>Hyperlink("https://www.diodes.com/part/view/DMTH10H017LPDQ","DMTH10H017LPDQ")</f>
        <v>DMTH10H017LPDQ</v>
      </c>
      <c r="D103" t="s">
        <v>374</v>
      </c>
      <c r="E103" t="s">
        <v>27</v>
      </c>
      <c r="F103" t="s">
        <v>28</v>
      </c>
      <c r="G103" t="s">
        <v>29</v>
      </c>
      <c r="H103" t="s">
        <v>30</v>
      </c>
      <c r="I103">
        <v>100</v>
      </c>
      <c r="J103">
        <v>20</v>
      </c>
      <c r="K103">
        <v>13</v>
      </c>
      <c r="L103">
        <v>59</v>
      </c>
      <c r="M103">
        <v>2.6</v>
      </c>
      <c r="N103">
        <v>93</v>
      </c>
      <c r="O103">
        <v>17.4</v>
      </c>
      <c r="P103">
        <v>30.3</v>
      </c>
      <c r="T103">
        <v>3</v>
      </c>
      <c r="U103">
        <v>14.4</v>
      </c>
      <c r="V103">
        <v>28.6</v>
      </c>
      <c r="W103">
        <v>1986</v>
      </c>
      <c r="X103">
        <v>50</v>
      </c>
      <c r="Y103" t="s">
        <v>317</v>
      </c>
    </row>
    <row r="104" spans="1:25">
      <c r="A104" t="s">
        <v>375</v>
      </c>
      <c r="B104" s="2" t="str">
        <f>Hyperlink("https://www.diodes.com/assets/Datasheets/DMTH10H025LPDWQ.pdf")</f>
        <v>https://www.diodes.com/assets/Datasheets/DMTH10H025LPDWQ.pdf</v>
      </c>
      <c r="C104" t="str">
        <f>Hyperlink("https://www.diodes.com/part/view/DMTH10H025LPDWQ","DMTH10H025LPDWQ")</f>
        <v>DMTH10H025LPDWQ</v>
      </c>
      <c r="D104" t="s">
        <v>376</v>
      </c>
      <c r="E104" t="s">
        <v>27</v>
      </c>
      <c r="F104" t="s">
        <v>28</v>
      </c>
      <c r="G104" t="s">
        <v>29</v>
      </c>
      <c r="H104" t="s">
        <v>30</v>
      </c>
      <c r="I104">
        <v>100</v>
      </c>
      <c r="J104">
        <v>20</v>
      </c>
      <c r="L104">
        <v>28</v>
      </c>
      <c r="M104">
        <v>3.4</v>
      </c>
      <c r="N104">
        <v>40</v>
      </c>
      <c r="O104">
        <v>23</v>
      </c>
      <c r="P104">
        <v>45</v>
      </c>
      <c r="S104">
        <v>1</v>
      </c>
      <c r="T104">
        <v>3</v>
      </c>
      <c r="V104">
        <v>22</v>
      </c>
      <c r="W104">
        <v>1463</v>
      </c>
      <c r="X104">
        <v>50</v>
      </c>
      <c r="Y104" t="s">
        <v>52</v>
      </c>
    </row>
    <row r="105" spans="1:25">
      <c r="A105" t="s">
        <v>377</v>
      </c>
      <c r="B105" s="2" t="str">
        <f>Hyperlink("https://www.diodes.com/assets/Datasheets/DMTH10H032LDVWQ.pdf")</f>
        <v>https://www.diodes.com/assets/Datasheets/DMTH10H032LDVWQ.pdf</v>
      </c>
      <c r="C105" t="str">
        <f>Hyperlink("https://www.diodes.com/part/view/DMTH10H032LDVWQ","DMTH10H032LDVWQ")</f>
        <v>DMTH10H032LDVWQ</v>
      </c>
      <c r="D105" t="s">
        <v>376</v>
      </c>
      <c r="E105" t="s">
        <v>27</v>
      </c>
      <c r="F105" t="s">
        <v>28</v>
      </c>
      <c r="G105" t="s">
        <v>29</v>
      </c>
      <c r="H105" t="s">
        <v>30</v>
      </c>
      <c r="I105">
        <v>100</v>
      </c>
      <c r="J105">
        <v>20</v>
      </c>
      <c r="K105">
        <v>7.2</v>
      </c>
      <c r="M105">
        <v>3.3</v>
      </c>
      <c r="O105">
        <v>32</v>
      </c>
      <c r="S105">
        <v>1.3</v>
      </c>
      <c r="T105">
        <v>2.5</v>
      </c>
      <c r="U105">
        <v>6.3</v>
      </c>
      <c r="V105">
        <v>11.9</v>
      </c>
      <c r="W105">
        <v>683</v>
      </c>
      <c r="X105">
        <v>50</v>
      </c>
      <c r="Y105" t="s">
        <v>365</v>
      </c>
    </row>
    <row r="106" spans="1:25">
      <c r="A106" t="s">
        <v>378</v>
      </c>
      <c r="B106" s="2" t="str">
        <f>Hyperlink("https://www.diodes.com/assets/Datasheets/DMTH10H032LPDWQ.pdf")</f>
        <v>https://www.diodes.com/assets/Datasheets/DMTH10H032LPDWQ.pdf</v>
      </c>
      <c r="C106" t="str">
        <f>Hyperlink("https://www.diodes.com/part/view/DMTH10H032LPDWQ","DMTH10H032LPDWQ")</f>
        <v>DMTH10H032LPDWQ</v>
      </c>
      <c r="D106" t="s">
        <v>379</v>
      </c>
      <c r="E106" t="s">
        <v>27</v>
      </c>
      <c r="F106" t="s">
        <v>28</v>
      </c>
      <c r="G106" t="s">
        <v>29</v>
      </c>
      <c r="H106" t="s">
        <v>30</v>
      </c>
      <c r="I106">
        <v>100</v>
      </c>
      <c r="J106">
        <v>20</v>
      </c>
      <c r="L106">
        <v>24</v>
      </c>
      <c r="M106">
        <v>3</v>
      </c>
      <c r="N106">
        <v>37</v>
      </c>
      <c r="O106">
        <v>32</v>
      </c>
      <c r="P106">
        <v>50</v>
      </c>
      <c r="S106">
        <v>1.3</v>
      </c>
      <c r="T106">
        <v>2.5</v>
      </c>
      <c r="U106">
        <v>6.3</v>
      </c>
      <c r="V106">
        <v>11.9</v>
      </c>
      <c r="W106">
        <v>683</v>
      </c>
      <c r="X106">
        <v>50</v>
      </c>
      <c r="Y106" t="s">
        <v>52</v>
      </c>
    </row>
    <row r="107" spans="1:25">
      <c r="A107" t="s">
        <v>380</v>
      </c>
      <c r="B107" s="2" t="str">
        <f>Hyperlink("https://www.diodes.com/assets/Datasheets/DMTH10H032SDVWQ.pdf")</f>
        <v>https://www.diodes.com/assets/Datasheets/DMTH10H032SDVWQ.pdf</v>
      </c>
      <c r="C107" t="str">
        <f>Hyperlink("https://www.diodes.com/part/view/DMTH10H032SDVWQ","DMTH10H032SDVWQ")</f>
        <v>DMTH10H032SDVWQ</v>
      </c>
      <c r="D107" t="s">
        <v>376</v>
      </c>
      <c r="E107" t="s">
        <v>27</v>
      </c>
      <c r="F107" t="s">
        <v>28</v>
      </c>
      <c r="G107" t="s">
        <v>29</v>
      </c>
      <c r="H107" t="s">
        <v>30</v>
      </c>
      <c r="I107">
        <v>100</v>
      </c>
      <c r="J107">
        <v>20</v>
      </c>
      <c r="K107">
        <v>6.2</v>
      </c>
      <c r="M107">
        <v>2.7</v>
      </c>
      <c r="O107">
        <v>35</v>
      </c>
      <c r="S107">
        <v>2</v>
      </c>
      <c r="T107">
        <v>4</v>
      </c>
      <c r="U107">
        <v>4.3</v>
      </c>
      <c r="V107">
        <v>8</v>
      </c>
      <c r="W107">
        <v>544</v>
      </c>
      <c r="X107">
        <v>50</v>
      </c>
      <c r="Y107" t="s">
        <v>365</v>
      </c>
    </row>
    <row r="108" spans="1:25">
      <c r="A108" t="s">
        <v>381</v>
      </c>
      <c r="B108" s="2" t="str">
        <f>Hyperlink("https://www.diodes.com/assets/Datasheets/DMTH10H038SPDWQ.pdf")</f>
        <v>https://www.diodes.com/assets/Datasheets/DMTH10H038SPDWQ.pdf</v>
      </c>
      <c r="C108" t="str">
        <f>Hyperlink("https://www.diodes.com/part/view/DMTH10H038SPDWQ","DMTH10H038SPDWQ")</f>
        <v>DMTH10H038SPDWQ</v>
      </c>
      <c r="D108" t="s">
        <v>374</v>
      </c>
      <c r="E108" t="s">
        <v>27</v>
      </c>
      <c r="F108" t="s">
        <v>28</v>
      </c>
      <c r="G108" t="s">
        <v>29</v>
      </c>
      <c r="H108" t="s">
        <v>30</v>
      </c>
      <c r="I108">
        <v>100</v>
      </c>
      <c r="J108">
        <v>20</v>
      </c>
      <c r="L108">
        <v>25</v>
      </c>
      <c r="M108">
        <v>2.7</v>
      </c>
      <c r="N108">
        <v>39</v>
      </c>
      <c r="O108">
        <v>33</v>
      </c>
      <c r="S108">
        <v>2</v>
      </c>
      <c r="T108">
        <v>4</v>
      </c>
      <c r="U108">
        <v>4.3</v>
      </c>
      <c r="V108">
        <v>8</v>
      </c>
      <c r="W108">
        <v>544</v>
      </c>
      <c r="X108">
        <v>50</v>
      </c>
      <c r="Y108" t="s">
        <v>317</v>
      </c>
    </row>
    <row r="109" spans="1:25">
      <c r="A109" t="s">
        <v>382</v>
      </c>
      <c r="B109" s="2" t="str">
        <f>Hyperlink("https://www.diodes.com/assets/Datasheets/DMTH4007SPDQ.pdf")</f>
        <v>https://www.diodes.com/assets/Datasheets/DMTH4007SPDQ.pdf</v>
      </c>
      <c r="C109" t="str">
        <f>Hyperlink("https://www.diodes.com/part/view/DMTH4007SPDQ","DMTH4007SPDQ")</f>
        <v>DMTH4007SPDQ</v>
      </c>
      <c r="D109" t="s">
        <v>383</v>
      </c>
      <c r="E109" t="s">
        <v>27</v>
      </c>
      <c r="F109" t="s">
        <v>28</v>
      </c>
      <c r="G109" t="s">
        <v>29</v>
      </c>
      <c r="H109" t="s">
        <v>30</v>
      </c>
      <c r="I109">
        <v>40</v>
      </c>
      <c r="J109">
        <v>20</v>
      </c>
      <c r="K109">
        <v>14.2</v>
      </c>
      <c r="L109">
        <v>45</v>
      </c>
      <c r="M109">
        <v>2.6</v>
      </c>
      <c r="N109">
        <v>37.5</v>
      </c>
      <c r="O109">
        <v>8.6</v>
      </c>
      <c r="T109">
        <v>4</v>
      </c>
      <c r="V109">
        <v>41.9</v>
      </c>
      <c r="W109">
        <v>2026</v>
      </c>
      <c r="X109">
        <v>30</v>
      </c>
      <c r="Y109" t="s">
        <v>314</v>
      </c>
    </row>
    <row r="110" spans="1:25">
      <c r="A110" t="s">
        <v>384</v>
      </c>
      <c r="B110" s="2" t="str">
        <f>Hyperlink("https://www.diodes.com/assets/Datasheets/DMTH4007SPDWQ.pdf")</f>
        <v>https://www.diodes.com/assets/Datasheets/DMTH4007SPDWQ.pdf</v>
      </c>
      <c r="C110" t="str">
        <f>Hyperlink("https://www.diodes.com/part/view/DMTH4007SPDWQ","DMTH4007SPDWQ")</f>
        <v>DMTH4007SPDWQ</v>
      </c>
      <c r="D110" t="s">
        <v>385</v>
      </c>
      <c r="E110" t="s">
        <v>27</v>
      </c>
      <c r="F110" t="s">
        <v>28</v>
      </c>
      <c r="G110" t="s">
        <v>29</v>
      </c>
      <c r="H110" t="s">
        <v>30</v>
      </c>
      <c r="I110">
        <v>40</v>
      </c>
      <c r="J110">
        <v>20</v>
      </c>
      <c r="K110">
        <v>12.5</v>
      </c>
      <c r="L110">
        <v>48</v>
      </c>
      <c r="M110">
        <v>2.6</v>
      </c>
      <c r="N110">
        <v>37.5</v>
      </c>
      <c r="O110">
        <v>8.6</v>
      </c>
      <c r="S110">
        <v>2</v>
      </c>
      <c r="T110">
        <v>4</v>
      </c>
      <c r="V110">
        <v>41.9</v>
      </c>
      <c r="W110">
        <v>2026</v>
      </c>
      <c r="X110">
        <v>30</v>
      </c>
      <c r="Y110" t="s">
        <v>52</v>
      </c>
    </row>
    <row r="111" spans="1:25">
      <c r="A111" t="s">
        <v>386</v>
      </c>
      <c r="B111" s="2" t="str">
        <f>Hyperlink("https://www.diodes.com/assets/Datasheets/DMTH4008LPDWQ.pdf")</f>
        <v>https://www.diodes.com/assets/Datasheets/DMTH4008LPDWQ.pdf</v>
      </c>
      <c r="C111" t="str">
        <f>Hyperlink("https://www.diodes.com/part/view/DMTH4008LPDWQ","DMTH4008LPDWQ")</f>
        <v>DMTH4008LPDWQ</v>
      </c>
      <c r="D111" t="s">
        <v>387</v>
      </c>
      <c r="E111" t="s">
        <v>27</v>
      </c>
      <c r="F111" t="s">
        <v>28</v>
      </c>
      <c r="G111" t="s">
        <v>29</v>
      </c>
      <c r="H111" t="s">
        <v>30</v>
      </c>
      <c r="I111">
        <v>40</v>
      </c>
      <c r="J111">
        <v>20</v>
      </c>
      <c r="K111">
        <v>10</v>
      </c>
      <c r="L111">
        <v>46.2</v>
      </c>
      <c r="M111">
        <v>2.67</v>
      </c>
      <c r="N111">
        <v>39.4</v>
      </c>
      <c r="O111">
        <v>12.3</v>
      </c>
      <c r="P111">
        <v>17.5</v>
      </c>
      <c r="T111">
        <v>2.3</v>
      </c>
      <c r="U111">
        <v>5.8</v>
      </c>
      <c r="V111">
        <v>12.3</v>
      </c>
      <c r="W111">
        <v>881</v>
      </c>
      <c r="X111">
        <v>20</v>
      </c>
      <c r="Y111" t="s">
        <v>52</v>
      </c>
    </row>
    <row r="112" spans="1:25">
      <c r="A112" t="s">
        <v>388</v>
      </c>
      <c r="B112" s="2" t="str">
        <f>Hyperlink("https://www.diodes.com/assets/Datasheets/DMTH4011SPDQ.pdf")</f>
        <v>https://www.diodes.com/assets/Datasheets/DMTH4011SPDQ.pdf</v>
      </c>
      <c r="C112" t="str">
        <f>Hyperlink("https://www.diodes.com/part/view/DMTH4011SPDQ","DMTH4011SPDQ")</f>
        <v>DMTH4011SPDQ</v>
      </c>
      <c r="D112" t="s">
        <v>310</v>
      </c>
      <c r="E112" t="s">
        <v>27</v>
      </c>
      <c r="F112" t="s">
        <v>28</v>
      </c>
      <c r="G112" t="s">
        <v>29</v>
      </c>
      <c r="H112" t="s">
        <v>30</v>
      </c>
      <c r="I112">
        <v>40</v>
      </c>
      <c r="J112">
        <v>20</v>
      </c>
      <c r="K112">
        <v>11.1</v>
      </c>
      <c r="L112">
        <v>42</v>
      </c>
      <c r="M112">
        <v>2.6</v>
      </c>
      <c r="N112">
        <v>37.5</v>
      </c>
      <c r="O112">
        <v>15</v>
      </c>
      <c r="T112">
        <v>4</v>
      </c>
      <c r="V112">
        <v>10.6</v>
      </c>
      <c r="W112">
        <v>805</v>
      </c>
      <c r="X112">
        <v>20</v>
      </c>
      <c r="Y112" t="s">
        <v>314</v>
      </c>
    </row>
    <row r="113" spans="1:25">
      <c r="A113" t="s">
        <v>389</v>
      </c>
      <c r="B113" s="2" t="str">
        <f>Hyperlink("https://www.diodes.com/assets/Datasheets/DMTH4011SPDWQ.pdf")</f>
        <v>https://www.diodes.com/assets/Datasheets/DMTH4011SPDWQ.pdf</v>
      </c>
      <c r="C113" t="str">
        <f>Hyperlink("https://www.diodes.com/part/view/DMTH4011SPDWQ","DMTH4011SPDWQ")</f>
        <v>DMTH4011SPDWQ</v>
      </c>
      <c r="D113" t="s">
        <v>385</v>
      </c>
      <c r="E113" t="s">
        <v>27</v>
      </c>
      <c r="F113" t="s">
        <v>28</v>
      </c>
      <c r="G113" t="s">
        <v>29</v>
      </c>
      <c r="H113" t="s">
        <v>30</v>
      </c>
      <c r="I113">
        <v>40</v>
      </c>
      <c r="J113">
        <v>20</v>
      </c>
      <c r="K113">
        <v>11.1</v>
      </c>
      <c r="L113">
        <v>42</v>
      </c>
      <c r="M113">
        <v>2.6</v>
      </c>
      <c r="N113">
        <v>37.5</v>
      </c>
      <c r="O113">
        <v>15</v>
      </c>
      <c r="S113">
        <v>2</v>
      </c>
      <c r="T113">
        <v>4</v>
      </c>
      <c r="V113">
        <v>10.6</v>
      </c>
      <c r="W113">
        <v>805</v>
      </c>
      <c r="X113">
        <v>20</v>
      </c>
      <c r="Y113" t="s">
        <v>52</v>
      </c>
    </row>
    <row r="114" spans="1:25">
      <c r="A114" t="s">
        <v>390</v>
      </c>
      <c r="B114" s="2" t="str">
        <f>Hyperlink("https://www.diodes.com/assets/Datasheets/DMTH4014LDVWQ.pdf")</f>
        <v>https://www.diodes.com/assets/Datasheets/DMTH4014LDVWQ.pdf</v>
      </c>
      <c r="C114" t="str">
        <f>Hyperlink("https://www.diodes.com/part/view/DMTH4014LDVWQ","DMTH4014LDVWQ")</f>
        <v>DMTH4014LDVWQ</v>
      </c>
      <c r="D114" t="s">
        <v>387</v>
      </c>
      <c r="E114" t="s">
        <v>27</v>
      </c>
      <c r="F114" t="s">
        <v>28</v>
      </c>
      <c r="G114" t="s">
        <v>29</v>
      </c>
      <c r="H114" t="s">
        <v>30</v>
      </c>
      <c r="I114">
        <v>40</v>
      </c>
      <c r="J114">
        <v>20</v>
      </c>
      <c r="K114">
        <v>10.2</v>
      </c>
      <c r="L114">
        <v>27.5</v>
      </c>
      <c r="M114">
        <v>2.6</v>
      </c>
      <c r="N114">
        <v>27.5</v>
      </c>
      <c r="O114">
        <v>15</v>
      </c>
      <c r="P114">
        <v>25</v>
      </c>
      <c r="T114">
        <v>3</v>
      </c>
      <c r="U114">
        <v>5.7</v>
      </c>
      <c r="V114">
        <v>11.2</v>
      </c>
      <c r="W114">
        <v>750</v>
      </c>
      <c r="X114">
        <v>20</v>
      </c>
      <c r="Y114" t="s">
        <v>391</v>
      </c>
    </row>
    <row r="115" spans="1:25">
      <c r="A115" t="s">
        <v>392</v>
      </c>
      <c r="B115" s="2" t="str">
        <f>Hyperlink("https://www.diodes.com/assets/Datasheets/DMTH4014LPDQ.pdf")</f>
        <v>https://www.diodes.com/assets/Datasheets/DMTH4014LPDQ.pdf</v>
      </c>
      <c r="C115" t="str">
        <f>Hyperlink("https://www.diodes.com/part/view/DMTH4014LPDQ","DMTH4014LPDQ")</f>
        <v>DMTH4014LPDQ</v>
      </c>
      <c r="D115" t="s">
        <v>310</v>
      </c>
      <c r="E115" t="s">
        <v>27</v>
      </c>
      <c r="F115" t="s">
        <v>28</v>
      </c>
      <c r="G115" t="s">
        <v>29</v>
      </c>
      <c r="H115" t="s">
        <v>30</v>
      </c>
      <c r="I115">
        <v>40</v>
      </c>
      <c r="J115">
        <v>20</v>
      </c>
      <c r="K115">
        <v>10.6</v>
      </c>
      <c r="L115">
        <v>43.6</v>
      </c>
      <c r="M115">
        <v>2.41</v>
      </c>
      <c r="N115">
        <v>42.8</v>
      </c>
      <c r="O115">
        <v>15</v>
      </c>
      <c r="P115">
        <v>25</v>
      </c>
      <c r="T115">
        <v>3</v>
      </c>
      <c r="U115">
        <v>5.2</v>
      </c>
      <c r="V115">
        <v>10.2</v>
      </c>
      <c r="W115">
        <v>733</v>
      </c>
      <c r="X115">
        <v>20</v>
      </c>
      <c r="Y115" t="s">
        <v>314</v>
      </c>
    </row>
    <row r="116" spans="1:25">
      <c r="A116" t="s">
        <v>393</v>
      </c>
      <c r="B116" s="2" t="str">
        <f>Hyperlink("https://www.diodes.com/assets/Datasheets/DMTH4014LPDWQ.pdf")</f>
        <v>https://www.diodes.com/assets/Datasheets/DMTH4014LPDWQ.pdf</v>
      </c>
      <c r="C116" t="str">
        <f>Hyperlink("https://www.diodes.com/part/view/DMTH4014LPDWQ","DMTH4014LPDWQ")</f>
        <v>DMTH4014LPDWQ</v>
      </c>
      <c r="D116" t="s">
        <v>385</v>
      </c>
      <c r="E116" t="s">
        <v>27</v>
      </c>
      <c r="F116" t="s">
        <v>28</v>
      </c>
      <c r="G116" t="s">
        <v>29</v>
      </c>
      <c r="H116" t="s">
        <v>30</v>
      </c>
      <c r="I116">
        <v>40</v>
      </c>
      <c r="J116">
        <v>20</v>
      </c>
      <c r="K116">
        <v>10.6</v>
      </c>
      <c r="L116">
        <v>43.6</v>
      </c>
      <c r="M116">
        <v>2.4</v>
      </c>
      <c r="N116">
        <v>42.8</v>
      </c>
      <c r="O116">
        <v>15</v>
      </c>
      <c r="P116">
        <v>25</v>
      </c>
      <c r="S116">
        <v>1</v>
      </c>
      <c r="T116">
        <v>3</v>
      </c>
      <c r="U116">
        <v>5.2</v>
      </c>
      <c r="V116">
        <v>10.2</v>
      </c>
      <c r="W116">
        <v>733</v>
      </c>
      <c r="X116">
        <v>20</v>
      </c>
      <c r="Y116" t="s">
        <v>52</v>
      </c>
    </row>
    <row r="117" spans="1:25">
      <c r="A117" t="s">
        <v>394</v>
      </c>
      <c r="B117" s="2" t="str">
        <f>Hyperlink("https://www.diodes.com/assets/Datasheets/DMTH45M5LPDWQ.pdf")</f>
        <v>https://www.diodes.com/assets/Datasheets/DMTH45M5LPDWQ.pdf</v>
      </c>
      <c r="C117" t="str">
        <f>Hyperlink("https://www.diodes.com/part/view/DMTH45M5LPDWQ","DMTH45M5LPDWQ")</f>
        <v>DMTH45M5LPDWQ</v>
      </c>
      <c r="D117" t="s">
        <v>383</v>
      </c>
      <c r="E117" t="s">
        <v>27</v>
      </c>
      <c r="F117" t="s">
        <v>28</v>
      </c>
      <c r="G117" t="s">
        <v>29</v>
      </c>
      <c r="H117" t="s">
        <v>30</v>
      </c>
      <c r="I117">
        <v>40</v>
      </c>
      <c r="J117">
        <v>20</v>
      </c>
      <c r="L117">
        <v>79</v>
      </c>
      <c r="M117">
        <v>3</v>
      </c>
      <c r="N117">
        <v>60</v>
      </c>
      <c r="O117">
        <v>5.5</v>
      </c>
      <c r="P117">
        <v>7.9</v>
      </c>
      <c r="S117">
        <v>1.2</v>
      </c>
      <c r="T117">
        <v>2.3</v>
      </c>
      <c r="U117">
        <v>6.3</v>
      </c>
      <c r="V117">
        <v>13.9</v>
      </c>
      <c r="W117">
        <v>978</v>
      </c>
      <c r="X117">
        <v>20</v>
      </c>
      <c r="Y117" t="s">
        <v>52</v>
      </c>
    </row>
    <row r="118" spans="1:25">
      <c r="A118" t="s">
        <v>395</v>
      </c>
      <c r="B118" s="2" t="str">
        <f>Hyperlink("https://www.diodes.com/assets/Datasheets/DMTH45M5SPDWQ.pdf")</f>
        <v>https://www.diodes.com/assets/Datasheets/DMTH45M5SPDWQ.pdf</v>
      </c>
      <c r="C118" t="str">
        <f>Hyperlink("https://www.diodes.com/part/view/DMTH45M5SPDWQ","DMTH45M5SPDWQ")</f>
        <v>DMTH45M5SPDWQ</v>
      </c>
      <c r="D118" t="s">
        <v>383</v>
      </c>
      <c r="E118" t="s">
        <v>27</v>
      </c>
      <c r="F118" t="s">
        <v>28</v>
      </c>
      <c r="G118" t="s">
        <v>29</v>
      </c>
      <c r="H118" t="s">
        <v>30</v>
      </c>
      <c r="I118">
        <v>40</v>
      </c>
      <c r="J118">
        <v>20</v>
      </c>
      <c r="L118">
        <v>79</v>
      </c>
      <c r="M118">
        <v>3.3</v>
      </c>
      <c r="N118">
        <v>60</v>
      </c>
      <c r="O118">
        <v>5.5</v>
      </c>
      <c r="S118">
        <v>2</v>
      </c>
      <c r="T118">
        <v>3.5</v>
      </c>
      <c r="V118">
        <v>13.2</v>
      </c>
      <c r="W118">
        <v>1083</v>
      </c>
      <c r="X118">
        <v>20</v>
      </c>
      <c r="Y118" t="s">
        <v>52</v>
      </c>
    </row>
    <row r="119" spans="1:25">
      <c r="A119" t="s">
        <v>396</v>
      </c>
      <c r="B119" s="2" t="str">
        <f>Hyperlink("https://www.diodes.com/assets/Datasheets/DMTH6010LPDQ.pdf")</f>
        <v>https://www.diodes.com/assets/Datasheets/DMTH6010LPDQ.pdf</v>
      </c>
      <c r="C119" t="str">
        <f>Hyperlink("https://www.diodes.com/part/view/DMTH6010LPDQ","DMTH6010LPDQ")</f>
        <v>DMTH6010LPDQ</v>
      </c>
      <c r="D119" t="s">
        <v>313</v>
      </c>
      <c r="E119" t="s">
        <v>27</v>
      </c>
      <c r="F119" t="s">
        <v>28</v>
      </c>
      <c r="G119" t="s">
        <v>29</v>
      </c>
      <c r="H119" t="s">
        <v>30</v>
      </c>
      <c r="I119">
        <v>60</v>
      </c>
      <c r="J119">
        <v>20</v>
      </c>
      <c r="K119">
        <v>13.1</v>
      </c>
      <c r="L119">
        <v>47.6</v>
      </c>
      <c r="M119">
        <v>2.8</v>
      </c>
      <c r="N119">
        <v>37.5</v>
      </c>
      <c r="O119">
        <v>11</v>
      </c>
      <c r="P119">
        <v>16</v>
      </c>
      <c r="T119">
        <v>3</v>
      </c>
      <c r="U119">
        <v>20.3</v>
      </c>
      <c r="V119">
        <v>40.2</v>
      </c>
      <c r="W119">
        <v>2615</v>
      </c>
      <c r="X119">
        <v>30</v>
      </c>
      <c r="Y119" t="s">
        <v>397</v>
      </c>
    </row>
    <row r="120" spans="1:25">
      <c r="A120" t="s">
        <v>398</v>
      </c>
      <c r="B120" s="2" t="str">
        <f>Hyperlink("https://www.diodes.com/assets/Datasheets/DMTH6010LPDWQ.pdf")</f>
        <v>https://www.diodes.com/assets/Datasheets/DMTH6010LPDWQ.pdf</v>
      </c>
      <c r="C120" t="str">
        <f>Hyperlink("https://www.diodes.com/part/view/DMTH6010LPDWQ","DMTH6010LPDWQ")</f>
        <v>DMTH6010LPDWQ</v>
      </c>
      <c r="D120" t="s">
        <v>313</v>
      </c>
      <c r="E120" t="s">
        <v>27</v>
      </c>
      <c r="F120" t="s">
        <v>28</v>
      </c>
      <c r="G120" t="s">
        <v>29</v>
      </c>
      <c r="H120" t="s">
        <v>30</v>
      </c>
      <c r="I120">
        <v>60</v>
      </c>
      <c r="J120">
        <v>20</v>
      </c>
      <c r="K120">
        <v>13.1</v>
      </c>
      <c r="L120">
        <v>47.6</v>
      </c>
      <c r="M120">
        <v>2.8</v>
      </c>
      <c r="N120">
        <v>37.5</v>
      </c>
      <c r="O120">
        <v>11</v>
      </c>
      <c r="P120">
        <v>16</v>
      </c>
      <c r="S120">
        <v>1</v>
      </c>
      <c r="T120">
        <v>3</v>
      </c>
      <c r="U120">
        <v>20.3</v>
      </c>
      <c r="V120">
        <v>40.2</v>
      </c>
      <c r="W120">
        <v>2615</v>
      </c>
      <c r="X120">
        <v>30</v>
      </c>
      <c r="Y120" t="s">
        <v>52</v>
      </c>
    </row>
    <row r="121" spans="1:25">
      <c r="A121" t="s">
        <v>399</v>
      </c>
      <c r="B121" s="2" t="str">
        <f>Hyperlink("https://www.diodes.com/assets/Datasheets/DMTH6015LDVWQ.pdf")</f>
        <v>https://www.diodes.com/assets/Datasheets/DMTH6015LDVWQ.pdf</v>
      </c>
      <c r="C121" t="str">
        <f>Hyperlink("https://www.diodes.com/part/view/DMTH6015LDVWQ","DMTH6015LDVWQ")</f>
        <v>DMTH6015LDVWQ</v>
      </c>
      <c r="D121" t="s">
        <v>327</v>
      </c>
      <c r="E121" t="s">
        <v>27</v>
      </c>
      <c r="F121" t="s">
        <v>28</v>
      </c>
      <c r="G121" t="s">
        <v>29</v>
      </c>
      <c r="H121" t="s">
        <v>27</v>
      </c>
      <c r="I121">
        <v>60</v>
      </c>
      <c r="J121">
        <v>16</v>
      </c>
      <c r="K121">
        <v>9.2</v>
      </c>
      <c r="L121">
        <v>24.5</v>
      </c>
      <c r="M121">
        <v>3</v>
      </c>
      <c r="N121">
        <v>24.5</v>
      </c>
      <c r="O121">
        <v>20.5</v>
      </c>
      <c r="P121">
        <v>27</v>
      </c>
      <c r="T121">
        <v>2.5</v>
      </c>
      <c r="U121">
        <v>7.1</v>
      </c>
      <c r="V121">
        <v>14.3</v>
      </c>
      <c r="W121">
        <v>825</v>
      </c>
      <c r="X121">
        <v>30</v>
      </c>
      <c r="Y121" t="s">
        <v>391</v>
      </c>
    </row>
    <row r="122" spans="1:25">
      <c r="A122" t="s">
        <v>400</v>
      </c>
      <c r="B122" s="2" t="str">
        <f>Hyperlink("https://www.diodes.com/assets/Datasheets/DMTH6015LPDWQ.pdf")</f>
        <v>https://www.diodes.com/assets/Datasheets/DMTH6015LPDWQ.pdf</v>
      </c>
      <c r="C122" t="str">
        <f>Hyperlink("https://www.diodes.com/part/view/DMTH6015LPDWQ","DMTH6015LPDWQ")</f>
        <v>DMTH6015LPDWQ</v>
      </c>
      <c r="D122" t="s">
        <v>327</v>
      </c>
      <c r="E122" t="s">
        <v>27</v>
      </c>
      <c r="F122" t="s">
        <v>28</v>
      </c>
      <c r="G122" t="s">
        <v>29</v>
      </c>
      <c r="H122" t="s">
        <v>27</v>
      </c>
      <c r="I122">
        <v>60</v>
      </c>
      <c r="J122">
        <v>16</v>
      </c>
      <c r="K122">
        <v>9.4</v>
      </c>
      <c r="L122">
        <v>36.3</v>
      </c>
      <c r="M122">
        <v>2.6</v>
      </c>
      <c r="N122">
        <v>36.3</v>
      </c>
      <c r="O122">
        <v>20</v>
      </c>
      <c r="P122">
        <v>27</v>
      </c>
      <c r="T122">
        <v>2.5</v>
      </c>
      <c r="U122">
        <v>7.1</v>
      </c>
      <c r="V122">
        <v>14.3</v>
      </c>
      <c r="W122">
        <v>825</v>
      </c>
      <c r="X122">
        <v>30</v>
      </c>
      <c r="Y122" t="s">
        <v>317</v>
      </c>
    </row>
    <row r="123" spans="1:25">
      <c r="A123" t="s">
        <v>401</v>
      </c>
      <c r="B123" s="2" t="str">
        <f>Hyperlink("https://www.diodes.com/assets/Datasheets/DMTH6016LPDQ.pdf")</f>
        <v>https://www.diodes.com/assets/Datasheets/DMTH6016LPDQ.pdf</v>
      </c>
      <c r="C123" t="str">
        <f>Hyperlink("https://www.diodes.com/part/view/DMTH6016LPDQ","DMTH6016LPDQ")</f>
        <v>DMTH6016LPDQ</v>
      </c>
      <c r="D123" t="s">
        <v>313</v>
      </c>
      <c r="E123" t="s">
        <v>27</v>
      </c>
      <c r="F123" t="s">
        <v>28</v>
      </c>
      <c r="G123" t="s">
        <v>29</v>
      </c>
      <c r="H123" t="s">
        <v>30</v>
      </c>
      <c r="I123">
        <v>60</v>
      </c>
      <c r="J123">
        <v>20</v>
      </c>
      <c r="K123">
        <v>9.2</v>
      </c>
      <c r="L123">
        <v>33.2</v>
      </c>
      <c r="M123">
        <v>2.5</v>
      </c>
      <c r="N123">
        <v>37.5</v>
      </c>
      <c r="O123">
        <v>19</v>
      </c>
      <c r="P123">
        <v>28</v>
      </c>
      <c r="T123">
        <v>2.5</v>
      </c>
      <c r="U123">
        <v>8.4</v>
      </c>
      <c r="V123">
        <v>17</v>
      </c>
      <c r="W123">
        <v>864</v>
      </c>
      <c r="X123">
        <v>30</v>
      </c>
      <c r="Y123" t="s">
        <v>314</v>
      </c>
    </row>
    <row r="124" spans="1:25">
      <c r="A124" t="s">
        <v>402</v>
      </c>
      <c r="B124" s="2" t="str">
        <f>Hyperlink("https://www.diodes.com/assets/Datasheets/DMTH6016LPDWQ.pdf")</f>
        <v>https://www.diodes.com/assets/Datasheets/DMTH6016LPDWQ.pdf</v>
      </c>
      <c r="C124" t="str">
        <f>Hyperlink("https://www.diodes.com/part/view/DMTH6016LPDWQ","DMTH6016LPDWQ")</f>
        <v>DMTH6016LPDWQ</v>
      </c>
      <c r="D124" t="s">
        <v>403</v>
      </c>
      <c r="E124" t="s">
        <v>27</v>
      </c>
      <c r="F124" t="s">
        <v>28</v>
      </c>
      <c r="G124" t="s">
        <v>29</v>
      </c>
      <c r="H124" t="s">
        <v>30</v>
      </c>
      <c r="I124">
        <v>60</v>
      </c>
      <c r="J124">
        <v>20</v>
      </c>
      <c r="L124">
        <v>33.2</v>
      </c>
      <c r="M124">
        <v>2.5</v>
      </c>
      <c r="N124">
        <v>37.5</v>
      </c>
      <c r="O124">
        <v>19</v>
      </c>
      <c r="S124">
        <v>1</v>
      </c>
      <c r="T124">
        <v>2.5</v>
      </c>
      <c r="V124">
        <v>17</v>
      </c>
      <c r="W124">
        <v>864</v>
      </c>
      <c r="X124">
        <v>30</v>
      </c>
      <c r="Y124" t="s">
        <v>52</v>
      </c>
    </row>
    <row r="125" spans="1:25">
      <c r="A125" t="s">
        <v>404</v>
      </c>
      <c r="B125" s="2" t="str">
        <f>Hyperlink("https://www.diodes.com/assets/Datasheets/DMTH6016LSDQ.pdf")</f>
        <v>https://www.diodes.com/assets/Datasheets/DMTH6016LSDQ.pdf</v>
      </c>
      <c r="C125" t="str">
        <f>Hyperlink("https://www.diodes.com/part/view/DMTH6016LSDQ","DMTH6016LSDQ")</f>
        <v>DMTH6016LSDQ</v>
      </c>
      <c r="D125" t="s">
        <v>313</v>
      </c>
      <c r="E125" t="s">
        <v>27</v>
      </c>
      <c r="F125" t="s">
        <v>28</v>
      </c>
      <c r="G125" t="s">
        <v>29</v>
      </c>
      <c r="H125" t="s">
        <v>30</v>
      </c>
      <c r="I125">
        <v>60</v>
      </c>
      <c r="J125">
        <v>20</v>
      </c>
      <c r="K125">
        <v>7.6</v>
      </c>
      <c r="M125">
        <v>1.9</v>
      </c>
      <c r="O125">
        <v>19.5</v>
      </c>
      <c r="P125">
        <v>28</v>
      </c>
      <c r="T125">
        <v>2.5</v>
      </c>
      <c r="U125">
        <v>8.4</v>
      </c>
      <c r="V125">
        <v>17</v>
      </c>
      <c r="W125">
        <v>864</v>
      </c>
      <c r="X125">
        <v>30</v>
      </c>
      <c r="Y125" t="s">
        <v>125</v>
      </c>
    </row>
    <row r="126" spans="1:25">
      <c r="A126" t="s">
        <v>405</v>
      </c>
      <c r="B126" s="2" t="str">
        <f>Hyperlink("https://www.diodes.com/assets/Datasheets/DMTH69M9LPDWQ.pdf")</f>
        <v>https://www.diodes.com/assets/Datasheets/DMTH69M9LPDWQ.pdf</v>
      </c>
      <c r="C126" t="str">
        <f>Hyperlink("https://www.diodes.com/part/view/DMTH69M9LPDWQ","DMTH69M9LPDWQ")</f>
        <v>DMTH69M9LPDWQ</v>
      </c>
      <c r="D126" t="s">
        <v>321</v>
      </c>
      <c r="E126" t="s">
        <v>27</v>
      </c>
      <c r="F126" t="s">
        <v>28</v>
      </c>
      <c r="G126" t="s">
        <v>29</v>
      </c>
      <c r="H126" t="s">
        <v>30</v>
      </c>
      <c r="I126">
        <v>60</v>
      </c>
      <c r="J126">
        <v>16</v>
      </c>
      <c r="L126">
        <v>49</v>
      </c>
      <c r="M126">
        <v>2.8</v>
      </c>
      <c r="N126" t="s">
        <v>406</v>
      </c>
      <c r="O126">
        <v>12.5</v>
      </c>
      <c r="S126">
        <v>0.7</v>
      </c>
      <c r="T126">
        <v>2</v>
      </c>
      <c r="V126">
        <v>32</v>
      </c>
      <c r="W126">
        <v>2178</v>
      </c>
      <c r="X126">
        <v>30</v>
      </c>
      <c r="Y126" t="s">
        <v>52</v>
      </c>
    </row>
    <row r="127" spans="1:25">
      <c r="A127" t="s">
        <v>407</v>
      </c>
      <c r="B127" s="2" t="str">
        <f>Hyperlink("https://www.diodes.com/assets/Datasheets/DMTH8030LPDWQ.pdf")</f>
        <v>https://www.diodes.com/assets/Datasheets/DMTH8030LPDWQ.pdf</v>
      </c>
      <c r="C127" t="str">
        <f>Hyperlink("https://www.diodes.com/part/view/DMTH8030LPDWQ","DMTH8030LPDWQ")</f>
        <v>DMTH8030LPDWQ</v>
      </c>
      <c r="D127" t="s">
        <v>408</v>
      </c>
      <c r="E127" t="s">
        <v>27</v>
      </c>
      <c r="F127" t="s">
        <v>28</v>
      </c>
      <c r="G127" t="s">
        <v>29</v>
      </c>
      <c r="H127" t="s">
        <v>30</v>
      </c>
      <c r="I127">
        <v>80</v>
      </c>
      <c r="J127">
        <v>20</v>
      </c>
      <c r="L127">
        <v>28.5</v>
      </c>
      <c r="M127">
        <v>3.1</v>
      </c>
      <c r="N127">
        <v>41</v>
      </c>
      <c r="O127">
        <v>26</v>
      </c>
      <c r="P127">
        <v>45</v>
      </c>
      <c r="S127">
        <v>1.3</v>
      </c>
      <c r="T127">
        <v>2.5</v>
      </c>
      <c r="U127">
        <v>5.4</v>
      </c>
      <c r="V127">
        <v>10.4</v>
      </c>
      <c r="W127">
        <v>631</v>
      </c>
      <c r="X127">
        <v>40</v>
      </c>
      <c r="Y127" t="s">
        <v>52</v>
      </c>
    </row>
    <row r="128" spans="1:25">
      <c r="A128" t="s">
        <v>409</v>
      </c>
      <c r="B128" s="2" t="str">
        <f>Hyperlink("https://www.diodes.com/assets/Datasheets/ZXMC3A16DN8Q.pdf")</f>
        <v>https://www.diodes.com/assets/Datasheets/ZXMC3A16DN8Q.pdf</v>
      </c>
      <c r="C128" t="str">
        <f>Hyperlink("https://www.diodes.com/part/view/ZXMC3A16DN8Q","ZXMC3A16DN8Q")</f>
        <v>ZXMC3A16DN8Q</v>
      </c>
      <c r="D128" t="s">
        <v>137</v>
      </c>
      <c r="E128" t="s">
        <v>27</v>
      </c>
      <c r="F128" t="s">
        <v>28</v>
      </c>
      <c r="G128" t="s">
        <v>40</v>
      </c>
      <c r="H128" t="s">
        <v>30</v>
      </c>
      <c r="I128" t="s">
        <v>117</v>
      </c>
      <c r="J128" t="s">
        <v>54</v>
      </c>
      <c r="K128" t="s">
        <v>410</v>
      </c>
      <c r="M128">
        <v>2.1</v>
      </c>
      <c r="O128" t="s">
        <v>411</v>
      </c>
      <c r="P128" t="s">
        <v>412</v>
      </c>
      <c r="T128" t="s">
        <v>73</v>
      </c>
      <c r="U128" t="s">
        <v>413</v>
      </c>
      <c r="V128" t="s">
        <v>414</v>
      </c>
      <c r="W128" t="s">
        <v>415</v>
      </c>
      <c r="X128" t="s">
        <v>187</v>
      </c>
      <c r="Y128" t="s">
        <v>125</v>
      </c>
    </row>
    <row r="129" spans="1:25">
      <c r="A129" t="s">
        <v>416</v>
      </c>
      <c r="B129" s="2" t="str">
        <f>Hyperlink("https://www.diodes.com/assets/Datasheets/ZXMP6A16DN8Q.pdf")</f>
        <v>https://www.diodes.com/assets/Datasheets/ZXMP6A16DN8Q.pdf</v>
      </c>
      <c r="C129" t="str">
        <f>Hyperlink("https://www.diodes.com/part/view/ZXMP6A16DN8Q","ZXMP6A16DN8Q")</f>
        <v>ZXMP6A16DN8Q</v>
      </c>
      <c r="D129" t="s">
        <v>417</v>
      </c>
      <c r="E129" t="s">
        <v>27</v>
      </c>
      <c r="F129" t="s">
        <v>28</v>
      </c>
      <c r="G129" t="s">
        <v>36</v>
      </c>
      <c r="H129" t="s">
        <v>30</v>
      </c>
      <c r="I129">
        <v>60</v>
      </c>
      <c r="J129">
        <v>20</v>
      </c>
      <c r="K129">
        <v>3.9</v>
      </c>
      <c r="M129">
        <v>1.81</v>
      </c>
      <c r="O129">
        <v>85</v>
      </c>
      <c r="P129">
        <v>125</v>
      </c>
      <c r="T129">
        <v>1</v>
      </c>
      <c r="U129" t="s">
        <v>418</v>
      </c>
      <c r="V129">
        <v>24.2</v>
      </c>
      <c r="X129">
        <v>30</v>
      </c>
      <c r="Y129" t="s">
        <v>125</v>
      </c>
    </row>
  </sheetData>
  <autoFilter ref="A1:Y129"/>
  <hyperlinks>
    <hyperlink ref="C2" r:id="rId_hyperlink_1" tooltip="2N7002DWQ" display="2N7002DWQ"/>
    <hyperlink ref="C3" r:id="rId_hyperlink_2" tooltip="BSS138DWQ" display="BSS138DWQ"/>
    <hyperlink ref="C4" r:id="rId_hyperlink_3" tooltip="BSS84DWQ" display="BSS84DWQ"/>
    <hyperlink ref="C5" r:id="rId_hyperlink_4" tooltip="DMC1018UPDWQ" display="DMC1018UPDWQ"/>
    <hyperlink ref="C6" r:id="rId_hyperlink_5" tooltip="DMC2025UFDBQ" display="DMC2025UFDBQ"/>
    <hyperlink ref="C7" r:id="rId_hyperlink_6" tooltip="DMC2053UFDBQ" display="DMC2053UFDBQ"/>
    <hyperlink ref="C8" r:id="rId_hyperlink_7" tooltip="DMC2053UVTQ" display="DMC2053UVTQ"/>
    <hyperlink ref="C9" r:id="rId_hyperlink_8" tooltip="DMC2400UVQ" display="DMC2400UVQ"/>
    <hyperlink ref="C10" r:id="rId_hyperlink_9" tooltip="DMC2710UDWQ" display="DMC2710UDWQ"/>
    <hyperlink ref="C11" r:id="rId_hyperlink_10" tooltip="DMC2710UVQ" display="DMC2710UVQ"/>
    <hyperlink ref="C12" r:id="rId_hyperlink_11" tooltip="DMC2990UDJQ" display="DMC2990UDJQ"/>
    <hyperlink ref="C13" r:id="rId_hyperlink_12" tooltip="DMC3021LSDQ" display="DMC3021LSDQ"/>
    <hyperlink ref="C14" r:id="rId_hyperlink_13" tooltip="DMC3025LSDQ" display="DMC3025LSDQ"/>
    <hyperlink ref="C15" r:id="rId_hyperlink_14" tooltip="DMC3028LSDXQ" display="DMC3028LSDXQ"/>
    <hyperlink ref="C16" r:id="rId_hyperlink_15" tooltip="DMC3060LVTQ" display="DMC3060LVTQ"/>
    <hyperlink ref="C17" r:id="rId_hyperlink_16" tooltip="DMC3061SVTQ" display="DMC3061SVTQ"/>
    <hyperlink ref="C18" r:id="rId_hyperlink_17" tooltip="DMC31D5UDAQ" display="DMC31D5UDAQ"/>
    <hyperlink ref="C19" r:id="rId_hyperlink_18" tooltip="DMC3350LDWQ" display="DMC3350LDWQ"/>
    <hyperlink ref="C20" r:id="rId_hyperlink_19" tooltip="DMC3732UVTQ" display="DMC3732UVTQ"/>
    <hyperlink ref="C21" r:id="rId_hyperlink_20" tooltip="DMC4040SSDQ" display="DMC4040SSDQ"/>
    <hyperlink ref="C22" r:id="rId_hyperlink_21" tooltip="DMC4050SSDQ" display="DMC4050SSDQ"/>
    <hyperlink ref="C23" r:id="rId_hyperlink_22" tooltip="DMC6040SSDQ" display="DMC6040SSDQ"/>
    <hyperlink ref="C24" r:id="rId_hyperlink_23" tooltip="DMC62D0SVQ" display="DMC62D0SVQ"/>
    <hyperlink ref="C25" r:id="rId_hyperlink_24" tooltip="DMC62D2SVQ" display="DMC62D2SVQ"/>
    <hyperlink ref="C26" r:id="rId_hyperlink_25" tooltip="DMC67D8UFDBQ" display="DMC67D8UFDBQ"/>
    <hyperlink ref="C27" r:id="rId_hyperlink_26" tooltip="DMG1023UVQ" display="DMG1023UVQ"/>
    <hyperlink ref="C28" r:id="rId_hyperlink_27" tooltip="DMG1026UVQ" display="DMG1026UVQ"/>
    <hyperlink ref="C29" r:id="rId_hyperlink_28" tooltip="DMG1029SVQ" display="DMG1029SVQ"/>
    <hyperlink ref="C30" r:id="rId_hyperlink_29" tooltip="DMN2024UVTQ" display="DMN2024UVTQ"/>
    <hyperlink ref="C31" r:id="rId_hyperlink_30" tooltip="DMN2053UFDBQ" display="DMN2053UFDBQ"/>
    <hyperlink ref="C32" r:id="rId_hyperlink_31" tooltip="DMN2053UVTQ" display="DMN2053UVTQ"/>
    <hyperlink ref="C33" r:id="rId_hyperlink_32" tooltip="DMN2300UFL4Q" display="DMN2300UFL4Q"/>
    <hyperlink ref="C34" r:id="rId_hyperlink_33" tooltip="DMN2710UDWQ" display="DMN2710UDWQ"/>
    <hyperlink ref="C35" r:id="rId_hyperlink_34" tooltip="DMN2710UVQ" display="DMN2710UVQ"/>
    <hyperlink ref="C36" r:id="rId_hyperlink_35" tooltip="DMN2990UDJQ" display="DMN2990UDJQ"/>
    <hyperlink ref="C37" r:id="rId_hyperlink_36" tooltip="DMN3032LFDBQ" display="DMN3032LFDBQ"/>
    <hyperlink ref="C38" r:id="rId_hyperlink_37" tooltip="DMN3032LFDBWQ" display="DMN3032LFDBWQ"/>
    <hyperlink ref="C39" r:id="rId_hyperlink_38" tooltip="DMN3033LSDQ" display="DMN3033LSDQ"/>
    <hyperlink ref="C40" r:id="rId_hyperlink_39" tooltip="DMN3055LFDBQ" display="DMN3055LFDBQ"/>
    <hyperlink ref="C41" r:id="rId_hyperlink_40" tooltip="DMN3061SVTQ" display="DMN3061SVTQ"/>
    <hyperlink ref="C42" r:id="rId_hyperlink_41" tooltip="DMN3190LDWQ" display="DMN3190LDWQ"/>
    <hyperlink ref="C43" r:id="rId_hyperlink_42" tooltip="DMN31D5UDAQ" display="DMN31D5UDAQ"/>
    <hyperlink ref="C44" r:id="rId_hyperlink_43" tooltip="DMN32D0LVQ" display="DMN32D0LVQ"/>
    <hyperlink ref="C45" r:id="rId_hyperlink_44" tooltip="DMN3350LDWQ" display="DMN3350LDWQ"/>
    <hyperlink ref="C46" r:id="rId_hyperlink_45" tooltip="DMN33D8LDWQ" display="DMN33D8LDWQ"/>
    <hyperlink ref="C47" r:id="rId_hyperlink_46" tooltip="DMN33D8LVQ" display="DMN33D8LVQ"/>
    <hyperlink ref="C48" r:id="rId_hyperlink_47" tooltip="DMN3401LDWQ" display="DMN3401LDWQ"/>
    <hyperlink ref="C49" r:id="rId_hyperlink_48" tooltip="DMN3401LVQ" display="DMN3401LVQ"/>
    <hyperlink ref="C50" r:id="rId_hyperlink_49" tooltip="DMN3732UVTQ" display="DMN3732UVTQ"/>
    <hyperlink ref="C51" r:id="rId_hyperlink_50" tooltip="DMN4031SSDQ" display="DMN4031SSDQ"/>
    <hyperlink ref="C52" r:id="rId_hyperlink_51" tooltip="DMN52D0UDMQ" display="DMN52D0UDMQ"/>
    <hyperlink ref="C53" r:id="rId_hyperlink_52" tooltip="DMN52D0UDWQ" display="DMN52D0UDWQ"/>
    <hyperlink ref="C54" r:id="rId_hyperlink_53" tooltip="DMN52D0UVQ" display="DMN52D0UVQ"/>
    <hyperlink ref="C55" r:id="rId_hyperlink_54" tooltip="DMN52D0UVTQ" display="DMN52D0UVTQ"/>
    <hyperlink ref="C56" r:id="rId_hyperlink_55" tooltip="DMN53D0LDWQ" display="DMN53D0LDWQ"/>
    <hyperlink ref="C57" r:id="rId_hyperlink_56" tooltip="DMN601DWKQ" display="DMN601DWKQ"/>
    <hyperlink ref="C58" r:id="rId_hyperlink_57" tooltip="DMN601VKQ" display="DMN601VKQ"/>
    <hyperlink ref="C59" r:id="rId_hyperlink_58" tooltip="DMN6040SSDQ" display="DMN6040SSDQ"/>
    <hyperlink ref="C60" r:id="rId_hyperlink_59" tooltip="DMN6070SSDQ" display="DMN6070SSDQ"/>
    <hyperlink ref="C61" r:id="rId_hyperlink_60" tooltip="DMN61D8LVTQ" display="DMN61D8LVTQ"/>
    <hyperlink ref="C62" r:id="rId_hyperlink_61" tooltip="DMN61D9UDWQ" display="DMN61D9UDWQ"/>
    <hyperlink ref="C63" r:id="rId_hyperlink_62" tooltip="DMN62D0UDWQ" display="DMN62D0UDWQ"/>
    <hyperlink ref="C64" r:id="rId_hyperlink_63" tooltip="DMN63D1LVQ" display="DMN63D1LVQ"/>
    <hyperlink ref="C65" r:id="rId_hyperlink_64" tooltip="DMN65D8LDWQ" display="DMN65D8LDWQ"/>
    <hyperlink ref="C66" r:id="rId_hyperlink_65" tooltip="DMN66D0LDWQ" display="DMN66D0LDWQ"/>
    <hyperlink ref="C67" r:id="rId_hyperlink_66" tooltip="DMNH4015SSDQ" display="DMNH4015SSDQ"/>
    <hyperlink ref="C68" r:id="rId_hyperlink_67" tooltip="DMNH4026SSDQ" display="DMNH4026SSDQ"/>
    <hyperlink ref="C69" r:id="rId_hyperlink_68" tooltip="DMNH6021SPDQ" display="DMNH6021SPDQ"/>
    <hyperlink ref="C70" r:id="rId_hyperlink_69" tooltip="DMNH6021SPDWQ" display="DMNH6021SPDWQ"/>
    <hyperlink ref="C71" r:id="rId_hyperlink_70" tooltip="DMNH6022SSDQ" display="DMNH6022SSDQ"/>
    <hyperlink ref="C72" r:id="rId_hyperlink_71" tooltip="DMNH6035SPDWQ" display="DMNH6035SPDWQ"/>
    <hyperlink ref="C73" r:id="rId_hyperlink_72" tooltip="DMNH6042SPDQ" display="DMNH6042SPDQ"/>
    <hyperlink ref="C74" r:id="rId_hyperlink_73" tooltip="DMNH6042SSDQ" display="DMNH6042SSDQ"/>
    <hyperlink ref="C75" r:id="rId_hyperlink_74" tooltip="DMNH6065SPDWQ" display="DMNH6065SPDWQ"/>
    <hyperlink ref="C76" r:id="rId_hyperlink_75" tooltip="DMNH6065SSDQ" display="DMNH6065SSDQ"/>
    <hyperlink ref="C77" r:id="rId_hyperlink_76" tooltip="DMP2110UFDBQ" display="DMP2110UFDBQ"/>
    <hyperlink ref="C78" r:id="rId_hyperlink_77" tooltip="DMP2110UVTQ" display="DMP2110UVTQ"/>
    <hyperlink ref="C79" r:id="rId_hyperlink_78" tooltip="DMP2900UDWQ" display="DMP2900UDWQ"/>
    <hyperlink ref="C80" r:id="rId_hyperlink_79" tooltip="DMP2900UVQ" display="DMP2900UVQ"/>
    <hyperlink ref="C81" r:id="rId_hyperlink_80" tooltip="DMP3056LSDQ" display="DMP3056LSDQ"/>
    <hyperlink ref="C82" r:id="rId_hyperlink_81" tooltip="DMP3165SVTQ" display="DMP3165SVTQ"/>
    <hyperlink ref="C83" r:id="rId_hyperlink_82" tooltip="DMP31D1UDWQ" display="DMP31D1UDWQ"/>
    <hyperlink ref="C84" r:id="rId_hyperlink_83" tooltip="DMP31D1UVTQ" display="DMP31D1UVTQ"/>
    <hyperlink ref="C85" r:id="rId_hyperlink_84" tooltip="DMP31D7LDWQ" display="DMP31D7LDWQ"/>
    <hyperlink ref="C86" r:id="rId_hyperlink_85" tooltip="DMP31D7LVQ" display="DMP31D7LVQ"/>
    <hyperlink ref="C87" r:id="rId_hyperlink_86" tooltip="DMP32D9UDAQ" display="DMP32D9UDAQ"/>
    <hyperlink ref="C88" r:id="rId_hyperlink_87" tooltip="DMP4026LSDQ" display="DMP4026LSDQ"/>
    <hyperlink ref="C89" r:id="rId_hyperlink_88" tooltip="DMP4047SSDQ" display="DMP4047SSDQ"/>
    <hyperlink ref="C90" r:id="rId_hyperlink_89" tooltip="DMP4050SSDQ" display="DMP4050SSDQ"/>
    <hyperlink ref="C91" r:id="rId_hyperlink_90" tooltip="DMP58D1LVQ" display="DMP58D1LVQ"/>
    <hyperlink ref="C92" r:id="rId_hyperlink_91" tooltip="DMP6110SSDQ" display="DMP6110SSDQ"/>
    <hyperlink ref="C93" r:id="rId_hyperlink_92" tooltip="DMP68D1LVQ" display="DMP68D1LVQ"/>
    <hyperlink ref="C94" r:id="rId_hyperlink_93" tooltip="DMPH4023SPDWQ" display="DMPH4023SPDWQ"/>
    <hyperlink ref="C95" r:id="rId_hyperlink_94" tooltip="DMPH6050SPDQ" display="DMPH6050SPDQ"/>
    <hyperlink ref="C96" r:id="rId_hyperlink_95" tooltip="DMPH6050SPDWQ" display="DMPH6050SPDWQ"/>
    <hyperlink ref="C97" r:id="rId_hyperlink_96" tooltip="DMPH6050SSDQ" display="DMPH6050SSDQ"/>
    <hyperlink ref="C98" r:id="rId_hyperlink_97" tooltip="DMT10H032LDVWQ" display="DMT10H032LDVWQ"/>
    <hyperlink ref="C99" r:id="rId_hyperlink_98" tooltip="DMT10H032SDVWQ" display="DMT10H032SDVWQ"/>
    <hyperlink ref="C100" r:id="rId_hyperlink_99" tooltip="DMT3020LFDBQ" display="DMT3020LFDBQ"/>
    <hyperlink ref="C101" r:id="rId_hyperlink_100" tooltip="DMT3020LSDQ" display="DMT3020LSDQ"/>
    <hyperlink ref="C102" r:id="rId_hyperlink_101" tooltip="DMT47M2LDVQ" display="DMT47M2LDVQ"/>
    <hyperlink ref="C103" r:id="rId_hyperlink_102" tooltip="DMTH10H017LPDQ" display="DMTH10H017LPDQ"/>
    <hyperlink ref="C104" r:id="rId_hyperlink_103" tooltip="DMTH10H025LPDWQ" display="DMTH10H025LPDWQ"/>
    <hyperlink ref="C105" r:id="rId_hyperlink_104" tooltip="DMTH10H032LDVWQ" display="DMTH10H032LDVWQ"/>
    <hyperlink ref="C106" r:id="rId_hyperlink_105" tooltip="DMTH10H032LPDWQ" display="DMTH10H032LPDWQ"/>
    <hyperlink ref="C107" r:id="rId_hyperlink_106" tooltip="DMTH10H032SDVWQ" display="DMTH10H032SDVWQ"/>
    <hyperlink ref="C108" r:id="rId_hyperlink_107" tooltip="DMTH10H038SPDWQ" display="DMTH10H038SPDWQ"/>
    <hyperlink ref="C109" r:id="rId_hyperlink_108" tooltip="DMTH4007SPDQ" display="DMTH4007SPDQ"/>
    <hyperlink ref="C110" r:id="rId_hyperlink_109" tooltip="DMTH4007SPDWQ" display="DMTH4007SPDWQ"/>
    <hyperlink ref="C111" r:id="rId_hyperlink_110" tooltip="DMTH4008LPDWQ" display="DMTH4008LPDWQ"/>
    <hyperlink ref="C112" r:id="rId_hyperlink_111" tooltip="DMTH4011SPDQ" display="DMTH4011SPDQ"/>
    <hyperlink ref="C113" r:id="rId_hyperlink_112" tooltip="DMTH4011SPDWQ" display="DMTH4011SPDWQ"/>
    <hyperlink ref="C114" r:id="rId_hyperlink_113" tooltip="DMTH4014LDVWQ" display="DMTH4014LDVWQ"/>
    <hyperlink ref="C115" r:id="rId_hyperlink_114" tooltip="DMTH4014LPDQ" display="DMTH4014LPDQ"/>
    <hyperlink ref="C116" r:id="rId_hyperlink_115" tooltip="DMTH4014LPDWQ" display="DMTH4014LPDWQ"/>
    <hyperlink ref="C117" r:id="rId_hyperlink_116" tooltip="DMTH45M5LPDWQ" display="DMTH45M5LPDWQ"/>
    <hyperlink ref="C118" r:id="rId_hyperlink_117" tooltip="DMTH45M5SPDWQ" display="DMTH45M5SPDWQ"/>
    <hyperlink ref="C119" r:id="rId_hyperlink_118" tooltip="DMTH6010LPDQ" display="DMTH6010LPDQ"/>
    <hyperlink ref="C120" r:id="rId_hyperlink_119" tooltip="DMTH6010LPDWQ" display="DMTH6010LPDWQ"/>
    <hyperlink ref="C121" r:id="rId_hyperlink_120" tooltip="DMTH6015LDVWQ" display="DMTH6015LDVWQ"/>
    <hyperlink ref="C122" r:id="rId_hyperlink_121" tooltip="DMTH6015LPDWQ" display="DMTH6015LPDWQ"/>
    <hyperlink ref="C123" r:id="rId_hyperlink_122" tooltip="DMTH6016LPDQ" display="DMTH6016LPDQ"/>
    <hyperlink ref="C124" r:id="rId_hyperlink_123" tooltip="DMTH6016LPDWQ" display="DMTH6016LPDWQ"/>
    <hyperlink ref="C125" r:id="rId_hyperlink_124" tooltip="DMTH6016LSDQ" display="DMTH6016LSDQ"/>
    <hyperlink ref="C126" r:id="rId_hyperlink_125" tooltip="DMTH69M9LPDWQ" display="DMTH69M9LPDWQ"/>
    <hyperlink ref="C127" r:id="rId_hyperlink_126" tooltip="DMTH8030LPDWQ" display="DMTH8030LPDWQ"/>
    <hyperlink ref="C128" r:id="rId_hyperlink_127" tooltip="ZXMC3A16DN8Q" display="ZXMC3A16DN8Q"/>
    <hyperlink ref="C129" r:id="rId_hyperlink_128" tooltip="ZXMP6A16DN8Q" display="ZXMP6A16DN8Q"/>
    <hyperlink ref="B2" r:id="rId_hyperlink_129" tooltip="https://www.diodes.com/assets/Datasheets/2N7002DWQ.pdf" display="https://www.diodes.com/assets/Datasheets/2N7002DWQ.pdf"/>
    <hyperlink ref="B3" r:id="rId_hyperlink_130" tooltip="https://www.diodes.com/assets/Datasheets/BSS138DWQ.pdf" display="https://www.diodes.com/assets/Datasheets/BSS138DWQ.pdf"/>
    <hyperlink ref="B4" r:id="rId_hyperlink_131" tooltip="https://www.diodes.com/assets/Datasheets/BSS84DWQ.pdf" display="https://www.diodes.com/assets/Datasheets/BSS84DWQ.pdf"/>
    <hyperlink ref="B5" r:id="rId_hyperlink_132" tooltip="https://www.diodes.com/assets/Datasheets/DMC1018UPDWQ.pdf" display="https://www.diodes.com/assets/Datasheets/DMC1018UPDWQ.pdf"/>
    <hyperlink ref="B6" r:id="rId_hyperlink_133" tooltip="https://www.diodes.com/assets/Datasheets/DMC2025UFDBQ.pdf" display="https://www.diodes.com/assets/Datasheets/DMC2025UFDBQ.pdf"/>
    <hyperlink ref="B7" r:id="rId_hyperlink_134" tooltip="https://www.diodes.com/assets/Datasheets/DMC2053UFDBQ.pdf" display="https://www.diodes.com/assets/Datasheets/DMC2053UFDBQ.pdf"/>
    <hyperlink ref="B8" r:id="rId_hyperlink_135" tooltip="https://www.diodes.com/assets/Datasheets/DMC2053UVTQ.pdf" display="https://www.diodes.com/assets/Datasheets/DMC2053UVTQ.pdf"/>
    <hyperlink ref="B9" r:id="rId_hyperlink_136" tooltip="https://www.diodes.com/assets/Datasheets/DMC2400UVQ.pdf" display="https://www.diodes.com/assets/Datasheets/DMC2400UVQ.pdf"/>
    <hyperlink ref="B10" r:id="rId_hyperlink_137" tooltip="https://www.diodes.com/assets/Datasheets/DMC2710UDWQ.pdf" display="https://www.diodes.com/assets/Datasheets/DMC2710UDWQ.pdf"/>
    <hyperlink ref="B11" r:id="rId_hyperlink_138" tooltip="https://www.diodes.com/assets/Datasheets/DMC2710UVQ.pdf" display="https://www.diodes.com/assets/Datasheets/DMC2710UVQ.pdf"/>
    <hyperlink ref="B12" r:id="rId_hyperlink_139" tooltip="https://www.diodes.com/assets/Datasheets/DMC2990UDJQ.pdf" display="https://www.diodes.com/assets/Datasheets/DMC2990UDJQ.pdf"/>
    <hyperlink ref="B13" r:id="rId_hyperlink_140" tooltip="https://www.diodes.com/assets/Datasheets/DMC3021LSDQ.pdf" display="https://www.diodes.com/assets/Datasheets/DMC3021LSDQ.pdf"/>
    <hyperlink ref="B14" r:id="rId_hyperlink_141" tooltip="https://www.diodes.com/assets/Datasheets/DMC3025LSDQ.pdf" display="https://www.diodes.com/assets/Datasheets/DMC3025LSDQ.pdf"/>
    <hyperlink ref="B15" r:id="rId_hyperlink_142" tooltip="https://www.diodes.com/assets/Datasheets/DMC3028LSDXQ.pdf" display="https://www.diodes.com/assets/Datasheets/DMC3028LSDXQ.pdf"/>
    <hyperlink ref="B16" r:id="rId_hyperlink_143" tooltip="https://www.diodes.com/assets/Datasheets/DMC3060LVTQ.pdf" display="https://www.diodes.com/assets/Datasheets/DMC3060LVTQ.pdf"/>
    <hyperlink ref="B17" r:id="rId_hyperlink_144" tooltip="https://www.diodes.com/assets/Datasheets/DMC3061SVTQ.pdf" display="https://www.diodes.com/assets/Datasheets/DMC3061SVTQ.pdf"/>
    <hyperlink ref="B18" r:id="rId_hyperlink_145" tooltip="https://www.diodes.com/assets/Datasheets/DMC31D5UDAQ.pdf" display="https://www.diodes.com/assets/Datasheets/DMC31D5UDAQ.pdf"/>
    <hyperlink ref="B19" r:id="rId_hyperlink_146" tooltip="https://www.diodes.com/assets/Datasheets/DMC3350LDWQ.pdf" display="https://www.diodes.com/assets/Datasheets/DMC3350LDWQ.pdf"/>
    <hyperlink ref="B20" r:id="rId_hyperlink_147" tooltip="https://www.diodes.com/assets/Datasheets/DMC3732UVTQ.pdf" display="https://www.diodes.com/assets/Datasheets/DMC3732UVTQ.pdf"/>
    <hyperlink ref="B21" r:id="rId_hyperlink_148" tooltip="https://www.diodes.com/assets/Datasheets/products_inactive_data/DMC4040SSDQ.pdf" display="https://www.diodes.com/assets/Datasheets/products_inactive_data/DMC4040SSDQ.pdf"/>
    <hyperlink ref="B22" r:id="rId_hyperlink_149" tooltip="https://www.diodes.com/assets/Datasheets/DMC4050SSDQ.pdf" display="https://www.diodes.com/assets/Datasheets/DMC4050SSDQ.pdf"/>
    <hyperlink ref="B23" r:id="rId_hyperlink_150" tooltip="https://www.diodes.com/assets/Datasheets/DMC6040SSDQ.pdf" display="https://www.diodes.com/assets/Datasheets/DMC6040SSDQ.pdf"/>
    <hyperlink ref="B24" r:id="rId_hyperlink_151" tooltip="https://www.diodes.com/assets/Datasheets/products_inactive_data/DMC62D0SVQ.pdf" display="https://www.diodes.com/assets/Datasheets/products_inactive_data/DMC62D0SVQ.pdf"/>
    <hyperlink ref="B25" r:id="rId_hyperlink_152" tooltip="https://www.diodes.com/assets/Datasheets/DMC62D2SVQ.pdf" display="https://www.diodes.com/assets/Datasheets/DMC62D2SVQ.pdf"/>
    <hyperlink ref="B26" r:id="rId_hyperlink_153" tooltip="https://www.diodes.com/assets/Datasheets/DMC67D8UFDBQ.pdf" display="https://www.diodes.com/assets/Datasheets/DMC67D8UFDBQ.pdf"/>
    <hyperlink ref="B27" r:id="rId_hyperlink_154" tooltip="https://www.diodes.com/assets/Datasheets/DMG1023UVQ.pdf" display="https://www.diodes.com/assets/Datasheets/DMG1023UVQ.pdf"/>
    <hyperlink ref="B28" r:id="rId_hyperlink_155" tooltip="https://www.diodes.com/assets/Datasheets/DMG1026UVQ.pdf" display="https://www.diodes.com/assets/Datasheets/DMG1026UVQ.pdf"/>
    <hyperlink ref="B29" r:id="rId_hyperlink_156" tooltip="https://www.diodes.com/assets/Datasheets/DMG1029SVQ.pdf" display="https://www.diodes.com/assets/Datasheets/DMG1029SVQ.pdf"/>
    <hyperlink ref="B30" r:id="rId_hyperlink_157" tooltip="https://www.diodes.com/assets/Datasheets/DMN2024UVTQ.pdf" display="https://www.diodes.com/assets/Datasheets/DMN2024UVTQ.pdf"/>
    <hyperlink ref="B31" r:id="rId_hyperlink_158" tooltip="https://www.diodes.com/assets/Datasheets/DMN2053UFDBQ.pdf" display="https://www.diodes.com/assets/Datasheets/DMN2053UFDBQ.pdf"/>
    <hyperlink ref="B32" r:id="rId_hyperlink_159" tooltip="https://www.diodes.com/assets/Datasheets/DMN2053UVTQ.pdf" display="https://www.diodes.com/assets/Datasheets/DMN2053UVTQ.pdf"/>
    <hyperlink ref="B33" r:id="rId_hyperlink_160" tooltip="https://www.diodes.com/assets/Datasheets/DMN2300UFL4Q.pdf" display="https://www.diodes.com/assets/Datasheets/DMN2300UFL4Q.pdf"/>
    <hyperlink ref="B34" r:id="rId_hyperlink_161" tooltip="https://www.diodes.com/assets/Datasheets/DMN2710UDWQ.pdf" display="https://www.diodes.com/assets/Datasheets/DMN2710UDWQ.pdf"/>
    <hyperlink ref="B35" r:id="rId_hyperlink_162" tooltip="https://www.diodes.com/assets/Datasheets/DMN2710UVQ.pdf" display="https://www.diodes.com/assets/Datasheets/DMN2710UVQ.pdf"/>
    <hyperlink ref="B36" r:id="rId_hyperlink_163" tooltip="https://www.diodes.com/assets/Datasheets/DMN2990UDJQ.pdf" display="https://www.diodes.com/assets/Datasheets/DMN2990UDJQ.pdf"/>
    <hyperlink ref="B37" r:id="rId_hyperlink_164" tooltip="https://www.diodes.com/assets/Datasheets/DMN3032LFDBQ.pdf" display="https://www.diodes.com/assets/Datasheets/DMN3032LFDBQ.pdf"/>
    <hyperlink ref="B38" r:id="rId_hyperlink_165" tooltip="https://www.diodes.com/assets/Datasheets/DMN3032LFDBWQ.pdf" display="https://www.diodes.com/assets/Datasheets/DMN3032LFDBWQ.pdf"/>
    <hyperlink ref="B39" r:id="rId_hyperlink_166" tooltip="https://www.diodes.com/assets/Datasheets/DMN3033LSDQ.pdf" display="https://www.diodes.com/assets/Datasheets/DMN3033LSDQ.pdf"/>
    <hyperlink ref="B40" r:id="rId_hyperlink_167" tooltip="https://www.diodes.com/assets/Datasheets/DMN3055LFDBQ.pdf" display="https://www.diodes.com/assets/Datasheets/DMN3055LFDBQ.pdf"/>
    <hyperlink ref="B41" r:id="rId_hyperlink_168" tooltip="https://www.diodes.com/assets/Datasheets/DMN3061SVTQ.pdf" display="https://www.diodes.com/assets/Datasheets/DMN3061SVTQ.pdf"/>
    <hyperlink ref="B42" r:id="rId_hyperlink_169" tooltip="https://www.diodes.com/assets/Datasheets/DMN3190LDWQ.pdf" display="https://www.diodes.com/assets/Datasheets/DMN3190LDWQ.pdf"/>
    <hyperlink ref="B43" r:id="rId_hyperlink_170" tooltip="https://www.diodes.com/assets/Datasheets/DMN31D5UDAQ.pdf" display="https://www.diodes.com/assets/Datasheets/DMN31D5UDAQ.pdf"/>
    <hyperlink ref="B44" r:id="rId_hyperlink_171" tooltip="https://www.diodes.com/assets/Datasheets/DMN32D0LVQ.pdf" display="https://www.diodes.com/assets/Datasheets/DMN32D0LVQ.pdf"/>
    <hyperlink ref="B45" r:id="rId_hyperlink_172" tooltip="https://www.diodes.com/assets/Datasheets/DMN3350LDWQ.pdf" display="https://www.diodes.com/assets/Datasheets/DMN3350LDWQ.pdf"/>
    <hyperlink ref="B46" r:id="rId_hyperlink_173" tooltip="https://www.diodes.com/assets/Datasheets/DMN33D8LDWQ.pdf" display="https://www.diodes.com/assets/Datasheets/DMN33D8LDWQ.pdf"/>
    <hyperlink ref="B47" r:id="rId_hyperlink_174" tooltip="https://www.diodes.com/assets/Datasheets/DMN33D8LVQ.pdf" display="https://www.diodes.com/assets/Datasheets/DMN33D8LVQ.pdf"/>
    <hyperlink ref="B48" r:id="rId_hyperlink_175" tooltip="https://www.diodes.com/assets/Datasheets/DMN3401LDWQ.pdf" display="https://www.diodes.com/assets/Datasheets/DMN3401LDWQ.pdf"/>
    <hyperlink ref="B49" r:id="rId_hyperlink_176" tooltip="https://www.diodes.com/assets/Datasheets/DMN3401LVQ.pdf" display="https://www.diodes.com/assets/Datasheets/DMN3401LVQ.pdf"/>
    <hyperlink ref="B50" r:id="rId_hyperlink_177" tooltip="https://www.diodes.com/assets/Datasheets/DMN3732UVTQ.pdf" display="https://www.diodes.com/assets/Datasheets/DMN3732UVTQ.pdf"/>
    <hyperlink ref="B51" r:id="rId_hyperlink_178" tooltip="https://www.diodes.com/assets/Datasheets/products_inactive_data/DMN4031SSDQ.pdf" display="https://www.diodes.com/assets/Datasheets/products_inactive_data/DMN4031SSDQ.pdf"/>
    <hyperlink ref="B52" r:id="rId_hyperlink_179" tooltip="https://www.diodes.com/assets/Datasheets/DMN52D0UDMQ.pdf" display="https://www.diodes.com/assets/Datasheets/DMN52D0UDMQ.pdf"/>
    <hyperlink ref="B53" r:id="rId_hyperlink_180" tooltip="https://www.diodes.com/assets/Datasheets/DMN52D0UDWQ.pdf" display="https://www.diodes.com/assets/Datasheets/DMN52D0UDWQ.pdf"/>
    <hyperlink ref="B54" r:id="rId_hyperlink_181" tooltip="https://www.diodes.com/assets/Datasheets/DMN52D0UVQ.pdf" display="https://www.diodes.com/assets/Datasheets/DMN52D0UVQ.pdf"/>
    <hyperlink ref="B55" r:id="rId_hyperlink_182" tooltip="https://www.diodes.com/assets/Datasheets/DMN52D0UVTQ.pdf" display="https://www.diodes.com/assets/Datasheets/DMN52D0UVTQ.pdf"/>
    <hyperlink ref="B56" r:id="rId_hyperlink_183" tooltip="https://www.diodes.com/assets/Datasheets/DMN53D0LDWQ.pdf" display="https://www.diodes.com/assets/Datasheets/DMN53D0LDWQ.pdf"/>
    <hyperlink ref="B57" r:id="rId_hyperlink_184" tooltip="https://www.diodes.com/assets/Datasheets/DMN601DWKQ.pdf" display="https://www.diodes.com/assets/Datasheets/DMN601DWKQ.pdf"/>
    <hyperlink ref="B58" r:id="rId_hyperlink_185" tooltip="https://www.diodes.com/assets/Datasheets/DMN601VKQ.pdf" display="https://www.diodes.com/assets/Datasheets/DMN601VKQ.pdf"/>
    <hyperlink ref="B59" r:id="rId_hyperlink_186" tooltip="https://www.diodes.com/assets/Datasheets/DMN6040SSDQ.pdf" display="https://www.diodes.com/assets/Datasheets/DMN6040SSDQ.pdf"/>
    <hyperlink ref="B60" r:id="rId_hyperlink_187" tooltip="https://www.diodes.com/assets/Datasheets/DMN6070SSDQ.pdf" display="https://www.diodes.com/assets/Datasheets/DMN6070SSDQ.pdf"/>
    <hyperlink ref="B61" r:id="rId_hyperlink_188" tooltip="https://www.diodes.com/assets/Datasheets/DMN61D8LVTQ.pdf" display="https://www.diodes.com/assets/Datasheets/DMN61D8LVTQ.pdf"/>
    <hyperlink ref="B62" r:id="rId_hyperlink_189" tooltip="https://www.diodes.com/assets/Datasheets/DMN61D9UDWQ.pdf" display="https://www.diodes.com/assets/Datasheets/DMN61D9UDWQ.pdf"/>
    <hyperlink ref="B63" r:id="rId_hyperlink_190" tooltip="https://www.diodes.com/assets/Datasheets/DMN62D0UDWQ.pdf" display="https://www.diodes.com/assets/Datasheets/DMN62D0UDWQ.pdf"/>
    <hyperlink ref="B64" r:id="rId_hyperlink_191" tooltip="https://www.diodes.com/assets/Datasheets/DMN63D1LVQ.pdf" display="https://www.diodes.com/assets/Datasheets/DMN63D1LVQ.pdf"/>
    <hyperlink ref="B65" r:id="rId_hyperlink_192" tooltip="https://www.diodes.com/assets/Datasheets/DMN65D8LDWQ.pdf" display="https://www.diodes.com/assets/Datasheets/DMN65D8LDWQ.pdf"/>
    <hyperlink ref="B66" r:id="rId_hyperlink_193" tooltip="https://www.diodes.com/assets/Datasheets/DMN66D0LDWQ.pdf" display="https://www.diodes.com/assets/Datasheets/DMN66D0LDWQ.pdf"/>
    <hyperlink ref="B67" r:id="rId_hyperlink_194" tooltip="https://www.diodes.com/assets/Datasheets/DMNH4015SSDQ.pdf" display="https://www.diodes.com/assets/Datasheets/DMNH4015SSDQ.pdf"/>
    <hyperlink ref="B68" r:id="rId_hyperlink_195" tooltip="https://www.diodes.com/assets/Datasheets/DMNH4026SSDQ.pdf" display="https://www.diodes.com/assets/Datasheets/DMNH4026SSDQ.pdf"/>
    <hyperlink ref="B69" r:id="rId_hyperlink_196" tooltip="https://www.diodes.com/assets/Datasheets/DMNH6021SPDQ.pdf" display="https://www.diodes.com/assets/Datasheets/DMNH6021SPDQ.pdf"/>
    <hyperlink ref="B70" r:id="rId_hyperlink_197" tooltip="https://www.diodes.com/assets/Datasheets/DMNH6021SPDWQ.pdf" display="https://www.diodes.com/assets/Datasheets/DMNH6021SPDWQ.pdf"/>
    <hyperlink ref="B71" r:id="rId_hyperlink_198" tooltip="https://www.diodes.com/assets/Datasheets/DMNH6022SSDQ.pdf" display="https://www.diodes.com/assets/Datasheets/DMNH6022SSDQ.pdf"/>
    <hyperlink ref="B72" r:id="rId_hyperlink_199" tooltip="https://www.diodes.com/assets/Datasheets/DMNH6035SPDWQ.pdf" display="https://www.diodes.com/assets/Datasheets/DMNH6035SPDWQ.pdf"/>
    <hyperlink ref="B73" r:id="rId_hyperlink_200" tooltip="https://www.diodes.com/assets/Datasheets/DMNH6042SPDQ.pdf" display="https://www.diodes.com/assets/Datasheets/DMNH6042SPDQ.pdf"/>
    <hyperlink ref="B74" r:id="rId_hyperlink_201" tooltip="https://www.diodes.com/assets/Datasheets/DMNH6042SSDQ.pdf" display="https://www.diodes.com/assets/Datasheets/DMNH6042SSDQ.pdf"/>
    <hyperlink ref="B75" r:id="rId_hyperlink_202" tooltip="https://www.diodes.com/assets/Datasheets/DMNH6065SPDWQ.pdf" display="https://www.diodes.com/assets/Datasheets/DMNH6065SPDWQ.pdf"/>
    <hyperlink ref="B76" r:id="rId_hyperlink_203" tooltip="https://www.diodes.com/assets/Datasheets/DMNH6065SSDQ.pdf" display="https://www.diodes.com/assets/Datasheets/DMNH6065SSDQ.pdf"/>
    <hyperlink ref="B77" r:id="rId_hyperlink_204" tooltip="https://www.diodes.com/assets/Datasheets/DMP2110UFDBQ.pdf" display="https://www.diodes.com/assets/Datasheets/DMP2110UFDBQ.pdf"/>
    <hyperlink ref="B78" r:id="rId_hyperlink_205" tooltip="https://www.diodes.com/assets/Datasheets/DMP2110UVTQ.pdf" display="https://www.diodes.com/assets/Datasheets/DMP2110UVTQ.pdf"/>
    <hyperlink ref="B79" r:id="rId_hyperlink_206" tooltip="https://www.diodes.com/assets/Datasheets/DMP2900UDWQ.pdf" display="https://www.diodes.com/assets/Datasheets/DMP2900UDWQ.pdf"/>
    <hyperlink ref="B80" r:id="rId_hyperlink_207" tooltip="https://www.diodes.com/assets/Datasheets/DMP2900UVQ.pdf" display="https://www.diodes.com/assets/Datasheets/DMP2900UVQ.pdf"/>
    <hyperlink ref="B81" r:id="rId_hyperlink_208" tooltip="https://www.diodes.com/assets/Datasheets/DMP3056LSDQ.pdf" display="https://www.diodes.com/assets/Datasheets/DMP3056LSDQ.pdf"/>
    <hyperlink ref="B82" r:id="rId_hyperlink_209" tooltip="https://www.diodes.com/assets/Datasheets/DMP3165SVTQ.pdf" display="https://www.diodes.com/assets/Datasheets/DMP3165SVTQ.pdf"/>
    <hyperlink ref="B83" r:id="rId_hyperlink_210" tooltip="https://www.diodes.com/assets/Datasheets/DMP31D1UDWQ.pdf" display="https://www.diodes.com/assets/Datasheets/DMP31D1UDWQ.pdf"/>
    <hyperlink ref="B84" r:id="rId_hyperlink_211" tooltip="https://www.diodes.com/assets/Datasheets/DMP31D1UVTQ.pdf" display="https://www.diodes.com/assets/Datasheets/DMP31D1UVTQ.pdf"/>
    <hyperlink ref="B85" r:id="rId_hyperlink_212" tooltip="https://www.diodes.com/assets/Datasheets/DMP31D7LDWQ.pdf" display="https://www.diodes.com/assets/Datasheets/DMP31D7LDWQ.pdf"/>
    <hyperlink ref="B86" r:id="rId_hyperlink_213" tooltip="https://www.diodes.com/assets/Datasheets/DMP31D7LVQ.pdf" display="https://www.diodes.com/assets/Datasheets/DMP31D7LVQ.pdf"/>
    <hyperlink ref="B87" r:id="rId_hyperlink_214" tooltip="https://www.diodes.com/assets/Datasheets/DMP32D9UDAQ.pdf" display="https://www.diodes.com/assets/Datasheets/DMP32D9UDAQ.pdf"/>
    <hyperlink ref="B88" r:id="rId_hyperlink_215" tooltip="https://www.diodes.com/assets/Datasheets/DMP4026LSDQ.pdf" display="https://www.diodes.com/assets/Datasheets/DMP4026LSDQ.pdf"/>
    <hyperlink ref="B89" r:id="rId_hyperlink_216" tooltip="https://www.diodes.com/assets/Datasheets/DMP4047SSD.pdf" display="https://www.diodes.com/assets/Datasheets/DMP4047SSD.pdf"/>
    <hyperlink ref="B90" r:id="rId_hyperlink_217" tooltip="https://www.diodes.com/assets/Datasheets/DMP4050SSD.pdf" display="https://www.diodes.com/assets/Datasheets/DMP4050SSD.pdf"/>
    <hyperlink ref="B91" r:id="rId_hyperlink_218" tooltip="https://www.diodes.com/assets/Datasheets/DMP58D1LVQ.pdf" display="https://www.diodes.com/assets/Datasheets/DMP58D1LVQ.pdf"/>
    <hyperlink ref="B92" r:id="rId_hyperlink_219" tooltip="https://www.diodes.com/assets/Datasheets/DMP6110SSDQ.pdf" display="https://www.diodes.com/assets/Datasheets/DMP6110SSDQ.pdf"/>
    <hyperlink ref="B93" r:id="rId_hyperlink_220" tooltip="https://www.diodes.com/assets/Datasheets/DMP68D1LVQ.pdf" display="https://www.diodes.com/assets/Datasheets/DMP68D1LVQ.pdf"/>
    <hyperlink ref="B94" r:id="rId_hyperlink_221" tooltip="https://www.diodes.com/assets/Datasheets/DMPH4023SPDWQ.pdf" display="https://www.diodes.com/assets/Datasheets/DMPH4023SPDWQ.pdf"/>
    <hyperlink ref="B95" r:id="rId_hyperlink_222" tooltip="https://www.diodes.com/assets/Datasheets/DMPH6050SPDQ.pdf" display="https://www.diodes.com/assets/Datasheets/DMPH6050SPDQ.pdf"/>
    <hyperlink ref="B96" r:id="rId_hyperlink_223" tooltip="https://www.diodes.com/assets/Datasheets/DMPH6050SPDWQ.pdf" display="https://www.diodes.com/assets/Datasheets/DMPH6050SPDWQ.pdf"/>
    <hyperlink ref="B97" r:id="rId_hyperlink_224" tooltip="https://www.diodes.com/assets/Datasheets/DMPH6050SSDQ.pdf" display="https://www.diodes.com/assets/Datasheets/DMPH6050SSDQ.pdf"/>
    <hyperlink ref="B98" r:id="rId_hyperlink_225" tooltip="https://www.diodes.com/assets/Datasheets/DMT10H032LDVWQ.pdf" display="https://www.diodes.com/assets/Datasheets/DMT10H032LDVWQ.pdf"/>
    <hyperlink ref="B99" r:id="rId_hyperlink_226" tooltip="https://www.diodes.com/assets/Datasheets/DMT10H032SDVWQ.pdf" display="https://www.diodes.com/assets/Datasheets/DMT10H032SDVWQ.pdf"/>
    <hyperlink ref="B100" r:id="rId_hyperlink_227" tooltip="https://www.diodes.com/assets/Datasheets/DMT3020LFDBQ.pdf" display="https://www.diodes.com/assets/Datasheets/DMT3020LFDBQ.pdf"/>
    <hyperlink ref="B101" r:id="rId_hyperlink_228" tooltip="https://www.diodes.com/assets/Datasheets/DMT3020LSDQ.pdf" display="https://www.diodes.com/assets/Datasheets/DMT3020LSDQ.pdf"/>
    <hyperlink ref="B102" r:id="rId_hyperlink_229" tooltip="https://www.diodes.com/assets/Datasheets/DMT47M2LDVQ.pdf" display="https://www.diodes.com/assets/Datasheets/DMT47M2LDVQ.pdf"/>
    <hyperlink ref="B103" r:id="rId_hyperlink_230" tooltip="https://www.diodes.com/assets/Datasheets/DMTH10H017LPDQ.pdf" display="https://www.diodes.com/assets/Datasheets/DMTH10H017LPDQ.pdf"/>
    <hyperlink ref="B104" r:id="rId_hyperlink_231" tooltip="https://www.diodes.com/assets/Datasheets/DMTH10H025LPDWQ.pdf" display="https://www.diodes.com/assets/Datasheets/DMTH10H025LPDWQ.pdf"/>
    <hyperlink ref="B105" r:id="rId_hyperlink_232" tooltip="https://www.diodes.com/assets/Datasheets/DMTH10H032LDVWQ.pdf" display="https://www.diodes.com/assets/Datasheets/DMTH10H032LDVWQ.pdf"/>
    <hyperlink ref="B106" r:id="rId_hyperlink_233" tooltip="https://www.diodes.com/assets/Datasheets/DMTH10H032LPDWQ.pdf" display="https://www.diodes.com/assets/Datasheets/DMTH10H032LPDWQ.pdf"/>
    <hyperlink ref="B107" r:id="rId_hyperlink_234" tooltip="https://www.diodes.com/assets/Datasheets/DMTH10H032SDVWQ.pdf" display="https://www.diodes.com/assets/Datasheets/DMTH10H032SDVWQ.pdf"/>
    <hyperlink ref="B108" r:id="rId_hyperlink_235" tooltip="https://www.diodes.com/assets/Datasheets/DMTH10H038SPDWQ.pdf" display="https://www.diodes.com/assets/Datasheets/DMTH10H038SPDWQ.pdf"/>
    <hyperlink ref="B109" r:id="rId_hyperlink_236" tooltip="https://www.diodes.com/assets/Datasheets/DMTH4007SPDQ.pdf" display="https://www.diodes.com/assets/Datasheets/DMTH4007SPDQ.pdf"/>
    <hyperlink ref="B110" r:id="rId_hyperlink_237" tooltip="https://www.diodes.com/assets/Datasheets/DMTH4007SPDWQ.pdf" display="https://www.diodes.com/assets/Datasheets/DMTH4007SPDWQ.pdf"/>
    <hyperlink ref="B111" r:id="rId_hyperlink_238" tooltip="https://www.diodes.com/assets/Datasheets/DMTH4008LPDWQ.pdf" display="https://www.diodes.com/assets/Datasheets/DMTH4008LPDWQ.pdf"/>
    <hyperlink ref="B112" r:id="rId_hyperlink_239" tooltip="https://www.diodes.com/assets/Datasheets/DMTH4011SPDQ.pdf" display="https://www.diodes.com/assets/Datasheets/DMTH4011SPDQ.pdf"/>
    <hyperlink ref="B113" r:id="rId_hyperlink_240" tooltip="https://www.diodes.com/assets/Datasheets/DMTH4011SPDWQ.pdf" display="https://www.diodes.com/assets/Datasheets/DMTH4011SPDWQ.pdf"/>
    <hyperlink ref="B114" r:id="rId_hyperlink_241" tooltip="https://www.diodes.com/assets/Datasheets/DMTH4014LDVWQ.pdf" display="https://www.diodes.com/assets/Datasheets/DMTH4014LDVWQ.pdf"/>
    <hyperlink ref="B115" r:id="rId_hyperlink_242" tooltip="https://www.diodes.com/assets/Datasheets/DMTH4014LPDQ.pdf" display="https://www.diodes.com/assets/Datasheets/DMTH4014LPDQ.pdf"/>
    <hyperlink ref="B116" r:id="rId_hyperlink_243" tooltip="https://www.diodes.com/assets/Datasheets/DMTH4014LPDWQ.pdf" display="https://www.diodes.com/assets/Datasheets/DMTH4014LPDWQ.pdf"/>
    <hyperlink ref="B117" r:id="rId_hyperlink_244" tooltip="https://www.diodes.com/assets/Datasheets/DMTH45M5LPDWQ.pdf" display="https://www.diodes.com/assets/Datasheets/DMTH45M5LPDWQ.pdf"/>
    <hyperlink ref="B118" r:id="rId_hyperlink_245" tooltip="https://www.diodes.com/assets/Datasheets/DMTH45M5SPDWQ.pdf" display="https://www.diodes.com/assets/Datasheets/DMTH45M5SPDWQ.pdf"/>
    <hyperlink ref="B119" r:id="rId_hyperlink_246" tooltip="https://www.diodes.com/assets/Datasheets/DMTH6010LPDQ.pdf" display="https://www.diodes.com/assets/Datasheets/DMTH6010LPDQ.pdf"/>
    <hyperlink ref="B120" r:id="rId_hyperlink_247" tooltip="https://www.diodes.com/assets/Datasheets/DMTH6010LPDWQ.pdf" display="https://www.diodes.com/assets/Datasheets/DMTH6010LPDWQ.pdf"/>
    <hyperlink ref="B121" r:id="rId_hyperlink_248" tooltip="https://www.diodes.com/assets/Datasheets/DMTH6015LDVWQ.pdf" display="https://www.diodes.com/assets/Datasheets/DMTH6015LDVWQ.pdf"/>
    <hyperlink ref="B122" r:id="rId_hyperlink_249" tooltip="https://www.diodes.com/assets/Datasheets/DMTH6015LPDWQ.pdf" display="https://www.diodes.com/assets/Datasheets/DMTH6015LPDWQ.pdf"/>
    <hyperlink ref="B123" r:id="rId_hyperlink_250" tooltip="https://www.diodes.com/assets/Datasheets/DMTH6016LPDQ.pdf" display="https://www.diodes.com/assets/Datasheets/DMTH6016LPDQ.pdf"/>
    <hyperlink ref="B124" r:id="rId_hyperlink_251" tooltip="https://www.diodes.com/assets/Datasheets/DMTH6016LPDWQ.pdf" display="https://www.diodes.com/assets/Datasheets/DMTH6016LPDWQ.pdf"/>
    <hyperlink ref="B125" r:id="rId_hyperlink_252" tooltip="https://www.diodes.com/assets/Datasheets/DMTH6016LSDQ.pdf" display="https://www.diodes.com/assets/Datasheets/DMTH6016LSDQ.pdf"/>
    <hyperlink ref="B126" r:id="rId_hyperlink_253" tooltip="https://www.diodes.com/assets/Datasheets/DMTH69M9LPDWQ.pdf" display="https://www.diodes.com/assets/Datasheets/DMTH69M9LPDWQ.pdf"/>
    <hyperlink ref="B127" r:id="rId_hyperlink_254" tooltip="https://www.diodes.com/assets/Datasheets/DMTH8030LPDWQ.pdf" display="https://www.diodes.com/assets/Datasheets/DMTH8030LPDWQ.pdf"/>
    <hyperlink ref="B128" r:id="rId_hyperlink_255" tooltip="https://www.diodes.com/assets/Datasheets/ZXMC3A16DN8Q.pdf" display="https://www.diodes.com/assets/Datasheets/ZXMC3A16DN8Q.pdf"/>
    <hyperlink ref="B129" r:id="rId_hyperlink_256" tooltip="https://www.diodes.com/assets/Datasheets/ZXMP6A16DN8Q.pdf" display="https://www.diodes.com/assets/Datasheets/ZXMP6A16DN8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2024-06-27T19:45:08-05:00</dcterms:created>
  <dcterms:modified xsi:type="dcterms:W3CDTF">2024-06-27T19:45:08-05:00</dcterms:modified>
  <dc:title>Untitled Spreadsheet</dc:title>
  <dc:description/>
  <dc:subject/>
  <cp:keywords/>
  <cp:category/>
</cp:coreProperties>
</file>