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'Worksheet'!$A$1:$M$324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<sst xmlns="http://schemas.openxmlformats.org/spreadsheetml/2006/main" uniqueCount="384">
  <si>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</si>
  <si>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</si>
  <si>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</si>
  <si>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</si>
  <si>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Category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</si>
  <si>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</si>
  <si>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Polarity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</si>
  <si>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VCEO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</si>
  <si>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IC Max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</si>
  <si>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PD (mW)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</si>
  <si>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R1 Typ (kΩ)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</si>
  <si>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R2 Typ (kΩ)</t>
    </r>
  </si>
  <si>
    <t>Packages</t>
  </si>
  <si>
    <t>ACX114EUQ</t>
  </si>
  <si>
    <t>Complementary, 50V, 0.1A, SOT363</t>
  </si>
  <si>
    <t>R1=R2</t>
  </si>
  <si>
    <t>Automotive</t>
  </si>
  <si>
    <t>NPN + PNP</t>
  </si>
  <si>
    <t>SOT363</t>
  </si>
  <si>
    <t>ACX114YUQ</t>
  </si>
  <si>
    <t>R1≠R2</t>
  </si>
  <si>
    <t>ACX124EUQ</t>
  </si>
  <si>
    <t>ACX143ZUQ</t>
  </si>
  <si>
    <t>ADA114EUQ</t>
  </si>
  <si>
    <t>Dual PNP, 50V, 0.1A, SOT363</t>
  </si>
  <si>
    <t>PNP + PNP</t>
  </si>
  <si>
    <t>ADA114YUQ</t>
  </si>
  <si>
    <t>ADC114EUQ</t>
  </si>
  <si>
    <t>Dual NPN, 50V, 0.1A, SOT363</t>
  </si>
  <si>
    <t>NPN + NPN</t>
  </si>
  <si>
    <t>ADC114YUQ</t>
  </si>
  <si>
    <t>ADC124EUQ</t>
  </si>
  <si>
    <t>ADC143TUQ</t>
  </si>
  <si>
    <t>R1 Only</t>
  </si>
  <si>
    <t>ADC143ZUQ</t>
  </si>
  <si>
    <t>ADC144EUQ</t>
  </si>
  <si>
    <t>ADTA114ECAQ</t>
  </si>
  <si>
    <t>PNP, 50V, 0.1A, SOT23</t>
  </si>
  <si>
    <t>PNP</t>
  </si>
  <si>
    <t>SOT23</t>
  </si>
  <si>
    <t>ADTA114EUAQ</t>
  </si>
  <si>
    <t>PNP, 50V, 0.1A, SOT323</t>
  </si>
  <si>
    <t>SOT323</t>
  </si>
  <si>
    <t>ADTA114YUAQ</t>
  </si>
  <si>
    <t>ADTA124ECAQ</t>
  </si>
  <si>
    <t>ADTA143ECAQ</t>
  </si>
  <si>
    <t>ADTA143XUAQ</t>
  </si>
  <si>
    <t>ADTA143ZUAQ</t>
  </si>
  <si>
    <t>PNP PRE-BIASED SMALL SIGNAL SURFACE MOUNT TRANSISTOR</t>
  </si>
  <si>
    <t>ADTA144ECAQ</t>
  </si>
  <si>
    <t>ADTA144EUAQ</t>
  </si>
  <si>
    <t>ADTA144VCAQ</t>
  </si>
  <si>
    <t>ADTA144WCAQ</t>
  </si>
  <si>
    <t>ADTC114ECAQ</t>
  </si>
  <si>
    <t>NPN, 50V, 0.1A, SOT23</t>
  </si>
  <si>
    <t>NPN</t>
  </si>
  <si>
    <t>ADTC114EUAQ</t>
  </si>
  <si>
    <t>NPN, 50V, 0.1A, SOT323</t>
  </si>
  <si>
    <t>ADTC114YUAQ</t>
  </si>
  <si>
    <t>ADTC124ECAQ</t>
  </si>
  <si>
    <t>ADTC124EUAQ</t>
  </si>
  <si>
    <t>ADTC143ECAQ</t>
  </si>
  <si>
    <t>ADTC143TCAQ</t>
  </si>
  <si>
    <t>N/A</t>
  </si>
  <si>
    <t>ADTC143TUAQ</t>
  </si>
  <si>
    <t>ADTC143XUAQ</t>
  </si>
  <si>
    <t>ADTC143ZCAQ</t>
  </si>
  <si>
    <t>ADTC143ZUAQ</t>
  </si>
  <si>
    <t>ADTC144ECAQ</t>
  </si>
  <si>
    <t>ADTC144EUAQ</t>
  </si>
  <si>
    <t>ADTC144VCAQ-13</t>
  </si>
  <si>
    <t>NPN Pre-Biased Small Signal Surface Mount Transistor</t>
  </si>
  <si>
    <t>ADTC144VCAQ-7</t>
  </si>
  <si>
    <t>ADTC144WCAQ</t>
  </si>
  <si>
    <t>DCX114EH</t>
  </si>
  <si>
    <t>Complementary, 50V, 0.1A, SOT563</t>
  </si>
  <si>
    <t>Standard</t>
  </si>
  <si>
    <t>SOT563</t>
  </si>
  <si>
    <t>DCX114EU</t>
  </si>
  <si>
    <t>DCX114EUQ</t>
  </si>
  <si>
    <t>DCX114TH</t>
  </si>
  <si>
    <t>DCX114TU</t>
  </si>
  <si>
    <t>DCX114YH</t>
  </si>
  <si>
    <t>DCX114YU</t>
  </si>
  <si>
    <t>DCX114YUQ</t>
  </si>
  <si>
    <t>DCX115EK</t>
  </si>
  <si>
    <t>Complementary, 50V, 0.1A, SOT26</t>
  </si>
  <si>
    <t>SOT26</t>
  </si>
  <si>
    <t>DCX115EU</t>
  </si>
  <si>
    <t>DCX122LU</t>
  </si>
  <si>
    <t>DCX122TU</t>
  </si>
  <si>
    <t>DCX123JH</t>
  </si>
  <si>
    <t>DCX123JU</t>
  </si>
  <si>
    <t>DCX123JUQ</t>
  </si>
  <si>
    <t>DCX124EH</t>
  </si>
  <si>
    <t>DCX124EK</t>
  </si>
  <si>
    <t>DCX124EU</t>
  </si>
  <si>
    <t>DCX124EUQ</t>
  </si>
  <si>
    <t>DCX142JU</t>
  </si>
  <si>
    <t>DCX142TU</t>
  </si>
  <si>
    <t>DCX143EH</t>
  </si>
  <si>
    <t>DCX143EU</t>
  </si>
  <si>
    <t>DCX143TH</t>
  </si>
  <si>
    <t>DCX143TU</t>
  </si>
  <si>
    <t>DCX143ZU</t>
  </si>
  <si>
    <t>DCX144EH</t>
  </si>
  <si>
    <t>DCX144EU</t>
  </si>
  <si>
    <t>DCX144EUQ</t>
  </si>
  <si>
    <t>DDA113TU</t>
  </si>
  <si>
    <t>DDA114EH</t>
  </si>
  <si>
    <t>Dual PNP, 50V, 0.1A, SOT563</t>
  </si>
  <si>
    <t>DDA114EU</t>
  </si>
  <si>
    <t>DDA114EUQ</t>
  </si>
  <si>
    <t>DDA114TH</t>
  </si>
  <si>
    <t>DDA114TU</t>
  </si>
  <si>
    <t>DDA114TUQ</t>
  </si>
  <si>
    <t>DDA114YH</t>
  </si>
  <si>
    <t>DDA114YU</t>
  </si>
  <si>
    <t>DDA114YUQ</t>
  </si>
  <si>
    <t>DDA123JH</t>
  </si>
  <si>
    <t>DDA123JU</t>
  </si>
  <si>
    <t>DDA124EH</t>
  </si>
  <si>
    <t>DDA124EU</t>
  </si>
  <si>
    <t>DDA124EUQ</t>
  </si>
  <si>
    <t>DDA143EH</t>
  </si>
  <si>
    <t>DDA143TH</t>
  </si>
  <si>
    <t>DDA143TU</t>
  </si>
  <si>
    <t>DDA143TUQ</t>
  </si>
  <si>
    <t>DDA144EH</t>
  </si>
  <si>
    <t>DDA144EU</t>
  </si>
  <si>
    <t>DDA144EUQ</t>
  </si>
  <si>
    <t>DDC113TU</t>
  </si>
  <si>
    <t>DDC114EH</t>
  </si>
  <si>
    <t>Dual NPN, 50V, 0.1A, SOT563</t>
  </si>
  <si>
    <t>DDC114EU</t>
  </si>
  <si>
    <t>DDC114TH</t>
  </si>
  <si>
    <t>DDC114TU</t>
  </si>
  <si>
    <t>DDC114TUQ</t>
  </si>
  <si>
    <t>DDC114YH</t>
  </si>
  <si>
    <t>DDC114YU</t>
  </si>
  <si>
    <t>DDC115EU</t>
  </si>
  <si>
    <t>DDC123JH</t>
  </si>
  <si>
    <t>DDC123JU</t>
  </si>
  <si>
    <t>DDC124EH</t>
  </si>
  <si>
    <t>DDC124EU</t>
  </si>
  <si>
    <t>DDC143EH</t>
  </si>
  <si>
    <t>DDC143TH</t>
  </si>
  <si>
    <t>DDC143TU</t>
  </si>
  <si>
    <t>DDC143XU</t>
  </si>
  <si>
    <t>DDC143ZU</t>
  </si>
  <si>
    <t>DDC144EH</t>
  </si>
  <si>
    <t>DDC144EU</t>
  </si>
  <si>
    <t>DDC144NS</t>
  </si>
  <si>
    <t>DDC144TH</t>
  </si>
  <si>
    <t>DDC144TU</t>
  </si>
  <si>
    <t>DDTA113TCA</t>
  </si>
  <si>
    <t>DDTA113TE</t>
  </si>
  <si>
    <t>PNP, 50V, 0.1A, SOT523</t>
  </si>
  <si>
    <t>SOT523</t>
  </si>
  <si>
    <t>DDTA113TUA</t>
  </si>
  <si>
    <t>DDTA113ZCA</t>
  </si>
  <si>
    <t>DDTA113ZE</t>
  </si>
  <si>
    <t>DDTA113ZUA</t>
  </si>
  <si>
    <t>DDTA114ECA</t>
  </si>
  <si>
    <t>DDTA114ECAQ</t>
  </si>
  <si>
    <t>DDTA114EE</t>
  </si>
  <si>
    <t>DDTA114EUA</t>
  </si>
  <si>
    <t>DDTA114GCA</t>
  </si>
  <si>
    <t>R2 Only</t>
  </si>
  <si>
    <t>DDTA114GE</t>
  </si>
  <si>
    <t>DDTA114GUA</t>
  </si>
  <si>
    <t>DDTA114TCA</t>
  </si>
  <si>
    <t>DDTA114TE</t>
  </si>
  <si>
    <t>DDTA114TUA</t>
  </si>
  <si>
    <t>DDTA114WCA</t>
  </si>
  <si>
    <t>DDTA114WE</t>
  </si>
  <si>
    <t>DDTA114WUA</t>
  </si>
  <si>
    <t>DDTA114YCA</t>
  </si>
  <si>
    <t>DDTA114YE</t>
  </si>
  <si>
    <t>DDTA114YLP</t>
  </si>
  <si>
    <t>PNP, 50V, 0.1A, DFN1006-3</t>
  </si>
  <si>
    <t>X1-DFN1006-3</t>
  </si>
  <si>
    <t>DDTA114YUA</t>
  </si>
  <si>
    <t>DDTA115ECA</t>
  </si>
  <si>
    <t>DDTA115EE</t>
  </si>
  <si>
    <t>DDTA115EUA</t>
  </si>
  <si>
    <t>DDTA115GCA</t>
  </si>
  <si>
    <t>DDTA115GE</t>
  </si>
  <si>
    <t>DDTA115GUA</t>
  </si>
  <si>
    <t>DDTA115TCA</t>
  </si>
  <si>
    <t>DDTA115TE</t>
  </si>
  <si>
    <t>DDTA115TUA</t>
  </si>
  <si>
    <t>DDTA123ECA</t>
  </si>
  <si>
    <t>DDTA123EE</t>
  </si>
  <si>
    <t>DDTA123EUA</t>
  </si>
  <si>
    <t>DDTA123JCA</t>
  </si>
  <si>
    <t>DDTA123JE</t>
  </si>
  <si>
    <t>DDTA123JUA</t>
  </si>
  <si>
    <t>DDTA123TCA</t>
  </si>
  <si>
    <t>DDTA123TE</t>
  </si>
  <si>
    <t>DDTA123TUA</t>
  </si>
  <si>
    <t>DDTA123YCA</t>
  </si>
  <si>
    <t>DDTA123YE</t>
  </si>
  <si>
    <t>DDTA123YUA</t>
  </si>
  <si>
    <t>DDTA124ECA</t>
  </si>
  <si>
    <t>DDTA124EE</t>
  </si>
  <si>
    <t>DDTA124EUA</t>
  </si>
  <si>
    <t>DDTA124GCA</t>
  </si>
  <si>
    <t>DDTA124GE</t>
  </si>
  <si>
    <t>DDTA124GUA</t>
  </si>
  <si>
    <t>DDTA124TCA</t>
  </si>
  <si>
    <t>DDTA124TE</t>
  </si>
  <si>
    <t>DDTA124TUA</t>
  </si>
  <si>
    <t>DDTA124XCA</t>
  </si>
  <si>
    <t>DDTA124XE</t>
  </si>
  <si>
    <t>DDTA124XUA</t>
  </si>
  <si>
    <t>DDTA125TE</t>
  </si>
  <si>
    <t>DDTA143ECA</t>
  </si>
  <si>
    <t>DDTA143EE</t>
  </si>
  <si>
    <t>DDTA143EUA</t>
  </si>
  <si>
    <t>DDTA143FCA</t>
  </si>
  <si>
    <t>DDTA143FE</t>
  </si>
  <si>
    <t>DDTA143FUA</t>
  </si>
  <si>
    <t>DDTA143TCA</t>
  </si>
  <si>
    <t>DDTA143TE</t>
  </si>
  <si>
    <t>DDTA143TUA</t>
  </si>
  <si>
    <t>DDTA143XCA</t>
  </si>
  <si>
    <t>DDTA143XE</t>
  </si>
  <si>
    <t>DDTA143XUA</t>
  </si>
  <si>
    <t>DDTA143ZCA</t>
  </si>
  <si>
    <t>DDTA143ZE</t>
  </si>
  <si>
    <t>DDTA143ZUA</t>
  </si>
  <si>
    <t>DDTA144ECA</t>
  </si>
  <si>
    <t>DDTA144ECAQ</t>
  </si>
  <si>
    <t>DDTA144EE</t>
  </si>
  <si>
    <t>DDTA144ELP</t>
  </si>
  <si>
    <t>DDTA144EUA</t>
  </si>
  <si>
    <t>DDTA144GCA</t>
  </si>
  <si>
    <t>DDTA144GE</t>
  </si>
  <si>
    <t>DDTA144GUA</t>
  </si>
  <si>
    <t>DDTA144TCA</t>
  </si>
  <si>
    <t>DDTA144TE</t>
  </si>
  <si>
    <t>DDTA144TUA</t>
  </si>
  <si>
    <t>DDTA144VCA</t>
  </si>
  <si>
    <t>DDTA144VE</t>
  </si>
  <si>
    <t>DDTA144VUA</t>
  </si>
  <si>
    <t>DDTA144WCA</t>
  </si>
  <si>
    <t>DDTA144WE</t>
  </si>
  <si>
    <t>DDTA144WUA</t>
  </si>
  <si>
    <t>DDTB113ZC</t>
  </si>
  <si>
    <t>PNP, 50V, 0.5A, SOT23</t>
  </si>
  <si>
    <t>DDTB114EC</t>
  </si>
  <si>
    <t>DDTB123YC</t>
  </si>
  <si>
    <t>DDTB143EU</t>
  </si>
  <si>
    <t>PNP, 50V, 0.5A, SOT323</t>
  </si>
  <si>
    <t>DDTC113TCA</t>
  </si>
  <si>
    <t>DDTC113TE</t>
  </si>
  <si>
    <t>NPN, 50V, 0.1A, SOT523</t>
  </si>
  <si>
    <t>DDTC113TLP</t>
  </si>
  <si>
    <t>NPN, 50V, 0.1A, DFN1006-3</t>
  </si>
  <si>
    <t>DDTC113TUA</t>
  </si>
  <si>
    <t>DDTC113ZCA</t>
  </si>
  <si>
    <t>DDTC113ZE</t>
  </si>
  <si>
    <t>DDTC113ZUA</t>
  </si>
  <si>
    <t>DDTC114ECA</t>
  </si>
  <si>
    <t>DDTC114ECAQ</t>
  </si>
  <si>
    <t>DDTC114EE</t>
  </si>
  <si>
    <t>DDTC114ELP</t>
  </si>
  <si>
    <t>DDTC114EUA</t>
  </si>
  <si>
    <t>DDTC114EUAQ</t>
  </si>
  <si>
    <t>DDTC114GCA</t>
  </si>
  <si>
    <t>DDTC114GE</t>
  </si>
  <si>
    <t>DDTC114GUA</t>
  </si>
  <si>
    <t>DDTC114TCA</t>
  </si>
  <si>
    <t>DDTC114TE</t>
  </si>
  <si>
    <t>DDTC114TUA</t>
  </si>
  <si>
    <t>DDTC114WCA</t>
  </si>
  <si>
    <t>DDTC114WE</t>
  </si>
  <si>
    <t>DDTC114WUA</t>
  </si>
  <si>
    <t>DDTC114YCA</t>
  </si>
  <si>
    <t>DDTC114YCAQ</t>
  </si>
  <si>
    <t>DDTC114YE</t>
  </si>
  <si>
    <t>DDTC114YLP</t>
  </si>
  <si>
    <t>DDTC114YUA</t>
  </si>
  <si>
    <t>DDTC115ECA</t>
  </si>
  <si>
    <t>DDTC115EE</t>
  </si>
  <si>
    <t>DDTC115EUA</t>
  </si>
  <si>
    <t>DDTC115EUAQ</t>
  </si>
  <si>
    <t>DDTC115GCA</t>
  </si>
  <si>
    <t>DDTC115GE</t>
  </si>
  <si>
    <t>DDTC115GUA</t>
  </si>
  <si>
    <t>DDTC115TCA</t>
  </si>
  <si>
    <t>DDTC115TE</t>
  </si>
  <si>
    <t>DDTC115TUA</t>
  </si>
  <si>
    <t>DDTC123ECA</t>
  </si>
  <si>
    <t>DDTC123ECAQ</t>
  </si>
  <si>
    <t>DDTC123EE</t>
  </si>
  <si>
    <t>DDTC123EUA</t>
  </si>
  <si>
    <t>DDTC123JCA</t>
  </si>
  <si>
    <t>DDTC123JE</t>
  </si>
  <si>
    <t>DDTC123JLP</t>
  </si>
  <si>
    <t>DDTC123JUA</t>
  </si>
  <si>
    <t>DDTC123TCA</t>
  </si>
  <si>
    <t>DDTC123TE</t>
  </si>
  <si>
    <t>DDTC123TUA</t>
  </si>
  <si>
    <t>DDTC123YCA</t>
  </si>
  <si>
    <t>DDTC123YE</t>
  </si>
  <si>
    <t>DDTC123YUA</t>
  </si>
  <si>
    <t>DDTC124ECA</t>
  </si>
  <si>
    <t>DDTC124EE</t>
  </si>
  <si>
    <t>DDTC124EUA</t>
  </si>
  <si>
    <t>DDTC124EUAQ</t>
  </si>
  <si>
    <t>DDTC124GCA</t>
  </si>
  <si>
    <t>DDTC124GE</t>
  </si>
  <si>
    <t>DDTC124GUA</t>
  </si>
  <si>
    <t>DDTC124TCA</t>
  </si>
  <si>
    <t>DDTC124TE</t>
  </si>
  <si>
    <t>DDTC124TEQ</t>
  </si>
  <si>
    <t>DDTC124TUA</t>
  </si>
  <si>
    <t>DDTC124XCA</t>
  </si>
  <si>
    <t>DDTC124XE</t>
  </si>
  <si>
    <t>DDTC124XUA</t>
  </si>
  <si>
    <t>DDTC143ECA</t>
  </si>
  <si>
    <t>DDTC143EE</t>
  </si>
  <si>
    <t>DDTC143EUA</t>
  </si>
  <si>
    <t>DDTC143FCA</t>
  </si>
  <si>
    <t>DDTC143FE</t>
  </si>
  <si>
    <t>DDTC143FUA</t>
  </si>
  <si>
    <t>DDTC143TCA</t>
  </si>
  <si>
    <t>DDTC143TCAQ</t>
  </si>
  <si>
    <t>DDTC143TE</t>
  </si>
  <si>
    <t>DDTC143TUA</t>
  </si>
  <si>
    <t>DDTC143XCA</t>
  </si>
  <si>
    <t>DDTC143XE</t>
  </si>
  <si>
    <t>DDTC143XUA</t>
  </si>
  <si>
    <t>DDTC143ZCA</t>
  </si>
  <si>
    <t>DDTC143ZCAQ</t>
  </si>
  <si>
    <t>DDTC143ZE</t>
  </si>
  <si>
    <t>DDTC143ZLP</t>
  </si>
  <si>
    <t>DDTC143ZUA</t>
  </si>
  <si>
    <t>DDTC144ECA</t>
  </si>
  <si>
    <t>DDTC144ECAQ</t>
  </si>
  <si>
    <t>DDTC144EE</t>
  </si>
  <si>
    <t>DDTC144ELP</t>
  </si>
  <si>
    <t>DDTC144EUA</t>
  </si>
  <si>
    <t>DDTC144EUAQ</t>
  </si>
  <si>
    <t>DDTC144GCA</t>
  </si>
  <si>
    <t>DDTC144GE</t>
  </si>
  <si>
    <t>DDTC144GUA</t>
  </si>
  <si>
    <t>DDTC144TCA</t>
  </si>
  <si>
    <t>DDTC144TE</t>
  </si>
  <si>
    <t>DDTC144TUA</t>
  </si>
  <si>
    <t>DDTC144VCA</t>
  </si>
  <si>
    <t>DDTC144VE</t>
  </si>
  <si>
    <t>DDTC144VUA</t>
  </si>
  <si>
    <t>DDTC144WCA</t>
  </si>
  <si>
    <t>DDTC144WE</t>
  </si>
  <si>
    <t>DDTC144WUA</t>
  </si>
  <si>
    <t>DDTD113EC</t>
  </si>
  <si>
    <t>NPN, 50V, 0.5A, SOT23</t>
  </si>
  <si>
    <t>DDTD113ZC</t>
  </si>
  <si>
    <t>DDTD113ZU</t>
  </si>
  <si>
    <t>NPN, 50V, 0.5A, SOT323</t>
  </si>
  <si>
    <t>DDTD114EC</t>
  </si>
  <si>
    <t>DDTD123EC</t>
  </si>
  <si>
    <t>DDTD123TC</t>
  </si>
  <si>
    <t>DDTD123TU</t>
  </si>
  <si>
    <t>DDTD123YC</t>
  </si>
  <si>
    <t>DDTD142JC</t>
  </si>
  <si>
    <t>DDTD142JU</t>
  </si>
  <si>
    <t>DEMD48</t>
  </si>
  <si>
    <t>R1=R2, R3≠R4</t>
  </si>
  <si>
    <t>2.2, 47</t>
  </si>
  <si>
    <t>UMC4N</t>
  </si>
  <si>
    <t>Complementary, 50V, 0.1A, SOT353</t>
  </si>
  <si>
    <t>R3=R4, R1≠R2</t>
  </si>
  <si>
    <t>10, 47</t>
  </si>
  <si>
    <t>SOT353</t>
  </si>
  <si>
    <t>UMC4NQ</t>
  </si>
  <si>
    <t>UMC5N</t>
  </si>
  <si>
    <t>4.7, 47</t>
  </si>
  <si>
    <t>UMC5NQ</t>
  </si>
  <si>
    <t>UMG4N</t>
  </si>
  <si>
    <t>Dual NPN, 50V, 0.1A, SOT353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</si>
</sst>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CX114EUQ" TargetMode="External"/><Relationship Id="rId_hyperlink_2" Type="http://schemas.openxmlformats.org/officeDocument/2006/relationships/hyperlink" Target="https://www.diodes.com/part/view/ACX114YUQ" TargetMode="External"/><Relationship Id="rId_hyperlink_3" Type="http://schemas.openxmlformats.org/officeDocument/2006/relationships/hyperlink" Target="https://www.diodes.com/part/view/ACX124EUQ" TargetMode="External"/><Relationship Id="rId_hyperlink_4" Type="http://schemas.openxmlformats.org/officeDocument/2006/relationships/hyperlink" Target="https://www.diodes.com/part/view/ACX143ZUQ" TargetMode="External"/><Relationship Id="rId_hyperlink_5" Type="http://schemas.openxmlformats.org/officeDocument/2006/relationships/hyperlink" Target="https://www.diodes.com/part/view/ADA114EUQ" TargetMode="External"/><Relationship Id="rId_hyperlink_6" Type="http://schemas.openxmlformats.org/officeDocument/2006/relationships/hyperlink" Target="https://www.diodes.com/part/view/ADA114YUQ" TargetMode="External"/><Relationship Id="rId_hyperlink_7" Type="http://schemas.openxmlformats.org/officeDocument/2006/relationships/hyperlink" Target="https://www.diodes.com/part/view/ADC114EUQ" TargetMode="External"/><Relationship Id="rId_hyperlink_8" Type="http://schemas.openxmlformats.org/officeDocument/2006/relationships/hyperlink" Target="https://www.diodes.com/part/view/ADC114YUQ" TargetMode="External"/><Relationship Id="rId_hyperlink_9" Type="http://schemas.openxmlformats.org/officeDocument/2006/relationships/hyperlink" Target="https://www.diodes.com/part/view/ADC124EUQ" TargetMode="External"/><Relationship Id="rId_hyperlink_10" Type="http://schemas.openxmlformats.org/officeDocument/2006/relationships/hyperlink" Target="https://www.diodes.com/part/view/ADC143TUQ" TargetMode="External"/><Relationship Id="rId_hyperlink_11" Type="http://schemas.openxmlformats.org/officeDocument/2006/relationships/hyperlink" Target="https://www.diodes.com/part/view/ADC143ZUQ" TargetMode="External"/><Relationship Id="rId_hyperlink_12" Type="http://schemas.openxmlformats.org/officeDocument/2006/relationships/hyperlink" Target="https://www.diodes.com/part/view/ADC144EUQ" TargetMode="External"/><Relationship Id="rId_hyperlink_13" Type="http://schemas.openxmlformats.org/officeDocument/2006/relationships/hyperlink" Target="https://www.diodes.com/part/view/ADTA114ECAQ" TargetMode="External"/><Relationship Id="rId_hyperlink_14" Type="http://schemas.openxmlformats.org/officeDocument/2006/relationships/hyperlink" Target="https://www.diodes.com/part/view/ADTA114EUAQ" TargetMode="External"/><Relationship Id="rId_hyperlink_15" Type="http://schemas.openxmlformats.org/officeDocument/2006/relationships/hyperlink" Target="https://www.diodes.com/part/view/ADTA114YUAQ" TargetMode="External"/><Relationship Id="rId_hyperlink_16" Type="http://schemas.openxmlformats.org/officeDocument/2006/relationships/hyperlink" Target="https://www.diodes.com/part/view/ADTA124ECAQ" TargetMode="External"/><Relationship Id="rId_hyperlink_17" Type="http://schemas.openxmlformats.org/officeDocument/2006/relationships/hyperlink" Target="https://www.diodes.com/part/view/ADTA143ECAQ" TargetMode="External"/><Relationship Id="rId_hyperlink_18" Type="http://schemas.openxmlformats.org/officeDocument/2006/relationships/hyperlink" Target="https://www.diodes.com/part/view/ADTA143XUAQ" TargetMode="External"/><Relationship Id="rId_hyperlink_19" Type="http://schemas.openxmlformats.org/officeDocument/2006/relationships/hyperlink" Target="https://www.diodes.com/part/view/ADTA143ZUAQ" TargetMode="External"/><Relationship Id="rId_hyperlink_20" Type="http://schemas.openxmlformats.org/officeDocument/2006/relationships/hyperlink" Target="https://www.diodes.com/part/view/ADTA144ECAQ" TargetMode="External"/><Relationship Id="rId_hyperlink_21" Type="http://schemas.openxmlformats.org/officeDocument/2006/relationships/hyperlink" Target="https://www.diodes.com/part/view/ADTA144EUAQ" TargetMode="External"/><Relationship Id="rId_hyperlink_22" Type="http://schemas.openxmlformats.org/officeDocument/2006/relationships/hyperlink" Target="https://www.diodes.com/part/view/ADTA144VCAQ" TargetMode="External"/><Relationship Id="rId_hyperlink_23" Type="http://schemas.openxmlformats.org/officeDocument/2006/relationships/hyperlink" Target="https://www.diodes.com/part/view/ADTA144WCAQ" TargetMode="External"/><Relationship Id="rId_hyperlink_24" Type="http://schemas.openxmlformats.org/officeDocument/2006/relationships/hyperlink" Target="https://www.diodes.com/part/view/ADTC114ECAQ" TargetMode="External"/><Relationship Id="rId_hyperlink_25" Type="http://schemas.openxmlformats.org/officeDocument/2006/relationships/hyperlink" Target="https://www.diodes.com/part/view/ADTC114EUAQ" TargetMode="External"/><Relationship Id="rId_hyperlink_26" Type="http://schemas.openxmlformats.org/officeDocument/2006/relationships/hyperlink" Target="https://www.diodes.com/part/view/ADTC114YUAQ" TargetMode="External"/><Relationship Id="rId_hyperlink_27" Type="http://schemas.openxmlformats.org/officeDocument/2006/relationships/hyperlink" Target="https://www.diodes.com/part/view/ADTC124ECAQ" TargetMode="External"/><Relationship Id="rId_hyperlink_28" Type="http://schemas.openxmlformats.org/officeDocument/2006/relationships/hyperlink" Target="https://www.diodes.com/part/view/ADTC124EUAQ" TargetMode="External"/><Relationship Id="rId_hyperlink_29" Type="http://schemas.openxmlformats.org/officeDocument/2006/relationships/hyperlink" Target="https://www.diodes.com/part/view/ADTC143ECAQ" TargetMode="External"/><Relationship Id="rId_hyperlink_30" Type="http://schemas.openxmlformats.org/officeDocument/2006/relationships/hyperlink" Target="https://www.diodes.com/part/view/ADTC143TCAQ" TargetMode="External"/><Relationship Id="rId_hyperlink_31" Type="http://schemas.openxmlformats.org/officeDocument/2006/relationships/hyperlink" Target="https://www.diodes.com/part/view/ADTC143TUAQ" TargetMode="External"/><Relationship Id="rId_hyperlink_32" Type="http://schemas.openxmlformats.org/officeDocument/2006/relationships/hyperlink" Target="https://www.diodes.com/part/view/ADTC143XUAQ" TargetMode="External"/><Relationship Id="rId_hyperlink_33" Type="http://schemas.openxmlformats.org/officeDocument/2006/relationships/hyperlink" Target="https://www.diodes.com/part/view/ADTC143ZCAQ" TargetMode="External"/><Relationship Id="rId_hyperlink_34" Type="http://schemas.openxmlformats.org/officeDocument/2006/relationships/hyperlink" Target="https://www.diodes.com/part/view/ADTC143ZUAQ" TargetMode="External"/><Relationship Id="rId_hyperlink_35" Type="http://schemas.openxmlformats.org/officeDocument/2006/relationships/hyperlink" Target="https://www.diodes.com/part/view/ADTC144ECAQ" TargetMode="External"/><Relationship Id="rId_hyperlink_36" Type="http://schemas.openxmlformats.org/officeDocument/2006/relationships/hyperlink" Target="https://www.diodes.com/part/view/ADTC144EUAQ" TargetMode="External"/><Relationship Id="rId_hyperlink_37" Type="http://schemas.openxmlformats.org/officeDocument/2006/relationships/hyperlink" Target="https://www.diodes.com/part/view/ADTC144VCAQ-13" TargetMode="External"/><Relationship Id="rId_hyperlink_38" Type="http://schemas.openxmlformats.org/officeDocument/2006/relationships/hyperlink" Target="https://www.diodes.com/part/view/ADTC144VCAQ-7" TargetMode="External"/><Relationship Id="rId_hyperlink_39" Type="http://schemas.openxmlformats.org/officeDocument/2006/relationships/hyperlink" Target="https://www.diodes.com/part/view/ADTC144WCAQ" TargetMode="External"/><Relationship Id="rId_hyperlink_40" Type="http://schemas.openxmlformats.org/officeDocument/2006/relationships/hyperlink" Target="https://www.diodes.com/part/view/DCX114EH" TargetMode="External"/><Relationship Id="rId_hyperlink_41" Type="http://schemas.openxmlformats.org/officeDocument/2006/relationships/hyperlink" Target="https://www.diodes.com/part/view/DCX114EU" TargetMode="External"/><Relationship Id="rId_hyperlink_42" Type="http://schemas.openxmlformats.org/officeDocument/2006/relationships/hyperlink" Target="https://www.diodes.com/part/view/DCX114EUQ" TargetMode="External"/><Relationship Id="rId_hyperlink_43" Type="http://schemas.openxmlformats.org/officeDocument/2006/relationships/hyperlink" Target="https://www.diodes.com/part/view/DCX114TH" TargetMode="External"/><Relationship Id="rId_hyperlink_44" Type="http://schemas.openxmlformats.org/officeDocument/2006/relationships/hyperlink" Target="https://www.diodes.com/part/view/DCX114TU" TargetMode="External"/><Relationship Id="rId_hyperlink_45" Type="http://schemas.openxmlformats.org/officeDocument/2006/relationships/hyperlink" Target="https://www.diodes.com/part/view/DCX114YH" TargetMode="External"/><Relationship Id="rId_hyperlink_46" Type="http://schemas.openxmlformats.org/officeDocument/2006/relationships/hyperlink" Target="https://www.diodes.com/part/view/DCX114YU" TargetMode="External"/><Relationship Id="rId_hyperlink_47" Type="http://schemas.openxmlformats.org/officeDocument/2006/relationships/hyperlink" Target="https://www.diodes.com/part/view/DCX114YUQ" TargetMode="External"/><Relationship Id="rId_hyperlink_48" Type="http://schemas.openxmlformats.org/officeDocument/2006/relationships/hyperlink" Target="https://www.diodes.com/part/view/DCX115EK" TargetMode="External"/><Relationship Id="rId_hyperlink_49" Type="http://schemas.openxmlformats.org/officeDocument/2006/relationships/hyperlink" Target="https://www.diodes.com/part/view/DCX115EU" TargetMode="External"/><Relationship Id="rId_hyperlink_50" Type="http://schemas.openxmlformats.org/officeDocument/2006/relationships/hyperlink" Target="https://www.diodes.com/part/view/DCX122LU" TargetMode="External"/><Relationship Id="rId_hyperlink_51" Type="http://schemas.openxmlformats.org/officeDocument/2006/relationships/hyperlink" Target="https://www.diodes.com/part/view/DCX122TU" TargetMode="External"/><Relationship Id="rId_hyperlink_52" Type="http://schemas.openxmlformats.org/officeDocument/2006/relationships/hyperlink" Target="https://www.diodes.com/part/view/DCX123JH" TargetMode="External"/><Relationship Id="rId_hyperlink_53" Type="http://schemas.openxmlformats.org/officeDocument/2006/relationships/hyperlink" Target="https://www.diodes.com/part/view/DCX123JU" TargetMode="External"/><Relationship Id="rId_hyperlink_54" Type="http://schemas.openxmlformats.org/officeDocument/2006/relationships/hyperlink" Target="https://www.diodes.com/part/view/DCX123JUQ" TargetMode="External"/><Relationship Id="rId_hyperlink_55" Type="http://schemas.openxmlformats.org/officeDocument/2006/relationships/hyperlink" Target="https://www.diodes.com/part/view/DCX124EH" TargetMode="External"/><Relationship Id="rId_hyperlink_56" Type="http://schemas.openxmlformats.org/officeDocument/2006/relationships/hyperlink" Target="https://www.diodes.com/part/view/DCX124EK" TargetMode="External"/><Relationship Id="rId_hyperlink_57" Type="http://schemas.openxmlformats.org/officeDocument/2006/relationships/hyperlink" Target="https://www.diodes.com/part/view/DCX124EU" TargetMode="External"/><Relationship Id="rId_hyperlink_58" Type="http://schemas.openxmlformats.org/officeDocument/2006/relationships/hyperlink" Target="https://www.diodes.com/part/view/DCX124EUQ" TargetMode="External"/><Relationship Id="rId_hyperlink_59" Type="http://schemas.openxmlformats.org/officeDocument/2006/relationships/hyperlink" Target="https://www.diodes.com/part/view/DCX142JU" TargetMode="External"/><Relationship Id="rId_hyperlink_60" Type="http://schemas.openxmlformats.org/officeDocument/2006/relationships/hyperlink" Target="https://www.diodes.com/part/view/DCX142TU" TargetMode="External"/><Relationship Id="rId_hyperlink_61" Type="http://schemas.openxmlformats.org/officeDocument/2006/relationships/hyperlink" Target="https://www.diodes.com/part/view/DCX143EH" TargetMode="External"/><Relationship Id="rId_hyperlink_62" Type="http://schemas.openxmlformats.org/officeDocument/2006/relationships/hyperlink" Target="https://www.diodes.com/part/view/DCX143EU" TargetMode="External"/><Relationship Id="rId_hyperlink_63" Type="http://schemas.openxmlformats.org/officeDocument/2006/relationships/hyperlink" Target="https://www.diodes.com/part/view/DCX143TH" TargetMode="External"/><Relationship Id="rId_hyperlink_64" Type="http://schemas.openxmlformats.org/officeDocument/2006/relationships/hyperlink" Target="https://www.diodes.com/part/view/DCX143TU" TargetMode="External"/><Relationship Id="rId_hyperlink_65" Type="http://schemas.openxmlformats.org/officeDocument/2006/relationships/hyperlink" Target="https://www.diodes.com/part/view/DCX143ZU" TargetMode="External"/><Relationship Id="rId_hyperlink_66" Type="http://schemas.openxmlformats.org/officeDocument/2006/relationships/hyperlink" Target="https://www.diodes.com/part/view/DCX144EH" TargetMode="External"/><Relationship Id="rId_hyperlink_67" Type="http://schemas.openxmlformats.org/officeDocument/2006/relationships/hyperlink" Target="https://www.diodes.com/part/view/DCX144EU" TargetMode="External"/><Relationship Id="rId_hyperlink_68" Type="http://schemas.openxmlformats.org/officeDocument/2006/relationships/hyperlink" Target="https://www.diodes.com/part/view/DCX144EUQ" TargetMode="External"/><Relationship Id="rId_hyperlink_69" Type="http://schemas.openxmlformats.org/officeDocument/2006/relationships/hyperlink" Target="https://www.diodes.com/part/view/DDA113TU" TargetMode="External"/><Relationship Id="rId_hyperlink_70" Type="http://schemas.openxmlformats.org/officeDocument/2006/relationships/hyperlink" Target="https://www.diodes.com/part/view/DDA114EH" TargetMode="External"/><Relationship Id="rId_hyperlink_71" Type="http://schemas.openxmlformats.org/officeDocument/2006/relationships/hyperlink" Target="https://www.diodes.com/part/view/DDA114EU" TargetMode="External"/><Relationship Id="rId_hyperlink_72" Type="http://schemas.openxmlformats.org/officeDocument/2006/relationships/hyperlink" Target="https://www.diodes.com/part/view/DDA114EUQ" TargetMode="External"/><Relationship Id="rId_hyperlink_73" Type="http://schemas.openxmlformats.org/officeDocument/2006/relationships/hyperlink" Target="https://www.diodes.com/part/view/DDA114TH" TargetMode="External"/><Relationship Id="rId_hyperlink_74" Type="http://schemas.openxmlformats.org/officeDocument/2006/relationships/hyperlink" Target="https://www.diodes.com/part/view/DDA114TU" TargetMode="External"/><Relationship Id="rId_hyperlink_75" Type="http://schemas.openxmlformats.org/officeDocument/2006/relationships/hyperlink" Target="https://www.diodes.com/part/view/DDA114TUQ" TargetMode="External"/><Relationship Id="rId_hyperlink_76" Type="http://schemas.openxmlformats.org/officeDocument/2006/relationships/hyperlink" Target="https://www.diodes.com/part/view/DDA114YH" TargetMode="External"/><Relationship Id="rId_hyperlink_77" Type="http://schemas.openxmlformats.org/officeDocument/2006/relationships/hyperlink" Target="https://www.diodes.com/part/view/DDA114YU" TargetMode="External"/><Relationship Id="rId_hyperlink_78" Type="http://schemas.openxmlformats.org/officeDocument/2006/relationships/hyperlink" Target="https://www.diodes.com/part/view/DDA114YUQ" TargetMode="External"/><Relationship Id="rId_hyperlink_79" Type="http://schemas.openxmlformats.org/officeDocument/2006/relationships/hyperlink" Target="https://www.diodes.com/part/view/DDA123JH" TargetMode="External"/><Relationship Id="rId_hyperlink_80" Type="http://schemas.openxmlformats.org/officeDocument/2006/relationships/hyperlink" Target="https://www.diodes.com/part/view/DDA123JU" TargetMode="External"/><Relationship Id="rId_hyperlink_81" Type="http://schemas.openxmlformats.org/officeDocument/2006/relationships/hyperlink" Target="https://www.diodes.com/part/view/DDA124EH" TargetMode="External"/><Relationship Id="rId_hyperlink_82" Type="http://schemas.openxmlformats.org/officeDocument/2006/relationships/hyperlink" Target="https://www.diodes.com/part/view/DDA124EU" TargetMode="External"/><Relationship Id="rId_hyperlink_83" Type="http://schemas.openxmlformats.org/officeDocument/2006/relationships/hyperlink" Target="https://www.diodes.com/part/view/DDA124EUQ" TargetMode="External"/><Relationship Id="rId_hyperlink_84" Type="http://schemas.openxmlformats.org/officeDocument/2006/relationships/hyperlink" Target="https://www.diodes.com/part/view/DDA143EH" TargetMode="External"/><Relationship Id="rId_hyperlink_85" Type="http://schemas.openxmlformats.org/officeDocument/2006/relationships/hyperlink" Target="https://www.diodes.com/part/view/DDA143TH" TargetMode="External"/><Relationship Id="rId_hyperlink_86" Type="http://schemas.openxmlformats.org/officeDocument/2006/relationships/hyperlink" Target="https://www.diodes.com/part/view/DDA143TU" TargetMode="External"/><Relationship Id="rId_hyperlink_87" Type="http://schemas.openxmlformats.org/officeDocument/2006/relationships/hyperlink" Target="https://www.diodes.com/part/view/DDA143TUQ" TargetMode="External"/><Relationship Id="rId_hyperlink_88" Type="http://schemas.openxmlformats.org/officeDocument/2006/relationships/hyperlink" Target="https://www.diodes.com/part/view/DDA144EH" TargetMode="External"/><Relationship Id="rId_hyperlink_89" Type="http://schemas.openxmlformats.org/officeDocument/2006/relationships/hyperlink" Target="https://www.diodes.com/part/view/DDA144EU" TargetMode="External"/><Relationship Id="rId_hyperlink_90" Type="http://schemas.openxmlformats.org/officeDocument/2006/relationships/hyperlink" Target="https://www.diodes.com/part/view/DDA144EUQ" TargetMode="External"/><Relationship Id="rId_hyperlink_91" Type="http://schemas.openxmlformats.org/officeDocument/2006/relationships/hyperlink" Target="https://www.diodes.com/part/view/DDC113TU" TargetMode="External"/><Relationship Id="rId_hyperlink_92" Type="http://schemas.openxmlformats.org/officeDocument/2006/relationships/hyperlink" Target="https://www.diodes.com/part/view/DDC114EH" TargetMode="External"/><Relationship Id="rId_hyperlink_93" Type="http://schemas.openxmlformats.org/officeDocument/2006/relationships/hyperlink" Target="https://www.diodes.com/part/view/DDC114EU" TargetMode="External"/><Relationship Id="rId_hyperlink_94" Type="http://schemas.openxmlformats.org/officeDocument/2006/relationships/hyperlink" Target="https://www.diodes.com/part/view/DDC114TH" TargetMode="External"/><Relationship Id="rId_hyperlink_95" Type="http://schemas.openxmlformats.org/officeDocument/2006/relationships/hyperlink" Target="https://www.diodes.com/part/view/DDC114TU" TargetMode="External"/><Relationship Id="rId_hyperlink_96" Type="http://schemas.openxmlformats.org/officeDocument/2006/relationships/hyperlink" Target="https://www.diodes.com/part/view/DDC114TUQ" TargetMode="External"/><Relationship Id="rId_hyperlink_97" Type="http://schemas.openxmlformats.org/officeDocument/2006/relationships/hyperlink" Target="https://www.diodes.com/part/view/DDC114YH" TargetMode="External"/><Relationship Id="rId_hyperlink_98" Type="http://schemas.openxmlformats.org/officeDocument/2006/relationships/hyperlink" Target="https://www.diodes.com/part/view/DDC114YU" TargetMode="External"/><Relationship Id="rId_hyperlink_99" Type="http://schemas.openxmlformats.org/officeDocument/2006/relationships/hyperlink" Target="https://www.diodes.com/part/view/DDC115EU" TargetMode="External"/><Relationship Id="rId_hyperlink_100" Type="http://schemas.openxmlformats.org/officeDocument/2006/relationships/hyperlink" Target="https://www.diodes.com/part/view/DDC123JH" TargetMode="External"/><Relationship Id="rId_hyperlink_101" Type="http://schemas.openxmlformats.org/officeDocument/2006/relationships/hyperlink" Target="https://www.diodes.com/part/view/DDC123JU" TargetMode="External"/><Relationship Id="rId_hyperlink_102" Type="http://schemas.openxmlformats.org/officeDocument/2006/relationships/hyperlink" Target="https://www.diodes.com/part/view/DDC124EH" TargetMode="External"/><Relationship Id="rId_hyperlink_103" Type="http://schemas.openxmlformats.org/officeDocument/2006/relationships/hyperlink" Target="https://www.diodes.com/part/view/DDC124EU" TargetMode="External"/><Relationship Id="rId_hyperlink_104" Type="http://schemas.openxmlformats.org/officeDocument/2006/relationships/hyperlink" Target="https://www.diodes.com/part/view/DDC143EH" TargetMode="External"/><Relationship Id="rId_hyperlink_105" Type="http://schemas.openxmlformats.org/officeDocument/2006/relationships/hyperlink" Target="https://www.diodes.com/part/view/DDC143TH" TargetMode="External"/><Relationship Id="rId_hyperlink_106" Type="http://schemas.openxmlformats.org/officeDocument/2006/relationships/hyperlink" Target="https://www.diodes.com/part/view/DDC143TU" TargetMode="External"/><Relationship Id="rId_hyperlink_107" Type="http://schemas.openxmlformats.org/officeDocument/2006/relationships/hyperlink" Target="https://www.diodes.com/part/view/DDC143XU" TargetMode="External"/><Relationship Id="rId_hyperlink_108" Type="http://schemas.openxmlformats.org/officeDocument/2006/relationships/hyperlink" Target="https://www.diodes.com/part/view/DDC143ZU" TargetMode="External"/><Relationship Id="rId_hyperlink_109" Type="http://schemas.openxmlformats.org/officeDocument/2006/relationships/hyperlink" Target="https://www.diodes.com/part/view/DDC144EH" TargetMode="External"/><Relationship Id="rId_hyperlink_110" Type="http://schemas.openxmlformats.org/officeDocument/2006/relationships/hyperlink" Target="https://www.diodes.com/part/view/DDC144EU" TargetMode="External"/><Relationship Id="rId_hyperlink_111" Type="http://schemas.openxmlformats.org/officeDocument/2006/relationships/hyperlink" Target="https://www.diodes.com/part/view/DDC144NS" TargetMode="External"/><Relationship Id="rId_hyperlink_112" Type="http://schemas.openxmlformats.org/officeDocument/2006/relationships/hyperlink" Target="https://www.diodes.com/part/view/DDC144TH" TargetMode="External"/><Relationship Id="rId_hyperlink_113" Type="http://schemas.openxmlformats.org/officeDocument/2006/relationships/hyperlink" Target="https://www.diodes.com/part/view/DDC144TU" TargetMode="External"/><Relationship Id="rId_hyperlink_114" Type="http://schemas.openxmlformats.org/officeDocument/2006/relationships/hyperlink" Target="https://www.diodes.com/part/view/DDTA113TCA" TargetMode="External"/><Relationship Id="rId_hyperlink_115" Type="http://schemas.openxmlformats.org/officeDocument/2006/relationships/hyperlink" Target="https://www.diodes.com/part/view/DDTA113TE" TargetMode="External"/><Relationship Id="rId_hyperlink_116" Type="http://schemas.openxmlformats.org/officeDocument/2006/relationships/hyperlink" Target="https://www.diodes.com/part/view/DDTA113TUA" TargetMode="External"/><Relationship Id="rId_hyperlink_117" Type="http://schemas.openxmlformats.org/officeDocument/2006/relationships/hyperlink" Target="https://www.diodes.com/part/view/DDTA113ZCA" TargetMode="External"/><Relationship Id="rId_hyperlink_118" Type="http://schemas.openxmlformats.org/officeDocument/2006/relationships/hyperlink" Target="https://www.diodes.com/part/view/DDTA113ZE" TargetMode="External"/><Relationship Id="rId_hyperlink_119" Type="http://schemas.openxmlformats.org/officeDocument/2006/relationships/hyperlink" Target="https://www.diodes.com/part/view/DDTA113ZUA" TargetMode="External"/><Relationship Id="rId_hyperlink_120" Type="http://schemas.openxmlformats.org/officeDocument/2006/relationships/hyperlink" Target="https://www.diodes.com/part/view/DDTA114ECA" TargetMode="External"/><Relationship Id="rId_hyperlink_121" Type="http://schemas.openxmlformats.org/officeDocument/2006/relationships/hyperlink" Target="https://www.diodes.com/part/view/DDTA114ECAQ" TargetMode="External"/><Relationship Id="rId_hyperlink_122" Type="http://schemas.openxmlformats.org/officeDocument/2006/relationships/hyperlink" Target="https://www.diodes.com/part/view/DDTA114EE" TargetMode="External"/><Relationship Id="rId_hyperlink_123" Type="http://schemas.openxmlformats.org/officeDocument/2006/relationships/hyperlink" Target="https://www.diodes.com/part/view/DDTA114EUA" TargetMode="External"/><Relationship Id="rId_hyperlink_124" Type="http://schemas.openxmlformats.org/officeDocument/2006/relationships/hyperlink" Target="https://www.diodes.com/part/view/DDTA114GCA" TargetMode="External"/><Relationship Id="rId_hyperlink_125" Type="http://schemas.openxmlformats.org/officeDocument/2006/relationships/hyperlink" Target="https://www.diodes.com/part/view/DDTA114GE" TargetMode="External"/><Relationship Id="rId_hyperlink_126" Type="http://schemas.openxmlformats.org/officeDocument/2006/relationships/hyperlink" Target="https://www.diodes.com/part/view/DDTA114GUA" TargetMode="External"/><Relationship Id="rId_hyperlink_127" Type="http://schemas.openxmlformats.org/officeDocument/2006/relationships/hyperlink" Target="https://www.diodes.com/part/view/DDTA114TCA" TargetMode="External"/><Relationship Id="rId_hyperlink_128" Type="http://schemas.openxmlformats.org/officeDocument/2006/relationships/hyperlink" Target="https://www.diodes.com/part/view/DDTA114TE" TargetMode="External"/><Relationship Id="rId_hyperlink_129" Type="http://schemas.openxmlformats.org/officeDocument/2006/relationships/hyperlink" Target="https://www.diodes.com/part/view/DDTA114TUA" TargetMode="External"/><Relationship Id="rId_hyperlink_130" Type="http://schemas.openxmlformats.org/officeDocument/2006/relationships/hyperlink" Target="https://www.diodes.com/part/view/DDTA114WCA" TargetMode="External"/><Relationship Id="rId_hyperlink_131" Type="http://schemas.openxmlformats.org/officeDocument/2006/relationships/hyperlink" Target="https://www.diodes.com/part/view/DDTA114WE" TargetMode="External"/><Relationship Id="rId_hyperlink_132" Type="http://schemas.openxmlformats.org/officeDocument/2006/relationships/hyperlink" Target="https://www.diodes.com/part/view/DDTA114WUA" TargetMode="External"/><Relationship Id="rId_hyperlink_133" Type="http://schemas.openxmlformats.org/officeDocument/2006/relationships/hyperlink" Target="https://www.diodes.com/part/view/DDTA114YCA" TargetMode="External"/><Relationship Id="rId_hyperlink_134" Type="http://schemas.openxmlformats.org/officeDocument/2006/relationships/hyperlink" Target="https://www.diodes.com/part/view/DDTA114YE" TargetMode="External"/><Relationship Id="rId_hyperlink_135" Type="http://schemas.openxmlformats.org/officeDocument/2006/relationships/hyperlink" Target="https://www.diodes.com/part/view/DDTA114YLP" TargetMode="External"/><Relationship Id="rId_hyperlink_136" Type="http://schemas.openxmlformats.org/officeDocument/2006/relationships/hyperlink" Target="https://www.diodes.com/part/view/DDTA114YUA" TargetMode="External"/><Relationship Id="rId_hyperlink_137" Type="http://schemas.openxmlformats.org/officeDocument/2006/relationships/hyperlink" Target="https://www.diodes.com/part/view/DDTA115ECA" TargetMode="External"/><Relationship Id="rId_hyperlink_138" Type="http://schemas.openxmlformats.org/officeDocument/2006/relationships/hyperlink" Target="https://www.diodes.com/part/view/DDTA115EE" TargetMode="External"/><Relationship Id="rId_hyperlink_139" Type="http://schemas.openxmlformats.org/officeDocument/2006/relationships/hyperlink" Target="https://www.diodes.com/part/view/DDTA115EUA" TargetMode="External"/><Relationship Id="rId_hyperlink_140" Type="http://schemas.openxmlformats.org/officeDocument/2006/relationships/hyperlink" Target="https://www.diodes.com/part/view/DDTA115GCA" TargetMode="External"/><Relationship Id="rId_hyperlink_141" Type="http://schemas.openxmlformats.org/officeDocument/2006/relationships/hyperlink" Target="https://www.diodes.com/part/view/DDTA115GE" TargetMode="External"/><Relationship Id="rId_hyperlink_142" Type="http://schemas.openxmlformats.org/officeDocument/2006/relationships/hyperlink" Target="https://www.diodes.com/part/view/DDTA115GUA" TargetMode="External"/><Relationship Id="rId_hyperlink_143" Type="http://schemas.openxmlformats.org/officeDocument/2006/relationships/hyperlink" Target="https://www.diodes.com/part/view/DDTA115TCA" TargetMode="External"/><Relationship Id="rId_hyperlink_144" Type="http://schemas.openxmlformats.org/officeDocument/2006/relationships/hyperlink" Target="https://www.diodes.com/part/view/DDTA115TE" TargetMode="External"/><Relationship Id="rId_hyperlink_145" Type="http://schemas.openxmlformats.org/officeDocument/2006/relationships/hyperlink" Target="https://www.diodes.com/part/view/DDTA115TUA" TargetMode="External"/><Relationship Id="rId_hyperlink_146" Type="http://schemas.openxmlformats.org/officeDocument/2006/relationships/hyperlink" Target="https://www.diodes.com/part/view/DDTA123ECA" TargetMode="External"/><Relationship Id="rId_hyperlink_147" Type="http://schemas.openxmlformats.org/officeDocument/2006/relationships/hyperlink" Target="https://www.diodes.com/part/view/DDTA123EE" TargetMode="External"/><Relationship Id="rId_hyperlink_148" Type="http://schemas.openxmlformats.org/officeDocument/2006/relationships/hyperlink" Target="https://www.diodes.com/part/view/DDTA123EUA" TargetMode="External"/><Relationship Id="rId_hyperlink_149" Type="http://schemas.openxmlformats.org/officeDocument/2006/relationships/hyperlink" Target="https://www.diodes.com/part/view/DDTA123JCA" TargetMode="External"/><Relationship Id="rId_hyperlink_150" Type="http://schemas.openxmlformats.org/officeDocument/2006/relationships/hyperlink" Target="https://www.diodes.com/part/view/DDTA123JE" TargetMode="External"/><Relationship Id="rId_hyperlink_151" Type="http://schemas.openxmlformats.org/officeDocument/2006/relationships/hyperlink" Target="https://www.diodes.com/part/view/DDTA123JUA" TargetMode="External"/><Relationship Id="rId_hyperlink_152" Type="http://schemas.openxmlformats.org/officeDocument/2006/relationships/hyperlink" Target="https://www.diodes.com/part/view/DDTA123TCA" TargetMode="External"/><Relationship Id="rId_hyperlink_153" Type="http://schemas.openxmlformats.org/officeDocument/2006/relationships/hyperlink" Target="https://www.diodes.com/part/view/DDTA123TE" TargetMode="External"/><Relationship Id="rId_hyperlink_154" Type="http://schemas.openxmlformats.org/officeDocument/2006/relationships/hyperlink" Target="https://www.diodes.com/part/view/DDTA123TUA" TargetMode="External"/><Relationship Id="rId_hyperlink_155" Type="http://schemas.openxmlformats.org/officeDocument/2006/relationships/hyperlink" Target="https://www.diodes.com/part/view/DDTA123YCA" TargetMode="External"/><Relationship Id="rId_hyperlink_156" Type="http://schemas.openxmlformats.org/officeDocument/2006/relationships/hyperlink" Target="https://www.diodes.com/part/view/DDTA123YE" TargetMode="External"/><Relationship Id="rId_hyperlink_157" Type="http://schemas.openxmlformats.org/officeDocument/2006/relationships/hyperlink" Target="https://www.diodes.com/part/view/DDTA123YUA" TargetMode="External"/><Relationship Id="rId_hyperlink_158" Type="http://schemas.openxmlformats.org/officeDocument/2006/relationships/hyperlink" Target="https://www.diodes.com/part/view/DDTA124ECA" TargetMode="External"/><Relationship Id="rId_hyperlink_159" Type="http://schemas.openxmlformats.org/officeDocument/2006/relationships/hyperlink" Target="https://www.diodes.com/part/view/DDTA124EE" TargetMode="External"/><Relationship Id="rId_hyperlink_160" Type="http://schemas.openxmlformats.org/officeDocument/2006/relationships/hyperlink" Target="https://www.diodes.com/part/view/DDTA124EUA" TargetMode="External"/><Relationship Id="rId_hyperlink_161" Type="http://schemas.openxmlformats.org/officeDocument/2006/relationships/hyperlink" Target="https://www.diodes.com/part/view/DDTA124GCA" TargetMode="External"/><Relationship Id="rId_hyperlink_162" Type="http://schemas.openxmlformats.org/officeDocument/2006/relationships/hyperlink" Target="https://www.diodes.com/part/view/DDTA124GE" TargetMode="External"/><Relationship Id="rId_hyperlink_163" Type="http://schemas.openxmlformats.org/officeDocument/2006/relationships/hyperlink" Target="https://www.diodes.com/part/view/DDTA124GUA" TargetMode="External"/><Relationship Id="rId_hyperlink_164" Type="http://schemas.openxmlformats.org/officeDocument/2006/relationships/hyperlink" Target="https://www.diodes.com/part/view/DDTA124TCA" TargetMode="External"/><Relationship Id="rId_hyperlink_165" Type="http://schemas.openxmlformats.org/officeDocument/2006/relationships/hyperlink" Target="https://www.diodes.com/part/view/DDTA124TE" TargetMode="External"/><Relationship Id="rId_hyperlink_166" Type="http://schemas.openxmlformats.org/officeDocument/2006/relationships/hyperlink" Target="https://www.diodes.com/part/view/DDTA124TUA" TargetMode="External"/><Relationship Id="rId_hyperlink_167" Type="http://schemas.openxmlformats.org/officeDocument/2006/relationships/hyperlink" Target="https://www.diodes.com/part/view/DDTA124XCA" TargetMode="External"/><Relationship Id="rId_hyperlink_168" Type="http://schemas.openxmlformats.org/officeDocument/2006/relationships/hyperlink" Target="https://www.diodes.com/part/view/DDTA124XE" TargetMode="External"/><Relationship Id="rId_hyperlink_169" Type="http://schemas.openxmlformats.org/officeDocument/2006/relationships/hyperlink" Target="https://www.diodes.com/part/view/DDTA124XUA" TargetMode="External"/><Relationship Id="rId_hyperlink_170" Type="http://schemas.openxmlformats.org/officeDocument/2006/relationships/hyperlink" Target="https://www.diodes.com/part/view/DDTA125TE" TargetMode="External"/><Relationship Id="rId_hyperlink_171" Type="http://schemas.openxmlformats.org/officeDocument/2006/relationships/hyperlink" Target="https://www.diodes.com/part/view/DDTA143ECA" TargetMode="External"/><Relationship Id="rId_hyperlink_172" Type="http://schemas.openxmlformats.org/officeDocument/2006/relationships/hyperlink" Target="https://www.diodes.com/part/view/DDTA143EE" TargetMode="External"/><Relationship Id="rId_hyperlink_173" Type="http://schemas.openxmlformats.org/officeDocument/2006/relationships/hyperlink" Target="https://www.diodes.com/part/view/DDTA143EUA" TargetMode="External"/><Relationship Id="rId_hyperlink_174" Type="http://schemas.openxmlformats.org/officeDocument/2006/relationships/hyperlink" Target="https://www.diodes.com/part/view/DDTA143FCA" TargetMode="External"/><Relationship Id="rId_hyperlink_175" Type="http://schemas.openxmlformats.org/officeDocument/2006/relationships/hyperlink" Target="https://www.diodes.com/part/view/DDTA143FE" TargetMode="External"/><Relationship Id="rId_hyperlink_176" Type="http://schemas.openxmlformats.org/officeDocument/2006/relationships/hyperlink" Target="https://www.diodes.com/part/view/DDTA143FUA" TargetMode="External"/><Relationship Id="rId_hyperlink_177" Type="http://schemas.openxmlformats.org/officeDocument/2006/relationships/hyperlink" Target="https://www.diodes.com/part/view/DDTA143TCA" TargetMode="External"/><Relationship Id="rId_hyperlink_178" Type="http://schemas.openxmlformats.org/officeDocument/2006/relationships/hyperlink" Target="https://www.diodes.com/part/view/DDTA143TE" TargetMode="External"/><Relationship Id="rId_hyperlink_179" Type="http://schemas.openxmlformats.org/officeDocument/2006/relationships/hyperlink" Target="https://www.diodes.com/part/view/DDTA143TUA" TargetMode="External"/><Relationship Id="rId_hyperlink_180" Type="http://schemas.openxmlformats.org/officeDocument/2006/relationships/hyperlink" Target="https://www.diodes.com/part/view/DDTA143XCA" TargetMode="External"/><Relationship Id="rId_hyperlink_181" Type="http://schemas.openxmlformats.org/officeDocument/2006/relationships/hyperlink" Target="https://www.diodes.com/part/view/DDTA143XE" TargetMode="External"/><Relationship Id="rId_hyperlink_182" Type="http://schemas.openxmlformats.org/officeDocument/2006/relationships/hyperlink" Target="https://www.diodes.com/part/view/DDTA143XUA" TargetMode="External"/><Relationship Id="rId_hyperlink_183" Type="http://schemas.openxmlformats.org/officeDocument/2006/relationships/hyperlink" Target="https://www.diodes.com/part/view/DDTA143ZCA" TargetMode="External"/><Relationship Id="rId_hyperlink_184" Type="http://schemas.openxmlformats.org/officeDocument/2006/relationships/hyperlink" Target="https://www.diodes.com/part/view/DDTA143ZE" TargetMode="External"/><Relationship Id="rId_hyperlink_185" Type="http://schemas.openxmlformats.org/officeDocument/2006/relationships/hyperlink" Target="https://www.diodes.com/part/view/DDTA143ZUA" TargetMode="External"/><Relationship Id="rId_hyperlink_186" Type="http://schemas.openxmlformats.org/officeDocument/2006/relationships/hyperlink" Target="https://www.diodes.com/part/view/DDTA144ECA" TargetMode="External"/><Relationship Id="rId_hyperlink_187" Type="http://schemas.openxmlformats.org/officeDocument/2006/relationships/hyperlink" Target="https://www.diodes.com/part/view/DDTA144ECAQ" TargetMode="External"/><Relationship Id="rId_hyperlink_188" Type="http://schemas.openxmlformats.org/officeDocument/2006/relationships/hyperlink" Target="https://www.diodes.com/part/view/DDTA144EE" TargetMode="External"/><Relationship Id="rId_hyperlink_189" Type="http://schemas.openxmlformats.org/officeDocument/2006/relationships/hyperlink" Target="https://www.diodes.com/part/view/DDTA144ELP" TargetMode="External"/><Relationship Id="rId_hyperlink_190" Type="http://schemas.openxmlformats.org/officeDocument/2006/relationships/hyperlink" Target="https://www.diodes.com/part/view/DDTA144EUA" TargetMode="External"/><Relationship Id="rId_hyperlink_191" Type="http://schemas.openxmlformats.org/officeDocument/2006/relationships/hyperlink" Target="https://www.diodes.com/part/view/DDTA144GCA" TargetMode="External"/><Relationship Id="rId_hyperlink_192" Type="http://schemas.openxmlformats.org/officeDocument/2006/relationships/hyperlink" Target="https://www.diodes.com/part/view/DDTA144GE" TargetMode="External"/><Relationship Id="rId_hyperlink_193" Type="http://schemas.openxmlformats.org/officeDocument/2006/relationships/hyperlink" Target="https://www.diodes.com/part/view/DDTA144GUA" TargetMode="External"/><Relationship Id="rId_hyperlink_194" Type="http://schemas.openxmlformats.org/officeDocument/2006/relationships/hyperlink" Target="https://www.diodes.com/part/view/DDTA144TCA" TargetMode="External"/><Relationship Id="rId_hyperlink_195" Type="http://schemas.openxmlformats.org/officeDocument/2006/relationships/hyperlink" Target="https://www.diodes.com/part/view/DDTA144TE" TargetMode="External"/><Relationship Id="rId_hyperlink_196" Type="http://schemas.openxmlformats.org/officeDocument/2006/relationships/hyperlink" Target="https://www.diodes.com/part/view/DDTA144TUA" TargetMode="External"/><Relationship Id="rId_hyperlink_197" Type="http://schemas.openxmlformats.org/officeDocument/2006/relationships/hyperlink" Target="https://www.diodes.com/part/view/DDTA144VCA" TargetMode="External"/><Relationship Id="rId_hyperlink_198" Type="http://schemas.openxmlformats.org/officeDocument/2006/relationships/hyperlink" Target="https://www.diodes.com/part/view/DDTA144VE" TargetMode="External"/><Relationship Id="rId_hyperlink_199" Type="http://schemas.openxmlformats.org/officeDocument/2006/relationships/hyperlink" Target="https://www.diodes.com/part/view/DDTA144VUA" TargetMode="External"/><Relationship Id="rId_hyperlink_200" Type="http://schemas.openxmlformats.org/officeDocument/2006/relationships/hyperlink" Target="https://www.diodes.com/part/view/DDTA144WCA" TargetMode="External"/><Relationship Id="rId_hyperlink_201" Type="http://schemas.openxmlformats.org/officeDocument/2006/relationships/hyperlink" Target="https://www.diodes.com/part/view/DDTA144WE" TargetMode="External"/><Relationship Id="rId_hyperlink_202" Type="http://schemas.openxmlformats.org/officeDocument/2006/relationships/hyperlink" Target="https://www.diodes.com/part/view/DDTA144WUA" TargetMode="External"/><Relationship Id="rId_hyperlink_203" Type="http://schemas.openxmlformats.org/officeDocument/2006/relationships/hyperlink" Target="https://www.diodes.com/part/view/DDTB113ZC" TargetMode="External"/><Relationship Id="rId_hyperlink_204" Type="http://schemas.openxmlformats.org/officeDocument/2006/relationships/hyperlink" Target="https://www.diodes.com/part/view/DDTB114EC" TargetMode="External"/><Relationship Id="rId_hyperlink_205" Type="http://schemas.openxmlformats.org/officeDocument/2006/relationships/hyperlink" Target="https://www.diodes.com/part/view/DDTB123YC" TargetMode="External"/><Relationship Id="rId_hyperlink_206" Type="http://schemas.openxmlformats.org/officeDocument/2006/relationships/hyperlink" Target="https://www.diodes.com/part/view/DDTB143EU" TargetMode="External"/><Relationship Id="rId_hyperlink_207" Type="http://schemas.openxmlformats.org/officeDocument/2006/relationships/hyperlink" Target="https://www.diodes.com/part/view/DDTC113TCA" TargetMode="External"/><Relationship Id="rId_hyperlink_208" Type="http://schemas.openxmlformats.org/officeDocument/2006/relationships/hyperlink" Target="https://www.diodes.com/part/view/DDTC113TE" TargetMode="External"/><Relationship Id="rId_hyperlink_209" Type="http://schemas.openxmlformats.org/officeDocument/2006/relationships/hyperlink" Target="https://www.diodes.com/part/view/DDTC113TLP" TargetMode="External"/><Relationship Id="rId_hyperlink_210" Type="http://schemas.openxmlformats.org/officeDocument/2006/relationships/hyperlink" Target="https://www.diodes.com/part/view/DDTC113TUA" TargetMode="External"/><Relationship Id="rId_hyperlink_211" Type="http://schemas.openxmlformats.org/officeDocument/2006/relationships/hyperlink" Target="https://www.diodes.com/part/view/DDTC113ZCA" TargetMode="External"/><Relationship Id="rId_hyperlink_212" Type="http://schemas.openxmlformats.org/officeDocument/2006/relationships/hyperlink" Target="https://www.diodes.com/part/view/DDTC113ZE" TargetMode="External"/><Relationship Id="rId_hyperlink_213" Type="http://schemas.openxmlformats.org/officeDocument/2006/relationships/hyperlink" Target="https://www.diodes.com/part/view/DDTC113ZUA" TargetMode="External"/><Relationship Id="rId_hyperlink_214" Type="http://schemas.openxmlformats.org/officeDocument/2006/relationships/hyperlink" Target="https://www.diodes.com/part/view/DDTC114ECA" TargetMode="External"/><Relationship Id="rId_hyperlink_215" Type="http://schemas.openxmlformats.org/officeDocument/2006/relationships/hyperlink" Target="https://www.diodes.com/part/view/DDTC114ECAQ" TargetMode="External"/><Relationship Id="rId_hyperlink_216" Type="http://schemas.openxmlformats.org/officeDocument/2006/relationships/hyperlink" Target="https://www.diodes.com/part/view/DDTC114EE" TargetMode="External"/><Relationship Id="rId_hyperlink_217" Type="http://schemas.openxmlformats.org/officeDocument/2006/relationships/hyperlink" Target="https://www.diodes.com/part/view/DDTC114ELP" TargetMode="External"/><Relationship Id="rId_hyperlink_218" Type="http://schemas.openxmlformats.org/officeDocument/2006/relationships/hyperlink" Target="https://www.diodes.com/part/view/DDTC114EUA" TargetMode="External"/><Relationship Id="rId_hyperlink_219" Type="http://schemas.openxmlformats.org/officeDocument/2006/relationships/hyperlink" Target="https://www.diodes.com/part/view/DDTC114EUAQ" TargetMode="External"/><Relationship Id="rId_hyperlink_220" Type="http://schemas.openxmlformats.org/officeDocument/2006/relationships/hyperlink" Target="https://www.diodes.com/part/view/DDTC114GCA" TargetMode="External"/><Relationship Id="rId_hyperlink_221" Type="http://schemas.openxmlformats.org/officeDocument/2006/relationships/hyperlink" Target="https://www.diodes.com/part/view/DDTC114GE" TargetMode="External"/><Relationship Id="rId_hyperlink_222" Type="http://schemas.openxmlformats.org/officeDocument/2006/relationships/hyperlink" Target="https://www.diodes.com/part/view/DDTC114GUA" TargetMode="External"/><Relationship Id="rId_hyperlink_223" Type="http://schemas.openxmlformats.org/officeDocument/2006/relationships/hyperlink" Target="https://www.diodes.com/part/view/DDTC114TCA" TargetMode="External"/><Relationship Id="rId_hyperlink_224" Type="http://schemas.openxmlformats.org/officeDocument/2006/relationships/hyperlink" Target="https://www.diodes.com/part/view/DDTC114TE" TargetMode="External"/><Relationship Id="rId_hyperlink_225" Type="http://schemas.openxmlformats.org/officeDocument/2006/relationships/hyperlink" Target="https://www.diodes.com/part/view/DDTC114TUA" TargetMode="External"/><Relationship Id="rId_hyperlink_226" Type="http://schemas.openxmlformats.org/officeDocument/2006/relationships/hyperlink" Target="https://www.diodes.com/part/view/DDTC114WCA" TargetMode="External"/><Relationship Id="rId_hyperlink_227" Type="http://schemas.openxmlformats.org/officeDocument/2006/relationships/hyperlink" Target="https://www.diodes.com/part/view/DDTC114WE" TargetMode="External"/><Relationship Id="rId_hyperlink_228" Type="http://schemas.openxmlformats.org/officeDocument/2006/relationships/hyperlink" Target="https://www.diodes.com/part/view/DDTC114WUA" TargetMode="External"/><Relationship Id="rId_hyperlink_229" Type="http://schemas.openxmlformats.org/officeDocument/2006/relationships/hyperlink" Target="https://www.diodes.com/part/view/DDTC114YCA" TargetMode="External"/><Relationship Id="rId_hyperlink_230" Type="http://schemas.openxmlformats.org/officeDocument/2006/relationships/hyperlink" Target="https://www.diodes.com/part/view/DDTC114YCAQ" TargetMode="External"/><Relationship Id="rId_hyperlink_231" Type="http://schemas.openxmlformats.org/officeDocument/2006/relationships/hyperlink" Target="https://www.diodes.com/part/view/DDTC114YE" TargetMode="External"/><Relationship Id="rId_hyperlink_232" Type="http://schemas.openxmlformats.org/officeDocument/2006/relationships/hyperlink" Target="https://www.diodes.com/part/view/DDTC114YLP" TargetMode="External"/><Relationship Id="rId_hyperlink_233" Type="http://schemas.openxmlformats.org/officeDocument/2006/relationships/hyperlink" Target="https://www.diodes.com/part/view/DDTC114YUA" TargetMode="External"/><Relationship Id="rId_hyperlink_234" Type="http://schemas.openxmlformats.org/officeDocument/2006/relationships/hyperlink" Target="https://www.diodes.com/part/view/DDTC115ECA" TargetMode="External"/><Relationship Id="rId_hyperlink_235" Type="http://schemas.openxmlformats.org/officeDocument/2006/relationships/hyperlink" Target="https://www.diodes.com/part/view/DDTC115EE" TargetMode="External"/><Relationship Id="rId_hyperlink_236" Type="http://schemas.openxmlformats.org/officeDocument/2006/relationships/hyperlink" Target="https://www.diodes.com/part/view/DDTC115EUA" TargetMode="External"/><Relationship Id="rId_hyperlink_237" Type="http://schemas.openxmlformats.org/officeDocument/2006/relationships/hyperlink" Target="https://www.diodes.com/part/view/DDTC115EUAQ" TargetMode="External"/><Relationship Id="rId_hyperlink_238" Type="http://schemas.openxmlformats.org/officeDocument/2006/relationships/hyperlink" Target="https://www.diodes.com/part/view/DDTC115GCA" TargetMode="External"/><Relationship Id="rId_hyperlink_239" Type="http://schemas.openxmlformats.org/officeDocument/2006/relationships/hyperlink" Target="https://www.diodes.com/part/view/DDTC115GE" TargetMode="External"/><Relationship Id="rId_hyperlink_240" Type="http://schemas.openxmlformats.org/officeDocument/2006/relationships/hyperlink" Target="https://www.diodes.com/part/view/DDTC115GUA" TargetMode="External"/><Relationship Id="rId_hyperlink_241" Type="http://schemas.openxmlformats.org/officeDocument/2006/relationships/hyperlink" Target="https://www.diodes.com/part/view/DDTC115TCA" TargetMode="External"/><Relationship Id="rId_hyperlink_242" Type="http://schemas.openxmlformats.org/officeDocument/2006/relationships/hyperlink" Target="https://www.diodes.com/part/view/DDTC115TE" TargetMode="External"/><Relationship Id="rId_hyperlink_243" Type="http://schemas.openxmlformats.org/officeDocument/2006/relationships/hyperlink" Target="https://www.diodes.com/part/view/DDTC115TUA" TargetMode="External"/><Relationship Id="rId_hyperlink_244" Type="http://schemas.openxmlformats.org/officeDocument/2006/relationships/hyperlink" Target="https://www.diodes.com/part/view/DDTC123ECA" TargetMode="External"/><Relationship Id="rId_hyperlink_245" Type="http://schemas.openxmlformats.org/officeDocument/2006/relationships/hyperlink" Target="https://www.diodes.com/part/view/DDTC123ECAQ" TargetMode="External"/><Relationship Id="rId_hyperlink_246" Type="http://schemas.openxmlformats.org/officeDocument/2006/relationships/hyperlink" Target="https://www.diodes.com/part/view/DDTC123EE" TargetMode="External"/><Relationship Id="rId_hyperlink_247" Type="http://schemas.openxmlformats.org/officeDocument/2006/relationships/hyperlink" Target="https://www.diodes.com/part/view/DDTC123EUA" TargetMode="External"/><Relationship Id="rId_hyperlink_248" Type="http://schemas.openxmlformats.org/officeDocument/2006/relationships/hyperlink" Target="https://www.diodes.com/part/view/DDTC123JCA" TargetMode="External"/><Relationship Id="rId_hyperlink_249" Type="http://schemas.openxmlformats.org/officeDocument/2006/relationships/hyperlink" Target="https://www.diodes.com/part/view/DDTC123JE" TargetMode="External"/><Relationship Id="rId_hyperlink_250" Type="http://schemas.openxmlformats.org/officeDocument/2006/relationships/hyperlink" Target="https://www.diodes.com/part/view/DDTC123JLP" TargetMode="External"/><Relationship Id="rId_hyperlink_251" Type="http://schemas.openxmlformats.org/officeDocument/2006/relationships/hyperlink" Target="https://www.diodes.com/part/view/DDTC123JUA" TargetMode="External"/><Relationship Id="rId_hyperlink_252" Type="http://schemas.openxmlformats.org/officeDocument/2006/relationships/hyperlink" Target="https://www.diodes.com/part/view/DDTC123TCA" TargetMode="External"/><Relationship Id="rId_hyperlink_253" Type="http://schemas.openxmlformats.org/officeDocument/2006/relationships/hyperlink" Target="https://www.diodes.com/part/view/DDTC123TE" TargetMode="External"/><Relationship Id="rId_hyperlink_254" Type="http://schemas.openxmlformats.org/officeDocument/2006/relationships/hyperlink" Target="https://www.diodes.com/part/view/DDTC123TUA" TargetMode="External"/><Relationship Id="rId_hyperlink_255" Type="http://schemas.openxmlformats.org/officeDocument/2006/relationships/hyperlink" Target="https://www.diodes.com/part/view/DDTC123YCA" TargetMode="External"/><Relationship Id="rId_hyperlink_256" Type="http://schemas.openxmlformats.org/officeDocument/2006/relationships/hyperlink" Target="https://www.diodes.com/part/view/DDTC123YE" TargetMode="External"/><Relationship Id="rId_hyperlink_257" Type="http://schemas.openxmlformats.org/officeDocument/2006/relationships/hyperlink" Target="https://www.diodes.com/part/view/DDTC123YUA" TargetMode="External"/><Relationship Id="rId_hyperlink_258" Type="http://schemas.openxmlformats.org/officeDocument/2006/relationships/hyperlink" Target="https://www.diodes.com/part/view/DDTC124ECA" TargetMode="External"/><Relationship Id="rId_hyperlink_259" Type="http://schemas.openxmlformats.org/officeDocument/2006/relationships/hyperlink" Target="https://www.diodes.com/part/view/DDTC124EE" TargetMode="External"/><Relationship Id="rId_hyperlink_260" Type="http://schemas.openxmlformats.org/officeDocument/2006/relationships/hyperlink" Target="https://www.diodes.com/part/view/DDTC124EUA" TargetMode="External"/><Relationship Id="rId_hyperlink_261" Type="http://schemas.openxmlformats.org/officeDocument/2006/relationships/hyperlink" Target="https://www.diodes.com/part/view/DDTC124EUAQ" TargetMode="External"/><Relationship Id="rId_hyperlink_262" Type="http://schemas.openxmlformats.org/officeDocument/2006/relationships/hyperlink" Target="https://www.diodes.com/part/view/DDTC124GCA" TargetMode="External"/><Relationship Id="rId_hyperlink_263" Type="http://schemas.openxmlformats.org/officeDocument/2006/relationships/hyperlink" Target="https://www.diodes.com/part/view/DDTC124GE" TargetMode="External"/><Relationship Id="rId_hyperlink_264" Type="http://schemas.openxmlformats.org/officeDocument/2006/relationships/hyperlink" Target="https://www.diodes.com/part/view/DDTC124GUA" TargetMode="External"/><Relationship Id="rId_hyperlink_265" Type="http://schemas.openxmlformats.org/officeDocument/2006/relationships/hyperlink" Target="https://www.diodes.com/part/view/DDTC124TCA" TargetMode="External"/><Relationship Id="rId_hyperlink_266" Type="http://schemas.openxmlformats.org/officeDocument/2006/relationships/hyperlink" Target="https://www.diodes.com/part/view/DDTC124TE" TargetMode="External"/><Relationship Id="rId_hyperlink_267" Type="http://schemas.openxmlformats.org/officeDocument/2006/relationships/hyperlink" Target="https://www.diodes.com/part/view/DDTC124TEQ" TargetMode="External"/><Relationship Id="rId_hyperlink_268" Type="http://schemas.openxmlformats.org/officeDocument/2006/relationships/hyperlink" Target="https://www.diodes.com/part/view/DDTC124TUA" TargetMode="External"/><Relationship Id="rId_hyperlink_269" Type="http://schemas.openxmlformats.org/officeDocument/2006/relationships/hyperlink" Target="https://www.diodes.com/part/view/DDTC124XCA" TargetMode="External"/><Relationship Id="rId_hyperlink_270" Type="http://schemas.openxmlformats.org/officeDocument/2006/relationships/hyperlink" Target="https://www.diodes.com/part/view/DDTC124XE" TargetMode="External"/><Relationship Id="rId_hyperlink_271" Type="http://schemas.openxmlformats.org/officeDocument/2006/relationships/hyperlink" Target="https://www.diodes.com/part/view/DDTC124XUA" TargetMode="External"/><Relationship Id="rId_hyperlink_272" Type="http://schemas.openxmlformats.org/officeDocument/2006/relationships/hyperlink" Target="https://www.diodes.com/part/view/DDTC143ECA" TargetMode="External"/><Relationship Id="rId_hyperlink_273" Type="http://schemas.openxmlformats.org/officeDocument/2006/relationships/hyperlink" Target="https://www.diodes.com/part/view/DDTC143EE" TargetMode="External"/><Relationship Id="rId_hyperlink_274" Type="http://schemas.openxmlformats.org/officeDocument/2006/relationships/hyperlink" Target="https://www.diodes.com/part/view/DDTC143EUA" TargetMode="External"/><Relationship Id="rId_hyperlink_275" Type="http://schemas.openxmlformats.org/officeDocument/2006/relationships/hyperlink" Target="https://www.diodes.com/part/view/DDTC143FCA" TargetMode="External"/><Relationship Id="rId_hyperlink_276" Type="http://schemas.openxmlformats.org/officeDocument/2006/relationships/hyperlink" Target="https://www.diodes.com/part/view/DDTC143FE" TargetMode="External"/><Relationship Id="rId_hyperlink_277" Type="http://schemas.openxmlformats.org/officeDocument/2006/relationships/hyperlink" Target="https://www.diodes.com/part/view/DDTC143FUA" TargetMode="External"/><Relationship Id="rId_hyperlink_278" Type="http://schemas.openxmlformats.org/officeDocument/2006/relationships/hyperlink" Target="https://www.diodes.com/part/view/DDTC143TCA" TargetMode="External"/><Relationship Id="rId_hyperlink_279" Type="http://schemas.openxmlformats.org/officeDocument/2006/relationships/hyperlink" Target="https://www.diodes.com/part/view/DDTC143TCAQ" TargetMode="External"/><Relationship Id="rId_hyperlink_280" Type="http://schemas.openxmlformats.org/officeDocument/2006/relationships/hyperlink" Target="https://www.diodes.com/part/view/DDTC143TE" TargetMode="External"/><Relationship Id="rId_hyperlink_281" Type="http://schemas.openxmlformats.org/officeDocument/2006/relationships/hyperlink" Target="https://www.diodes.com/part/view/DDTC143TUA" TargetMode="External"/><Relationship Id="rId_hyperlink_282" Type="http://schemas.openxmlformats.org/officeDocument/2006/relationships/hyperlink" Target="https://www.diodes.com/part/view/DDTC143XCA" TargetMode="External"/><Relationship Id="rId_hyperlink_283" Type="http://schemas.openxmlformats.org/officeDocument/2006/relationships/hyperlink" Target="https://www.diodes.com/part/view/DDTC143XE" TargetMode="External"/><Relationship Id="rId_hyperlink_284" Type="http://schemas.openxmlformats.org/officeDocument/2006/relationships/hyperlink" Target="https://www.diodes.com/part/view/DDTC143XUA" TargetMode="External"/><Relationship Id="rId_hyperlink_285" Type="http://schemas.openxmlformats.org/officeDocument/2006/relationships/hyperlink" Target="https://www.diodes.com/part/view/DDTC143ZCA" TargetMode="External"/><Relationship Id="rId_hyperlink_286" Type="http://schemas.openxmlformats.org/officeDocument/2006/relationships/hyperlink" Target="https://www.diodes.com/part/view/DDTC143ZCAQ" TargetMode="External"/><Relationship Id="rId_hyperlink_287" Type="http://schemas.openxmlformats.org/officeDocument/2006/relationships/hyperlink" Target="https://www.diodes.com/part/view/DDTC143ZE" TargetMode="External"/><Relationship Id="rId_hyperlink_288" Type="http://schemas.openxmlformats.org/officeDocument/2006/relationships/hyperlink" Target="https://www.diodes.com/part/view/DDTC143ZLP" TargetMode="External"/><Relationship Id="rId_hyperlink_289" Type="http://schemas.openxmlformats.org/officeDocument/2006/relationships/hyperlink" Target="https://www.diodes.com/part/view/DDTC143ZUA" TargetMode="External"/><Relationship Id="rId_hyperlink_290" Type="http://schemas.openxmlformats.org/officeDocument/2006/relationships/hyperlink" Target="https://www.diodes.com/part/view/DDTC144ECA" TargetMode="External"/><Relationship Id="rId_hyperlink_291" Type="http://schemas.openxmlformats.org/officeDocument/2006/relationships/hyperlink" Target="https://www.diodes.com/part/view/DDTC144ECAQ" TargetMode="External"/><Relationship Id="rId_hyperlink_292" Type="http://schemas.openxmlformats.org/officeDocument/2006/relationships/hyperlink" Target="https://www.diodes.com/part/view/DDTC144EE" TargetMode="External"/><Relationship Id="rId_hyperlink_293" Type="http://schemas.openxmlformats.org/officeDocument/2006/relationships/hyperlink" Target="https://www.diodes.com/part/view/DDTC144ELP" TargetMode="External"/><Relationship Id="rId_hyperlink_294" Type="http://schemas.openxmlformats.org/officeDocument/2006/relationships/hyperlink" Target="https://www.diodes.com/part/view/DDTC144EUA" TargetMode="External"/><Relationship Id="rId_hyperlink_295" Type="http://schemas.openxmlformats.org/officeDocument/2006/relationships/hyperlink" Target="https://www.diodes.com/part/view/DDTC144EUAQ" TargetMode="External"/><Relationship Id="rId_hyperlink_296" Type="http://schemas.openxmlformats.org/officeDocument/2006/relationships/hyperlink" Target="https://www.diodes.com/part/view/DDTC144GCA" TargetMode="External"/><Relationship Id="rId_hyperlink_297" Type="http://schemas.openxmlformats.org/officeDocument/2006/relationships/hyperlink" Target="https://www.diodes.com/part/view/DDTC144GE" TargetMode="External"/><Relationship Id="rId_hyperlink_298" Type="http://schemas.openxmlformats.org/officeDocument/2006/relationships/hyperlink" Target="https://www.diodes.com/part/view/DDTC144GUA" TargetMode="External"/><Relationship Id="rId_hyperlink_299" Type="http://schemas.openxmlformats.org/officeDocument/2006/relationships/hyperlink" Target="https://www.diodes.com/part/view/DDTC144TCA" TargetMode="External"/><Relationship Id="rId_hyperlink_300" Type="http://schemas.openxmlformats.org/officeDocument/2006/relationships/hyperlink" Target="https://www.diodes.com/part/view/DDTC144TE" TargetMode="External"/><Relationship Id="rId_hyperlink_301" Type="http://schemas.openxmlformats.org/officeDocument/2006/relationships/hyperlink" Target="https://www.diodes.com/part/view/DDTC144TUA" TargetMode="External"/><Relationship Id="rId_hyperlink_302" Type="http://schemas.openxmlformats.org/officeDocument/2006/relationships/hyperlink" Target="https://www.diodes.com/part/view/DDTC144VCA" TargetMode="External"/><Relationship Id="rId_hyperlink_303" Type="http://schemas.openxmlformats.org/officeDocument/2006/relationships/hyperlink" Target="https://www.diodes.com/part/view/DDTC144VE" TargetMode="External"/><Relationship Id="rId_hyperlink_304" Type="http://schemas.openxmlformats.org/officeDocument/2006/relationships/hyperlink" Target="https://www.diodes.com/part/view/DDTC144VUA" TargetMode="External"/><Relationship Id="rId_hyperlink_305" Type="http://schemas.openxmlformats.org/officeDocument/2006/relationships/hyperlink" Target="https://www.diodes.com/part/view/DDTC144WCA" TargetMode="External"/><Relationship Id="rId_hyperlink_306" Type="http://schemas.openxmlformats.org/officeDocument/2006/relationships/hyperlink" Target="https://www.diodes.com/part/view/DDTC144WE" TargetMode="External"/><Relationship Id="rId_hyperlink_307" Type="http://schemas.openxmlformats.org/officeDocument/2006/relationships/hyperlink" Target="https://www.diodes.com/part/view/DDTC144WUA" TargetMode="External"/><Relationship Id="rId_hyperlink_308" Type="http://schemas.openxmlformats.org/officeDocument/2006/relationships/hyperlink" Target="https://www.diodes.com/part/view/DDTD113EC" TargetMode="External"/><Relationship Id="rId_hyperlink_309" Type="http://schemas.openxmlformats.org/officeDocument/2006/relationships/hyperlink" Target="https://www.diodes.com/part/view/DDTD113ZC" TargetMode="External"/><Relationship Id="rId_hyperlink_310" Type="http://schemas.openxmlformats.org/officeDocument/2006/relationships/hyperlink" Target="https://www.diodes.com/part/view/DDTD113ZU" TargetMode="External"/><Relationship Id="rId_hyperlink_311" Type="http://schemas.openxmlformats.org/officeDocument/2006/relationships/hyperlink" Target="https://www.diodes.com/part/view/DDTD114EC" TargetMode="External"/><Relationship Id="rId_hyperlink_312" Type="http://schemas.openxmlformats.org/officeDocument/2006/relationships/hyperlink" Target="https://www.diodes.com/part/view/DDTD123EC" TargetMode="External"/><Relationship Id="rId_hyperlink_313" Type="http://schemas.openxmlformats.org/officeDocument/2006/relationships/hyperlink" Target="https://www.diodes.com/part/view/DDTD123TC" TargetMode="External"/><Relationship Id="rId_hyperlink_314" Type="http://schemas.openxmlformats.org/officeDocument/2006/relationships/hyperlink" Target="https://www.diodes.com/part/view/DDTD123TU" TargetMode="External"/><Relationship Id="rId_hyperlink_315" Type="http://schemas.openxmlformats.org/officeDocument/2006/relationships/hyperlink" Target="https://www.diodes.com/part/view/DDTD123YC" TargetMode="External"/><Relationship Id="rId_hyperlink_316" Type="http://schemas.openxmlformats.org/officeDocument/2006/relationships/hyperlink" Target="https://www.diodes.com/part/view/DDTD142JC" TargetMode="External"/><Relationship Id="rId_hyperlink_317" Type="http://schemas.openxmlformats.org/officeDocument/2006/relationships/hyperlink" Target="https://www.diodes.com/part/view/DDTD142JU" TargetMode="External"/><Relationship Id="rId_hyperlink_318" Type="http://schemas.openxmlformats.org/officeDocument/2006/relationships/hyperlink" Target="https://www.diodes.com/part/view/DEMD48" TargetMode="External"/><Relationship Id="rId_hyperlink_319" Type="http://schemas.openxmlformats.org/officeDocument/2006/relationships/hyperlink" Target="https://www.diodes.com/part/view/UMC4N" TargetMode="External"/><Relationship Id="rId_hyperlink_320" Type="http://schemas.openxmlformats.org/officeDocument/2006/relationships/hyperlink" Target="https://www.diodes.com/part/view/UMC4NQ" TargetMode="External"/><Relationship Id="rId_hyperlink_321" Type="http://schemas.openxmlformats.org/officeDocument/2006/relationships/hyperlink" Target="https://www.diodes.com/part/view/UMC5N" TargetMode="External"/><Relationship Id="rId_hyperlink_322" Type="http://schemas.openxmlformats.org/officeDocument/2006/relationships/hyperlink" Target="https://www.diodes.com/part/view/UMC5NQ" TargetMode="External"/><Relationship Id="rId_hyperlink_323" Type="http://schemas.openxmlformats.org/officeDocument/2006/relationships/hyperlink" Target="https://www.diodes.com/part/view/UMG4N" TargetMode="External"/><Relationship Id="rId_hyperlink_324" Type="http://schemas.openxmlformats.org/officeDocument/2006/relationships/hyperlink" Target="https://www.diodes.com/assets/Datasheets/ACX114EUQ.pdf" TargetMode="External"/><Relationship Id="rId_hyperlink_325" Type="http://schemas.openxmlformats.org/officeDocument/2006/relationships/hyperlink" Target="https://www.diodes.com/assets/Datasheets/ACX114YUQ.pdf" TargetMode="External"/><Relationship Id="rId_hyperlink_326" Type="http://schemas.openxmlformats.org/officeDocument/2006/relationships/hyperlink" Target="https://www.diodes.com/assets/Datasheets/ACX124EUQ.pdf" TargetMode="External"/><Relationship Id="rId_hyperlink_327" Type="http://schemas.openxmlformats.org/officeDocument/2006/relationships/hyperlink" Target="https://www.diodes.com/assets/Datasheets/ACX143ZUQ.pdf" TargetMode="External"/><Relationship Id="rId_hyperlink_328" Type="http://schemas.openxmlformats.org/officeDocument/2006/relationships/hyperlink" Target="https://www.diodes.com/assets/Datasheets/ADA114EUQ.pdf" TargetMode="External"/><Relationship Id="rId_hyperlink_329" Type="http://schemas.openxmlformats.org/officeDocument/2006/relationships/hyperlink" Target="https://www.diodes.com/assets/Datasheets/ADA114YUQ.pdf" TargetMode="External"/><Relationship Id="rId_hyperlink_330" Type="http://schemas.openxmlformats.org/officeDocument/2006/relationships/hyperlink" Target="https://www.diodes.com/assets/Datasheets/ADC114EUQ.pdf" TargetMode="External"/><Relationship Id="rId_hyperlink_331" Type="http://schemas.openxmlformats.org/officeDocument/2006/relationships/hyperlink" Target="https://www.diodes.com/assets/Datasheets/ADC114YUQ.pdf" TargetMode="External"/><Relationship Id="rId_hyperlink_332" Type="http://schemas.openxmlformats.org/officeDocument/2006/relationships/hyperlink" Target="https://www.diodes.com/assets/Datasheets/ADC124EUQ.pdf" TargetMode="External"/><Relationship Id="rId_hyperlink_333" Type="http://schemas.openxmlformats.org/officeDocument/2006/relationships/hyperlink" Target="https://www.diodes.com/assets/Datasheets/ADC143TUQ.pdf" TargetMode="External"/><Relationship Id="rId_hyperlink_334" Type="http://schemas.openxmlformats.org/officeDocument/2006/relationships/hyperlink" Target="https://www.diodes.com/assets/Datasheets/ADC143ZUQ.pdf" TargetMode="External"/><Relationship Id="rId_hyperlink_335" Type="http://schemas.openxmlformats.org/officeDocument/2006/relationships/hyperlink" Target="https://www.diodes.com/assets/Datasheets/ADC144EUQ.pdf" TargetMode="External"/><Relationship Id="rId_hyperlink_336" Type="http://schemas.openxmlformats.org/officeDocument/2006/relationships/hyperlink" Target="https://www.diodes.com/assets/Datasheets/ADTA114ECAQ.pdf" TargetMode="External"/><Relationship Id="rId_hyperlink_337" Type="http://schemas.openxmlformats.org/officeDocument/2006/relationships/hyperlink" Target="https://www.diodes.com/assets/Datasheets/ADTA114EUAQ.pdf" TargetMode="External"/><Relationship Id="rId_hyperlink_338" Type="http://schemas.openxmlformats.org/officeDocument/2006/relationships/hyperlink" Target="https://www.diodes.com/assets/Datasheets/ADTA114YUAQ.pdf" TargetMode="External"/><Relationship Id="rId_hyperlink_339" Type="http://schemas.openxmlformats.org/officeDocument/2006/relationships/hyperlink" Target="https://www.diodes.com/assets/Datasheets/ADTA124ECAQ.pdf" TargetMode="External"/><Relationship Id="rId_hyperlink_340" Type="http://schemas.openxmlformats.org/officeDocument/2006/relationships/hyperlink" Target="https://www.diodes.com/assets/Datasheets/ADTA143ECAQ.pdf" TargetMode="External"/><Relationship Id="rId_hyperlink_341" Type="http://schemas.openxmlformats.org/officeDocument/2006/relationships/hyperlink" Target="https://www.diodes.com/assets/Datasheets/ADTA143XUAQ.pdf" TargetMode="External"/><Relationship Id="rId_hyperlink_342" Type="http://schemas.openxmlformats.org/officeDocument/2006/relationships/hyperlink" Target="https://www.diodes.com/assets/Datasheets/ADTA143ZUAQ.pdf" TargetMode="External"/><Relationship Id="rId_hyperlink_343" Type="http://schemas.openxmlformats.org/officeDocument/2006/relationships/hyperlink" Target="https://www.diodes.com/assets/Datasheets/ADTA144ECAQ.pdf" TargetMode="External"/><Relationship Id="rId_hyperlink_344" Type="http://schemas.openxmlformats.org/officeDocument/2006/relationships/hyperlink" Target="https://www.diodes.com/assets/Datasheets/ADTA144EUAQ.pdf" TargetMode="External"/><Relationship Id="rId_hyperlink_345" Type="http://schemas.openxmlformats.org/officeDocument/2006/relationships/hyperlink" Target="https://www.diodes.com/assets/Datasheets/ADTA144VCAQ.pdf" TargetMode="External"/><Relationship Id="rId_hyperlink_346" Type="http://schemas.openxmlformats.org/officeDocument/2006/relationships/hyperlink" Target="https://www.diodes.com/assets/Datasheets/ADTA144WCAQ.pdf" TargetMode="External"/><Relationship Id="rId_hyperlink_347" Type="http://schemas.openxmlformats.org/officeDocument/2006/relationships/hyperlink" Target="https://www.diodes.com/assets/Datasheets/ADTC114ECAQ.pdf" TargetMode="External"/><Relationship Id="rId_hyperlink_348" Type="http://schemas.openxmlformats.org/officeDocument/2006/relationships/hyperlink" Target="https://www.diodes.com/assets/Datasheets/ADTC114EUAQ.pdf" TargetMode="External"/><Relationship Id="rId_hyperlink_349" Type="http://schemas.openxmlformats.org/officeDocument/2006/relationships/hyperlink" Target="https://www.diodes.com/assets/Datasheets/ADTC114YUAQ.pdf" TargetMode="External"/><Relationship Id="rId_hyperlink_350" Type="http://schemas.openxmlformats.org/officeDocument/2006/relationships/hyperlink" Target="https://www.diodes.com/assets/Datasheets/ADTC124ECAQ.pdf" TargetMode="External"/><Relationship Id="rId_hyperlink_351" Type="http://schemas.openxmlformats.org/officeDocument/2006/relationships/hyperlink" Target="https://www.diodes.com/assets/Datasheets/ADTC124EUAQ.pdf" TargetMode="External"/><Relationship Id="rId_hyperlink_352" Type="http://schemas.openxmlformats.org/officeDocument/2006/relationships/hyperlink" Target="https://www.diodes.com/assets/Datasheets/ADTC143ECAQ.pdf" TargetMode="External"/><Relationship Id="rId_hyperlink_353" Type="http://schemas.openxmlformats.org/officeDocument/2006/relationships/hyperlink" Target="https://www.diodes.com/assets/Datasheets/ADTC143TCAQ.pdf" TargetMode="External"/><Relationship Id="rId_hyperlink_354" Type="http://schemas.openxmlformats.org/officeDocument/2006/relationships/hyperlink" Target="https://www.diodes.com/assets/Datasheets/ADTC143TUAQ.pdf" TargetMode="External"/><Relationship Id="rId_hyperlink_355" Type="http://schemas.openxmlformats.org/officeDocument/2006/relationships/hyperlink" Target="https://www.diodes.com/assets/Datasheets/ADTC143XUAQ.pdf" TargetMode="External"/><Relationship Id="rId_hyperlink_356" Type="http://schemas.openxmlformats.org/officeDocument/2006/relationships/hyperlink" Target="https://www.diodes.com/assets/Datasheets/ADTC143ZCAQ.pdf" TargetMode="External"/><Relationship Id="rId_hyperlink_357" Type="http://schemas.openxmlformats.org/officeDocument/2006/relationships/hyperlink" Target="https://www.diodes.com/assets/Datasheets/ADTC143ZUAQ.pdf" TargetMode="External"/><Relationship Id="rId_hyperlink_358" Type="http://schemas.openxmlformats.org/officeDocument/2006/relationships/hyperlink" Target="https://www.diodes.com/assets/Datasheets/ADTC144ECAQ.pdf" TargetMode="External"/><Relationship Id="rId_hyperlink_359" Type="http://schemas.openxmlformats.org/officeDocument/2006/relationships/hyperlink" Target="https://www.diodes.com/assets/Datasheets/ADTC144EUAQ.pdf" TargetMode="External"/><Relationship Id="rId_hyperlink_360" Type="http://schemas.openxmlformats.org/officeDocument/2006/relationships/hyperlink" Target="https://www.diodes.com/assets/Datasheets/ADTC144VCAQ.pdf" TargetMode="External"/><Relationship Id="rId_hyperlink_361" Type="http://schemas.openxmlformats.org/officeDocument/2006/relationships/hyperlink" Target="https://www.diodes.com/assets/Datasheets/ADTC144VCAQ.pdf" TargetMode="External"/><Relationship Id="rId_hyperlink_362" Type="http://schemas.openxmlformats.org/officeDocument/2006/relationships/hyperlink" Target="https://www.diodes.com/assets/Datasheets/ADTC144WCAQ.pdf" TargetMode="External"/><Relationship Id="rId_hyperlink_363" Type="http://schemas.openxmlformats.org/officeDocument/2006/relationships/hyperlink" Target="https://www.diodes.com/assets/Datasheets/ds30422.pdf" TargetMode="External"/><Relationship Id="rId_hyperlink_364" Type="http://schemas.openxmlformats.org/officeDocument/2006/relationships/hyperlink" Target="https://www.diodes.com/assets/Datasheets/DCX_XXXX_U.pdf" TargetMode="External"/><Relationship Id="rId_hyperlink_365" Type="http://schemas.openxmlformats.org/officeDocument/2006/relationships/hyperlink" Target="https://www.diodes.com/assets/Datasheets/DCX_XXXX_U.pdf" TargetMode="External"/><Relationship Id="rId_hyperlink_366" Type="http://schemas.openxmlformats.org/officeDocument/2006/relationships/hyperlink" Target="https://www.diodes.com/assets/Datasheets/ds30422.pdf" TargetMode="External"/><Relationship Id="rId_hyperlink_367" Type="http://schemas.openxmlformats.org/officeDocument/2006/relationships/hyperlink" Target="https://www.diodes.com/assets/Datasheets/DCX_XXXX_U.pdf" TargetMode="External"/><Relationship Id="rId_hyperlink_368" Type="http://schemas.openxmlformats.org/officeDocument/2006/relationships/hyperlink" Target="https://www.diodes.com/assets/Datasheets/ds30422.pdf" TargetMode="External"/><Relationship Id="rId_hyperlink_369" Type="http://schemas.openxmlformats.org/officeDocument/2006/relationships/hyperlink" Target="https://www.diodes.com/assets/Datasheets/DCX_XXXX_U.pdf" TargetMode="External"/><Relationship Id="rId_hyperlink_370" Type="http://schemas.openxmlformats.org/officeDocument/2006/relationships/hyperlink" Target="https://www.diodes.com/assets/Datasheets/DCX_XXXX_U.pdf" TargetMode="External"/><Relationship Id="rId_hyperlink_371" Type="http://schemas.openxmlformats.org/officeDocument/2006/relationships/hyperlink" Target="https://www.diodes.com/assets/Datasheets/DCX_XXXX_K.pdf" TargetMode="External"/><Relationship Id="rId_hyperlink_372" Type="http://schemas.openxmlformats.org/officeDocument/2006/relationships/hyperlink" Target="https://www.diodes.com/assets/Datasheets/DCX_XXXX_U.pdf" TargetMode="External"/><Relationship Id="rId_hyperlink_373" Type="http://schemas.openxmlformats.org/officeDocument/2006/relationships/hyperlink" Target="https://www.diodes.com/assets/Datasheets/ds30425.pdf" TargetMode="External"/><Relationship Id="rId_hyperlink_374" Type="http://schemas.openxmlformats.org/officeDocument/2006/relationships/hyperlink" Target="https://www.diodes.com/assets/Datasheets/ds30425.pdf" TargetMode="External"/><Relationship Id="rId_hyperlink_375" Type="http://schemas.openxmlformats.org/officeDocument/2006/relationships/hyperlink" Target="https://www.diodes.com/assets/Datasheets/ds30422.pdf" TargetMode="External"/><Relationship Id="rId_hyperlink_376" Type="http://schemas.openxmlformats.org/officeDocument/2006/relationships/hyperlink" Target="https://www.diodes.com/assets/Datasheets/DCX_XXXX_U.pdf" TargetMode="External"/><Relationship Id="rId_hyperlink_377" Type="http://schemas.openxmlformats.org/officeDocument/2006/relationships/hyperlink" Target="https://www.diodes.com/assets/Datasheets/DCX_XXXX_U.pdf" TargetMode="External"/><Relationship Id="rId_hyperlink_378" Type="http://schemas.openxmlformats.org/officeDocument/2006/relationships/hyperlink" Target="https://www.diodes.com/assets/Datasheets/ds30422.pdf" TargetMode="External"/><Relationship Id="rId_hyperlink_379" Type="http://schemas.openxmlformats.org/officeDocument/2006/relationships/hyperlink" Target="https://www.diodes.com/assets/Datasheets/DCX_XXXX_K.pdf" TargetMode="External"/><Relationship Id="rId_hyperlink_380" Type="http://schemas.openxmlformats.org/officeDocument/2006/relationships/hyperlink" Target="https://www.diodes.com/assets/Datasheets/DCX_XXXX_U.pdf" TargetMode="External"/><Relationship Id="rId_hyperlink_381" Type="http://schemas.openxmlformats.org/officeDocument/2006/relationships/hyperlink" Target="https://www.diodes.com/assets/Datasheets/DCX_XXXX_U.pdf" TargetMode="External"/><Relationship Id="rId_hyperlink_382" Type="http://schemas.openxmlformats.org/officeDocument/2006/relationships/hyperlink" Target="https://www.diodes.com/assets/Datasheets/ds30425.pdf" TargetMode="External"/><Relationship Id="rId_hyperlink_383" Type="http://schemas.openxmlformats.org/officeDocument/2006/relationships/hyperlink" Target="https://www.diodes.com/assets/Datasheets/ds30425.pdf" TargetMode="External"/><Relationship Id="rId_hyperlink_384" Type="http://schemas.openxmlformats.org/officeDocument/2006/relationships/hyperlink" Target="https://www.diodes.com/assets/Datasheets/ds30422.pdf" TargetMode="External"/><Relationship Id="rId_hyperlink_385" Type="http://schemas.openxmlformats.org/officeDocument/2006/relationships/hyperlink" Target="https://www.diodes.com/assets/Datasheets/DCX_XXXX_U.pdf" TargetMode="External"/><Relationship Id="rId_hyperlink_386" Type="http://schemas.openxmlformats.org/officeDocument/2006/relationships/hyperlink" Target="https://www.diodes.com/assets/Datasheets/ds30422.pdf" TargetMode="External"/><Relationship Id="rId_hyperlink_387" Type="http://schemas.openxmlformats.org/officeDocument/2006/relationships/hyperlink" Target="https://www.diodes.com/assets/Datasheets/DCX_XXXX_U.pdf" TargetMode="External"/><Relationship Id="rId_hyperlink_388" Type="http://schemas.openxmlformats.org/officeDocument/2006/relationships/hyperlink" Target="https://www.diodes.com/assets/Datasheets/DCX_XXXX_U.pdf" TargetMode="External"/><Relationship Id="rId_hyperlink_389" Type="http://schemas.openxmlformats.org/officeDocument/2006/relationships/hyperlink" Target="https://www.diodes.com/assets/Datasheets/ds30422.pdf" TargetMode="External"/><Relationship Id="rId_hyperlink_390" Type="http://schemas.openxmlformats.org/officeDocument/2006/relationships/hyperlink" Target="https://www.diodes.com/assets/Datasheets/DCX_XXXX_U.pdf" TargetMode="External"/><Relationship Id="rId_hyperlink_391" Type="http://schemas.openxmlformats.org/officeDocument/2006/relationships/hyperlink" Target="https://www.diodes.com/assets/Datasheets/DCX_XXXX_U.pdf" TargetMode="External"/><Relationship Id="rId_hyperlink_392" Type="http://schemas.openxmlformats.org/officeDocument/2006/relationships/hyperlink" Target="https://www.diodes.com/assets/Datasheets/DDA_XXXX_U.pdf" TargetMode="External"/><Relationship Id="rId_hyperlink_393" Type="http://schemas.openxmlformats.org/officeDocument/2006/relationships/hyperlink" Target="https://www.diodes.com/assets/Datasheets/ds30420.pdf" TargetMode="External"/><Relationship Id="rId_hyperlink_394" Type="http://schemas.openxmlformats.org/officeDocument/2006/relationships/hyperlink" Target="https://www.diodes.com/assets/Datasheets/DDA_XXXX_U.pdf" TargetMode="External"/><Relationship Id="rId_hyperlink_395" Type="http://schemas.openxmlformats.org/officeDocument/2006/relationships/hyperlink" Target="https://www.diodes.com/assets/Datasheets/DDA_XXXX_U.pdf" TargetMode="External"/><Relationship Id="rId_hyperlink_396" Type="http://schemas.openxmlformats.org/officeDocument/2006/relationships/hyperlink" Target="https://www.diodes.com/assets/Datasheets/ds30420.pdf" TargetMode="External"/><Relationship Id="rId_hyperlink_397" Type="http://schemas.openxmlformats.org/officeDocument/2006/relationships/hyperlink" Target="https://www.diodes.com/assets/Datasheets/DDA_XXXX_U.pdf" TargetMode="External"/><Relationship Id="rId_hyperlink_398" Type="http://schemas.openxmlformats.org/officeDocument/2006/relationships/hyperlink" Target="https://www.diodes.com/assets/Datasheets/DDA_XXXX_U.pdf" TargetMode="External"/><Relationship Id="rId_hyperlink_399" Type="http://schemas.openxmlformats.org/officeDocument/2006/relationships/hyperlink" Target="https://www.diodes.com/assets/Datasheets/ds30420.pdf" TargetMode="External"/><Relationship Id="rId_hyperlink_400" Type="http://schemas.openxmlformats.org/officeDocument/2006/relationships/hyperlink" Target="https://www.diodes.com/assets/Datasheets/DDA_XXXX_U.pdf" TargetMode="External"/><Relationship Id="rId_hyperlink_401" Type="http://schemas.openxmlformats.org/officeDocument/2006/relationships/hyperlink" Target="https://www.diodes.com/assets/Datasheets/DDA_XXXX_U.pdf" TargetMode="External"/><Relationship Id="rId_hyperlink_402" Type="http://schemas.openxmlformats.org/officeDocument/2006/relationships/hyperlink" Target="https://www.diodes.com/assets/Datasheets/ds30420.pdf" TargetMode="External"/><Relationship Id="rId_hyperlink_403" Type="http://schemas.openxmlformats.org/officeDocument/2006/relationships/hyperlink" Target="https://www.diodes.com/assets/Datasheets/DDA_XXXX_U.pdf" TargetMode="External"/><Relationship Id="rId_hyperlink_404" Type="http://schemas.openxmlformats.org/officeDocument/2006/relationships/hyperlink" Target="https://www.diodes.com/assets/Datasheets/ds30420.pdf" TargetMode="External"/><Relationship Id="rId_hyperlink_405" Type="http://schemas.openxmlformats.org/officeDocument/2006/relationships/hyperlink" Target="https://www.diodes.com/assets/Datasheets/DDA_XXXX_U.pdf" TargetMode="External"/><Relationship Id="rId_hyperlink_406" Type="http://schemas.openxmlformats.org/officeDocument/2006/relationships/hyperlink" Target="https://www.diodes.com/assets/Datasheets/products_inactive_data/ds30363.pdf" TargetMode="External"/><Relationship Id="rId_hyperlink_407" Type="http://schemas.openxmlformats.org/officeDocument/2006/relationships/hyperlink" Target="https://www.diodes.com/assets/Datasheets/ds30420.pdf" TargetMode="External"/><Relationship Id="rId_hyperlink_408" Type="http://schemas.openxmlformats.org/officeDocument/2006/relationships/hyperlink" Target="https://www.diodes.com/assets/Datasheets/ds30420.pdf" TargetMode="External"/><Relationship Id="rId_hyperlink_409" Type="http://schemas.openxmlformats.org/officeDocument/2006/relationships/hyperlink" Target="https://www.diodes.com/assets/Datasheets/DDA_XXXX_U.pdf" TargetMode="External"/><Relationship Id="rId_hyperlink_410" Type="http://schemas.openxmlformats.org/officeDocument/2006/relationships/hyperlink" Target="https://www.diodes.com/assets/Datasheets/DDA_XXXX_U.pdf" TargetMode="External"/><Relationship Id="rId_hyperlink_411" Type="http://schemas.openxmlformats.org/officeDocument/2006/relationships/hyperlink" Target="https://www.diodes.com/assets/Datasheets/ds30420.pdf" TargetMode="External"/><Relationship Id="rId_hyperlink_412" Type="http://schemas.openxmlformats.org/officeDocument/2006/relationships/hyperlink" Target="https://www.diodes.com/assets/Datasheets/DDA_XXXX_U.pdf" TargetMode="External"/><Relationship Id="rId_hyperlink_413" Type="http://schemas.openxmlformats.org/officeDocument/2006/relationships/hyperlink" Target="https://www.diodes.com/assets/Datasheets/DDA_XXXX_U.pdf" TargetMode="External"/><Relationship Id="rId_hyperlink_414" Type="http://schemas.openxmlformats.org/officeDocument/2006/relationships/hyperlink" Target="https://www.diodes.com/assets/Datasheets/DDC_XXXX_U.pdf" TargetMode="External"/><Relationship Id="rId_hyperlink_415" Type="http://schemas.openxmlformats.org/officeDocument/2006/relationships/hyperlink" Target="https://www.diodes.com/assets/Datasheets/ds30421.pdf" TargetMode="External"/><Relationship Id="rId_hyperlink_416" Type="http://schemas.openxmlformats.org/officeDocument/2006/relationships/hyperlink" Target="https://www.diodes.com/assets/Datasheets/DDC_XXXX_U.pdf" TargetMode="External"/><Relationship Id="rId_hyperlink_417" Type="http://schemas.openxmlformats.org/officeDocument/2006/relationships/hyperlink" Target="https://www.diodes.com/assets/Datasheets/ds30421.pdf" TargetMode="External"/><Relationship Id="rId_hyperlink_418" Type="http://schemas.openxmlformats.org/officeDocument/2006/relationships/hyperlink" Target="https://www.diodes.com/assets/Datasheets/DDC_XXXX_U.pdf" TargetMode="External"/><Relationship Id="rId_hyperlink_419" Type="http://schemas.openxmlformats.org/officeDocument/2006/relationships/hyperlink" Target="https://www.diodes.com/assets/Datasheets/DDC_XXXX_U.pdf" TargetMode="External"/><Relationship Id="rId_hyperlink_420" Type="http://schemas.openxmlformats.org/officeDocument/2006/relationships/hyperlink" Target="https://www.diodes.com/assets/Datasheets/ds30421.pdf" TargetMode="External"/><Relationship Id="rId_hyperlink_421" Type="http://schemas.openxmlformats.org/officeDocument/2006/relationships/hyperlink" Target="https://www.diodes.com/assets/Datasheets/DDC_XXXX_U.pdf" TargetMode="External"/><Relationship Id="rId_hyperlink_422" Type="http://schemas.openxmlformats.org/officeDocument/2006/relationships/hyperlink" Target="https://www.diodes.com/assets/Datasheets/DDC_XXXX_U.pdf" TargetMode="External"/><Relationship Id="rId_hyperlink_423" Type="http://schemas.openxmlformats.org/officeDocument/2006/relationships/hyperlink" Target="https://www.diodes.com/assets/Datasheets/ds30421.pdf" TargetMode="External"/><Relationship Id="rId_hyperlink_424" Type="http://schemas.openxmlformats.org/officeDocument/2006/relationships/hyperlink" Target="https://www.diodes.com/assets/Datasheets/DDC_XXXX_U.pdf" TargetMode="External"/><Relationship Id="rId_hyperlink_425" Type="http://schemas.openxmlformats.org/officeDocument/2006/relationships/hyperlink" Target="https://www.diodes.com/assets/Datasheets/ds30421.pdf" TargetMode="External"/><Relationship Id="rId_hyperlink_426" Type="http://schemas.openxmlformats.org/officeDocument/2006/relationships/hyperlink" Target="https://www.diodes.com/assets/Datasheets/DDC_XXXX_U.pdf" TargetMode="External"/><Relationship Id="rId_hyperlink_427" Type="http://schemas.openxmlformats.org/officeDocument/2006/relationships/hyperlink" Target="https://www.diodes.com/assets/Datasheets/ds30421.pdf" TargetMode="External"/><Relationship Id="rId_hyperlink_428" Type="http://schemas.openxmlformats.org/officeDocument/2006/relationships/hyperlink" Target="https://www.diodes.com/assets/Datasheets/ds30421.pdf" TargetMode="External"/><Relationship Id="rId_hyperlink_429" Type="http://schemas.openxmlformats.org/officeDocument/2006/relationships/hyperlink" Target="https://www.diodes.com/assets/Datasheets/DDC_XXXX_U.pdf" TargetMode="External"/><Relationship Id="rId_hyperlink_430" Type="http://schemas.openxmlformats.org/officeDocument/2006/relationships/hyperlink" Target="https://www.diodes.com/assets/Datasheets/DDC_XXXX_U.pdf" TargetMode="External"/><Relationship Id="rId_hyperlink_431" Type="http://schemas.openxmlformats.org/officeDocument/2006/relationships/hyperlink" Target="https://www.diodes.com/assets/Datasheets/DDC_XXXX_U.pdf" TargetMode="External"/><Relationship Id="rId_hyperlink_432" Type="http://schemas.openxmlformats.org/officeDocument/2006/relationships/hyperlink" Target="https://www.diodes.com/assets/Datasheets/ds30421.pdf" TargetMode="External"/><Relationship Id="rId_hyperlink_433" Type="http://schemas.openxmlformats.org/officeDocument/2006/relationships/hyperlink" Target="https://www.diodes.com/assets/Datasheets/DDC_XXXX_U.pdf" TargetMode="External"/><Relationship Id="rId_hyperlink_434" Type="http://schemas.openxmlformats.org/officeDocument/2006/relationships/hyperlink" Target="https://www.diodes.com/assets/Datasheets/DDC144NS.pdf" TargetMode="External"/><Relationship Id="rId_hyperlink_435" Type="http://schemas.openxmlformats.org/officeDocument/2006/relationships/hyperlink" Target="https://www.diodes.com/assets/Datasheets/DDC144TH.pdf" TargetMode="External"/><Relationship Id="rId_hyperlink_436" Type="http://schemas.openxmlformats.org/officeDocument/2006/relationships/hyperlink" Target="https://www.diodes.com/assets/Datasheets/ds30767.pdf" TargetMode="External"/><Relationship Id="rId_hyperlink_437" Type="http://schemas.openxmlformats.org/officeDocument/2006/relationships/hyperlink" Target="https://www.diodes.com/assets/Datasheets/DDTA_R1-ONLY_SERIES_CA.pdf" TargetMode="External"/><Relationship Id="rId_hyperlink_438" Type="http://schemas.openxmlformats.org/officeDocument/2006/relationships/hyperlink" Target="https://www.diodes.com/assets/Datasheets/DDTA_R1-ONLY_SERIES_E.pdf" TargetMode="External"/><Relationship Id="rId_hyperlink_439" Type="http://schemas.openxmlformats.org/officeDocument/2006/relationships/hyperlink" Target="https://www.diodes.com/assets/Datasheets/DDTA_R1-ONLY_SERIES_UA.pdf" TargetMode="External"/><Relationship Id="rId_hyperlink_440" Type="http://schemas.openxmlformats.org/officeDocument/2006/relationships/hyperlink" Target="https://www.diodes.com/assets/Datasheets/ds30334.pdf" TargetMode="External"/><Relationship Id="rId_hyperlink_441" Type="http://schemas.openxmlformats.org/officeDocument/2006/relationships/hyperlink" Target="https://www.diodes.com/assets/Datasheets/ds30318.pdf" TargetMode="External"/><Relationship Id="rId_hyperlink_442" Type="http://schemas.openxmlformats.org/officeDocument/2006/relationships/hyperlink" Target="https://www.diodes.com/assets/Datasheets/ds30326.pdf" TargetMode="External"/><Relationship Id="rId_hyperlink_443" Type="http://schemas.openxmlformats.org/officeDocument/2006/relationships/hyperlink" Target="https://www.diodes.com/assets/Datasheets/ds30333.pdf" TargetMode="External"/><Relationship Id="rId_hyperlink_444" Type="http://schemas.openxmlformats.org/officeDocument/2006/relationships/hyperlink" Target="https://www.diodes.com/assets/Datasheets/ds30333.pdf" TargetMode="External"/><Relationship Id="rId_hyperlink_445" Type="http://schemas.openxmlformats.org/officeDocument/2006/relationships/hyperlink" Target="https://www.diodes.com/assets/Datasheets/ds30317.pdf" TargetMode="External"/><Relationship Id="rId_hyperlink_446" Type="http://schemas.openxmlformats.org/officeDocument/2006/relationships/hyperlink" Target="https://www.diodes.com/assets/Datasheets/ds30325.pdf" TargetMode="External"/><Relationship Id="rId_hyperlink_447" Type="http://schemas.openxmlformats.org/officeDocument/2006/relationships/hyperlink" Target="https://www.diodes.com/assets/Datasheets/ds30336.pdf" TargetMode="External"/><Relationship Id="rId_hyperlink_448" Type="http://schemas.openxmlformats.org/officeDocument/2006/relationships/hyperlink" Target="https://www.diodes.com/assets/Datasheets/ds30320.pdf" TargetMode="External"/><Relationship Id="rId_hyperlink_449" Type="http://schemas.openxmlformats.org/officeDocument/2006/relationships/hyperlink" Target="https://www.diodes.com/assets/Datasheets/ds30328.pdf" TargetMode="External"/><Relationship Id="rId_hyperlink_450" Type="http://schemas.openxmlformats.org/officeDocument/2006/relationships/hyperlink" Target="https://www.diodes.com/assets/Datasheets/DDTA_R1-ONLY_SERIES_CA.pdf" TargetMode="External"/><Relationship Id="rId_hyperlink_451" Type="http://schemas.openxmlformats.org/officeDocument/2006/relationships/hyperlink" Target="https://www.diodes.com/assets/Datasheets/DDTA_R1-ONLY_SERIES_E.pdf" TargetMode="External"/><Relationship Id="rId_hyperlink_452" Type="http://schemas.openxmlformats.org/officeDocument/2006/relationships/hyperlink" Target="https://www.diodes.com/assets/Datasheets/DDTA_R1-ONLY_SERIES_UA.pdf" TargetMode="External"/><Relationship Id="rId_hyperlink_453" Type="http://schemas.openxmlformats.org/officeDocument/2006/relationships/hyperlink" Target="https://www.diodes.com/assets/Datasheets/ds30334.pdf" TargetMode="External"/><Relationship Id="rId_hyperlink_454" Type="http://schemas.openxmlformats.org/officeDocument/2006/relationships/hyperlink" Target="https://www.diodes.com/assets/Datasheets/ds30318.pdf" TargetMode="External"/><Relationship Id="rId_hyperlink_455" Type="http://schemas.openxmlformats.org/officeDocument/2006/relationships/hyperlink" Target="https://www.diodes.com/assets/Datasheets/ds30326.pdf" TargetMode="External"/><Relationship Id="rId_hyperlink_456" Type="http://schemas.openxmlformats.org/officeDocument/2006/relationships/hyperlink" Target="https://www.diodes.com/assets/Datasheets/ds30334.pdf" TargetMode="External"/><Relationship Id="rId_hyperlink_457" Type="http://schemas.openxmlformats.org/officeDocument/2006/relationships/hyperlink" Target="https://www.diodes.com/assets/Datasheets/ds30318.pdf" TargetMode="External"/><Relationship Id="rId_hyperlink_458" Type="http://schemas.openxmlformats.org/officeDocument/2006/relationships/hyperlink" Target="https://www.diodes.com/assets/Datasheets/ds30807.pdf" TargetMode="External"/><Relationship Id="rId_hyperlink_459" Type="http://schemas.openxmlformats.org/officeDocument/2006/relationships/hyperlink" Target="https://www.diodes.com/assets/Datasheets/ds30326.pdf" TargetMode="External"/><Relationship Id="rId_hyperlink_460" Type="http://schemas.openxmlformats.org/officeDocument/2006/relationships/hyperlink" Target="https://www.diodes.com/assets/Datasheets/ds30333.pdf" TargetMode="External"/><Relationship Id="rId_hyperlink_461" Type="http://schemas.openxmlformats.org/officeDocument/2006/relationships/hyperlink" Target="https://www.diodes.com/assets/Datasheets/ds30317.pdf" TargetMode="External"/><Relationship Id="rId_hyperlink_462" Type="http://schemas.openxmlformats.org/officeDocument/2006/relationships/hyperlink" Target="https://www.diodes.com/assets/Datasheets/ds30325.pdf" TargetMode="External"/><Relationship Id="rId_hyperlink_463" Type="http://schemas.openxmlformats.org/officeDocument/2006/relationships/hyperlink" Target="https://www.diodes.com/assets/Datasheets/ds30336.pdf" TargetMode="External"/><Relationship Id="rId_hyperlink_464" Type="http://schemas.openxmlformats.org/officeDocument/2006/relationships/hyperlink" Target="https://www.diodes.com/assets/Datasheets/ds30320.pdf" TargetMode="External"/><Relationship Id="rId_hyperlink_465" Type="http://schemas.openxmlformats.org/officeDocument/2006/relationships/hyperlink" Target="https://www.diodes.com/assets/Datasheets/ds30328.pdf" TargetMode="External"/><Relationship Id="rId_hyperlink_466" Type="http://schemas.openxmlformats.org/officeDocument/2006/relationships/hyperlink" Target="https://www.diodes.com/assets/Datasheets/DDTA_R1-ONLY_SERIES_CA.pdf" TargetMode="External"/><Relationship Id="rId_hyperlink_467" Type="http://schemas.openxmlformats.org/officeDocument/2006/relationships/hyperlink" Target="https://www.diodes.com/assets/Datasheets/DDTA_R1-ONLY_SERIES_E.pdf" TargetMode="External"/><Relationship Id="rId_hyperlink_468" Type="http://schemas.openxmlformats.org/officeDocument/2006/relationships/hyperlink" Target="https://www.diodes.com/assets/Datasheets/DDTA_R1-ONLY_SERIES_UA.pdf" TargetMode="External"/><Relationship Id="rId_hyperlink_469" Type="http://schemas.openxmlformats.org/officeDocument/2006/relationships/hyperlink" Target="https://www.diodes.com/assets/Datasheets/ds30333.pdf" TargetMode="External"/><Relationship Id="rId_hyperlink_470" Type="http://schemas.openxmlformats.org/officeDocument/2006/relationships/hyperlink" Target="https://www.diodes.com/assets/Datasheets/ds30317.pdf" TargetMode="External"/><Relationship Id="rId_hyperlink_471" Type="http://schemas.openxmlformats.org/officeDocument/2006/relationships/hyperlink" Target="https://www.diodes.com/assets/Datasheets/ds30325.pdf" TargetMode="External"/><Relationship Id="rId_hyperlink_472" Type="http://schemas.openxmlformats.org/officeDocument/2006/relationships/hyperlink" Target="https://www.diodes.com/assets/Datasheets/ds30334.pdf" TargetMode="External"/><Relationship Id="rId_hyperlink_473" Type="http://schemas.openxmlformats.org/officeDocument/2006/relationships/hyperlink" Target="https://www.diodes.com/assets/Datasheets/ds30318.pdf" TargetMode="External"/><Relationship Id="rId_hyperlink_474" Type="http://schemas.openxmlformats.org/officeDocument/2006/relationships/hyperlink" Target="https://www.diodes.com/assets/Datasheets/ds30326.pdf" TargetMode="External"/><Relationship Id="rId_hyperlink_475" Type="http://schemas.openxmlformats.org/officeDocument/2006/relationships/hyperlink" Target="https://www.diodes.com/assets/Datasheets/DDTA_R1-ONLY_SERIES_CA.pdf" TargetMode="External"/><Relationship Id="rId_hyperlink_476" Type="http://schemas.openxmlformats.org/officeDocument/2006/relationships/hyperlink" Target="https://www.diodes.com/assets/Datasheets/DDTA_R1-ONLY_SERIES_E.pdf" TargetMode="External"/><Relationship Id="rId_hyperlink_477" Type="http://schemas.openxmlformats.org/officeDocument/2006/relationships/hyperlink" Target="https://www.diodes.com/assets/Datasheets/DDTA_R1-ONLY_SERIES_UA.pdf" TargetMode="External"/><Relationship Id="rId_hyperlink_478" Type="http://schemas.openxmlformats.org/officeDocument/2006/relationships/hyperlink" Target="https://www.diodes.com/assets/Datasheets/ds30334.pdf" TargetMode="External"/><Relationship Id="rId_hyperlink_479" Type="http://schemas.openxmlformats.org/officeDocument/2006/relationships/hyperlink" Target="https://www.diodes.com/assets/Datasheets/ds30318.pdf" TargetMode="External"/><Relationship Id="rId_hyperlink_480" Type="http://schemas.openxmlformats.org/officeDocument/2006/relationships/hyperlink" Target="https://www.diodes.com/assets/Datasheets/ds30326.pdf" TargetMode="External"/><Relationship Id="rId_hyperlink_481" Type="http://schemas.openxmlformats.org/officeDocument/2006/relationships/hyperlink" Target="https://www.diodes.com/assets/Datasheets/ds30333.pdf" TargetMode="External"/><Relationship Id="rId_hyperlink_482" Type="http://schemas.openxmlformats.org/officeDocument/2006/relationships/hyperlink" Target="https://www.diodes.com/assets/Datasheets/ds30317.pdf" TargetMode="External"/><Relationship Id="rId_hyperlink_483" Type="http://schemas.openxmlformats.org/officeDocument/2006/relationships/hyperlink" Target="https://www.diodes.com/assets/Datasheets/ds30325.pdf" TargetMode="External"/><Relationship Id="rId_hyperlink_484" Type="http://schemas.openxmlformats.org/officeDocument/2006/relationships/hyperlink" Target="https://www.diodes.com/assets/Datasheets/ds30336.pdf" TargetMode="External"/><Relationship Id="rId_hyperlink_485" Type="http://schemas.openxmlformats.org/officeDocument/2006/relationships/hyperlink" Target="https://www.diodes.com/assets/Datasheets/ds30320.pdf" TargetMode="External"/><Relationship Id="rId_hyperlink_486" Type="http://schemas.openxmlformats.org/officeDocument/2006/relationships/hyperlink" Target="https://www.diodes.com/assets/Datasheets/ds30328.pdf" TargetMode="External"/><Relationship Id="rId_hyperlink_487" Type="http://schemas.openxmlformats.org/officeDocument/2006/relationships/hyperlink" Target="https://www.diodes.com/assets/Datasheets/DDTA_R1-ONLY_SERIES_CA.pdf" TargetMode="External"/><Relationship Id="rId_hyperlink_488" Type="http://schemas.openxmlformats.org/officeDocument/2006/relationships/hyperlink" Target="https://www.diodes.com/assets/Datasheets/DDTA_R1-ONLY_SERIES_E.pdf" TargetMode="External"/><Relationship Id="rId_hyperlink_489" Type="http://schemas.openxmlformats.org/officeDocument/2006/relationships/hyperlink" Target="https://www.diodes.com/assets/Datasheets/DDTA_R1-ONLY_SERIES_UA.pdf" TargetMode="External"/><Relationship Id="rId_hyperlink_490" Type="http://schemas.openxmlformats.org/officeDocument/2006/relationships/hyperlink" Target="https://www.diodes.com/assets/Datasheets/ds30334.pdf" TargetMode="External"/><Relationship Id="rId_hyperlink_491" Type="http://schemas.openxmlformats.org/officeDocument/2006/relationships/hyperlink" Target="https://www.diodes.com/assets/Datasheets/ds30318.pdf" TargetMode="External"/><Relationship Id="rId_hyperlink_492" Type="http://schemas.openxmlformats.org/officeDocument/2006/relationships/hyperlink" Target="https://www.diodes.com/assets/Datasheets/ds30326.pdf" TargetMode="External"/><Relationship Id="rId_hyperlink_493" Type="http://schemas.openxmlformats.org/officeDocument/2006/relationships/hyperlink" Target="https://www.diodes.com/assets/Datasheets/DDTA_R1-ONLY_SERIES_E.pdf" TargetMode="External"/><Relationship Id="rId_hyperlink_494" Type="http://schemas.openxmlformats.org/officeDocument/2006/relationships/hyperlink" Target="https://www.diodes.com/assets/Datasheets/ds30333.pdf" TargetMode="External"/><Relationship Id="rId_hyperlink_495" Type="http://schemas.openxmlformats.org/officeDocument/2006/relationships/hyperlink" Target="https://www.diodes.com/assets/Datasheets/ds30317.pdf" TargetMode="External"/><Relationship Id="rId_hyperlink_496" Type="http://schemas.openxmlformats.org/officeDocument/2006/relationships/hyperlink" Target="https://www.diodes.com/assets/Datasheets/ds30325.pdf" TargetMode="External"/><Relationship Id="rId_hyperlink_497" Type="http://schemas.openxmlformats.org/officeDocument/2006/relationships/hyperlink" Target="https://www.diodes.com/assets/Datasheets/ds30334.pdf" TargetMode="External"/><Relationship Id="rId_hyperlink_498" Type="http://schemas.openxmlformats.org/officeDocument/2006/relationships/hyperlink" Target="https://www.diodes.com/assets/Datasheets/ds30318.pdf" TargetMode="External"/><Relationship Id="rId_hyperlink_499" Type="http://schemas.openxmlformats.org/officeDocument/2006/relationships/hyperlink" Target="https://www.diodes.com/assets/Datasheets/ds30326.pdf" TargetMode="External"/><Relationship Id="rId_hyperlink_500" Type="http://schemas.openxmlformats.org/officeDocument/2006/relationships/hyperlink" Target="https://www.diodes.com/assets/Datasheets/DDTA_R1-ONLY_SERIES_CA.pdf" TargetMode="External"/><Relationship Id="rId_hyperlink_501" Type="http://schemas.openxmlformats.org/officeDocument/2006/relationships/hyperlink" Target="https://www.diodes.com/assets/Datasheets/DDTA_R1-ONLY_SERIES_E.pdf" TargetMode="External"/><Relationship Id="rId_hyperlink_502" Type="http://schemas.openxmlformats.org/officeDocument/2006/relationships/hyperlink" Target="https://www.diodes.com/assets/Datasheets/DDTA_R1-ONLY_SERIES_UA.pdf" TargetMode="External"/><Relationship Id="rId_hyperlink_503" Type="http://schemas.openxmlformats.org/officeDocument/2006/relationships/hyperlink" Target="https://www.diodes.com/assets/Datasheets/ds30334.pdf" TargetMode="External"/><Relationship Id="rId_hyperlink_504" Type="http://schemas.openxmlformats.org/officeDocument/2006/relationships/hyperlink" Target="https://www.diodes.com/assets/Datasheets/ds30318.pdf" TargetMode="External"/><Relationship Id="rId_hyperlink_505" Type="http://schemas.openxmlformats.org/officeDocument/2006/relationships/hyperlink" Target="https://www.diodes.com/assets/Datasheets/ds30326.pdf" TargetMode="External"/><Relationship Id="rId_hyperlink_506" Type="http://schemas.openxmlformats.org/officeDocument/2006/relationships/hyperlink" Target="https://www.diodes.com/assets/Datasheets/ds30334.pdf" TargetMode="External"/><Relationship Id="rId_hyperlink_507" Type="http://schemas.openxmlformats.org/officeDocument/2006/relationships/hyperlink" Target="https://www.diodes.com/assets/Datasheets/ds30318.pdf" TargetMode="External"/><Relationship Id="rId_hyperlink_508" Type="http://schemas.openxmlformats.org/officeDocument/2006/relationships/hyperlink" Target="https://www.diodes.com/assets/Datasheets/ds30326.pdf" TargetMode="External"/><Relationship Id="rId_hyperlink_509" Type="http://schemas.openxmlformats.org/officeDocument/2006/relationships/hyperlink" Target="https://www.diodes.com/assets/Datasheets/ds30333.pdf" TargetMode="External"/><Relationship Id="rId_hyperlink_510" Type="http://schemas.openxmlformats.org/officeDocument/2006/relationships/hyperlink" Target="https://www.diodes.com/assets/Datasheets/ds30333.pdf" TargetMode="External"/><Relationship Id="rId_hyperlink_511" Type="http://schemas.openxmlformats.org/officeDocument/2006/relationships/hyperlink" Target="https://www.diodes.com/assets/Datasheets/ds30317.pdf" TargetMode="External"/><Relationship Id="rId_hyperlink_512" Type="http://schemas.openxmlformats.org/officeDocument/2006/relationships/hyperlink" Target="https://www.diodes.com/assets/Datasheets/ds30844.pdf" TargetMode="External"/><Relationship Id="rId_hyperlink_513" Type="http://schemas.openxmlformats.org/officeDocument/2006/relationships/hyperlink" Target="https://www.diodes.com/assets/Datasheets/ds30325.pdf" TargetMode="External"/><Relationship Id="rId_hyperlink_514" Type="http://schemas.openxmlformats.org/officeDocument/2006/relationships/hyperlink" Target="https://www.diodes.com/assets/Datasheets/ds30336.pdf" TargetMode="External"/><Relationship Id="rId_hyperlink_515" Type="http://schemas.openxmlformats.org/officeDocument/2006/relationships/hyperlink" Target="https://www.diodes.com/assets/Datasheets/ds30320.pdf" TargetMode="External"/><Relationship Id="rId_hyperlink_516" Type="http://schemas.openxmlformats.org/officeDocument/2006/relationships/hyperlink" Target="https://www.diodes.com/assets/Datasheets/ds30328.pdf" TargetMode="External"/><Relationship Id="rId_hyperlink_517" Type="http://schemas.openxmlformats.org/officeDocument/2006/relationships/hyperlink" Target="https://www.diodes.com/assets/Datasheets/DDTA_R1-ONLY_SERIES_CA.pdf" TargetMode="External"/><Relationship Id="rId_hyperlink_518" Type="http://schemas.openxmlformats.org/officeDocument/2006/relationships/hyperlink" Target="https://www.diodes.com/assets/Datasheets/DDTA_R1-ONLY_SERIES_E.pdf" TargetMode="External"/><Relationship Id="rId_hyperlink_519" Type="http://schemas.openxmlformats.org/officeDocument/2006/relationships/hyperlink" Target="https://www.diodes.com/assets/Datasheets/DDTA_R1-ONLY_SERIES_UA.pdf" TargetMode="External"/><Relationship Id="rId_hyperlink_520" Type="http://schemas.openxmlformats.org/officeDocument/2006/relationships/hyperlink" Target="https://www.diodes.com/assets/Datasheets/ds30334.pdf" TargetMode="External"/><Relationship Id="rId_hyperlink_521" Type="http://schemas.openxmlformats.org/officeDocument/2006/relationships/hyperlink" Target="https://www.diodes.com/assets/Datasheets/ds30318.pdf" TargetMode="External"/><Relationship Id="rId_hyperlink_522" Type="http://schemas.openxmlformats.org/officeDocument/2006/relationships/hyperlink" Target="https://www.diodes.com/assets/Datasheets/ds30326.pdf" TargetMode="External"/><Relationship Id="rId_hyperlink_523" Type="http://schemas.openxmlformats.org/officeDocument/2006/relationships/hyperlink" Target="https://www.diodes.com/assets/Datasheets/ds30334.pdf" TargetMode="External"/><Relationship Id="rId_hyperlink_524" Type="http://schemas.openxmlformats.org/officeDocument/2006/relationships/hyperlink" Target="https://www.diodes.com/assets/Datasheets/ds30318.pdf" TargetMode="External"/><Relationship Id="rId_hyperlink_525" Type="http://schemas.openxmlformats.org/officeDocument/2006/relationships/hyperlink" Target="https://www.diodes.com/assets/Datasheets/ds30326.pdf" TargetMode="External"/><Relationship Id="rId_hyperlink_526" Type="http://schemas.openxmlformats.org/officeDocument/2006/relationships/hyperlink" Target="https://www.diodes.com/assets/Datasheets/DDTB_XXXX_C.pdf" TargetMode="External"/><Relationship Id="rId_hyperlink_527" Type="http://schemas.openxmlformats.org/officeDocument/2006/relationships/hyperlink" Target="https://www.diodes.com/assets/Datasheets/DDTB_XXXX_C.pdf" TargetMode="External"/><Relationship Id="rId_hyperlink_528" Type="http://schemas.openxmlformats.org/officeDocument/2006/relationships/hyperlink" Target="https://www.diodes.com/assets/Datasheets/DDTB_XXXX_C.pdf" TargetMode="External"/><Relationship Id="rId_hyperlink_529" Type="http://schemas.openxmlformats.org/officeDocument/2006/relationships/hyperlink" Target="https://www.diodes.com/assets/Datasheets/DDTB_XXXX_U.pdf" TargetMode="External"/><Relationship Id="rId_hyperlink_530" Type="http://schemas.openxmlformats.org/officeDocument/2006/relationships/hyperlink" Target="https://www.diodes.com/assets/Datasheets/DDTC_R1-ONLY_SERIES_CA.pdf" TargetMode="External"/><Relationship Id="rId_hyperlink_531" Type="http://schemas.openxmlformats.org/officeDocument/2006/relationships/hyperlink" Target="https://www.diodes.com/assets/Datasheets/DDTC_R1-ONLY_SERIES_E.pdf" TargetMode="External"/><Relationship Id="rId_hyperlink_532" Type="http://schemas.openxmlformats.org/officeDocument/2006/relationships/hyperlink" Target="https://www.diodes.com/assets/Datasheets/DDTC113TLP.pdf" TargetMode="External"/><Relationship Id="rId_hyperlink_533" Type="http://schemas.openxmlformats.org/officeDocument/2006/relationships/hyperlink" Target="https://www.diodes.com/assets/Datasheets/DDTC_R1-ONLY_SERIES_UA.pdf" TargetMode="External"/><Relationship Id="rId_hyperlink_534" Type="http://schemas.openxmlformats.org/officeDocument/2006/relationships/hyperlink" Target="https://www.diodes.com/assets/Datasheets/ds30330.pdf" TargetMode="External"/><Relationship Id="rId_hyperlink_535" Type="http://schemas.openxmlformats.org/officeDocument/2006/relationships/hyperlink" Target="https://www.diodes.com/assets/Datasheets/ds30314.pdf" TargetMode="External"/><Relationship Id="rId_hyperlink_536" Type="http://schemas.openxmlformats.org/officeDocument/2006/relationships/hyperlink" Target="https://www.diodes.com/assets/Datasheets/ds30322.pdf" TargetMode="External"/><Relationship Id="rId_hyperlink_537" Type="http://schemas.openxmlformats.org/officeDocument/2006/relationships/hyperlink" Target="https://www.diodes.com/assets/Datasheets/ds30329.pdf" TargetMode="External"/><Relationship Id="rId_hyperlink_538" Type="http://schemas.openxmlformats.org/officeDocument/2006/relationships/hyperlink" Target="https://www.diodes.com/assets/Datasheets/ds30329.pdf" TargetMode="External"/><Relationship Id="rId_hyperlink_539" Type="http://schemas.openxmlformats.org/officeDocument/2006/relationships/hyperlink" Target="https://www.diodes.com/assets/Datasheets/ds30313.pdf" TargetMode="External"/><Relationship Id="rId_hyperlink_540" Type="http://schemas.openxmlformats.org/officeDocument/2006/relationships/hyperlink" Target="https://www.diodes.com/assets/Datasheets/ds30945.pdf" TargetMode="External"/><Relationship Id="rId_hyperlink_541" Type="http://schemas.openxmlformats.org/officeDocument/2006/relationships/hyperlink" Target="https://www.diodes.com/assets/Datasheets/ds30321.pdf" TargetMode="External"/><Relationship Id="rId_hyperlink_542" Type="http://schemas.openxmlformats.org/officeDocument/2006/relationships/hyperlink" Target="https://www.diodes.com/assets/Datasheets/ds30321.pdf" TargetMode="External"/><Relationship Id="rId_hyperlink_543" Type="http://schemas.openxmlformats.org/officeDocument/2006/relationships/hyperlink" Target="https://www.diodes.com/assets/Datasheets/ds30332.pdf" TargetMode="External"/><Relationship Id="rId_hyperlink_544" Type="http://schemas.openxmlformats.org/officeDocument/2006/relationships/hyperlink" Target="https://www.diodes.com/assets/Datasheets/ds30316.pdf" TargetMode="External"/><Relationship Id="rId_hyperlink_545" Type="http://schemas.openxmlformats.org/officeDocument/2006/relationships/hyperlink" Target="https://www.diodes.com/assets/Datasheets/ds30324.pdf" TargetMode="External"/><Relationship Id="rId_hyperlink_546" Type="http://schemas.openxmlformats.org/officeDocument/2006/relationships/hyperlink" Target="https://www.diodes.com/assets/Datasheets/DDTC_R1-ONLY_SERIES_CA.pdf" TargetMode="External"/><Relationship Id="rId_hyperlink_547" Type="http://schemas.openxmlformats.org/officeDocument/2006/relationships/hyperlink" Target="https://www.diodes.com/assets/Datasheets/DDTC_R1-ONLY_SERIES_E.pdf" TargetMode="External"/><Relationship Id="rId_hyperlink_548" Type="http://schemas.openxmlformats.org/officeDocument/2006/relationships/hyperlink" Target="https://www.diodes.com/assets/Datasheets/DDTC_R1-ONLY_SERIES_UA.pdf" TargetMode="External"/><Relationship Id="rId_hyperlink_549" Type="http://schemas.openxmlformats.org/officeDocument/2006/relationships/hyperlink" Target="https://www.diodes.com/assets/Datasheets/ds30330.pdf" TargetMode="External"/><Relationship Id="rId_hyperlink_550" Type="http://schemas.openxmlformats.org/officeDocument/2006/relationships/hyperlink" Target="https://www.diodes.com/assets/Datasheets/ds30314.pdf" TargetMode="External"/><Relationship Id="rId_hyperlink_551" Type="http://schemas.openxmlformats.org/officeDocument/2006/relationships/hyperlink" Target="https://www.diodes.com/assets/Datasheets/ds30322.pdf" TargetMode="External"/><Relationship Id="rId_hyperlink_552" Type="http://schemas.openxmlformats.org/officeDocument/2006/relationships/hyperlink" Target="https://www.diodes.com/assets/Datasheets/ds30330.pdf" TargetMode="External"/><Relationship Id="rId_hyperlink_553" Type="http://schemas.openxmlformats.org/officeDocument/2006/relationships/hyperlink" Target="https://www.diodes.com/assets/Datasheets/ds30330.pdf" TargetMode="External"/><Relationship Id="rId_hyperlink_554" Type="http://schemas.openxmlformats.org/officeDocument/2006/relationships/hyperlink" Target="https://www.diodes.com/assets/Datasheets/ds30314.pdf" TargetMode="External"/><Relationship Id="rId_hyperlink_555" Type="http://schemas.openxmlformats.org/officeDocument/2006/relationships/hyperlink" Target="https://www.diodes.com/assets/Datasheets/ds30755.pdf" TargetMode="External"/><Relationship Id="rId_hyperlink_556" Type="http://schemas.openxmlformats.org/officeDocument/2006/relationships/hyperlink" Target="https://www.diodes.com/assets/Datasheets/ds30322.pdf" TargetMode="External"/><Relationship Id="rId_hyperlink_557" Type="http://schemas.openxmlformats.org/officeDocument/2006/relationships/hyperlink" Target="https://www.diodes.com/assets/Datasheets/ds30329.pdf" TargetMode="External"/><Relationship Id="rId_hyperlink_558" Type="http://schemas.openxmlformats.org/officeDocument/2006/relationships/hyperlink" Target="https://www.diodes.com/assets/Datasheets/ds30313.pdf" TargetMode="External"/><Relationship Id="rId_hyperlink_559" Type="http://schemas.openxmlformats.org/officeDocument/2006/relationships/hyperlink" Target="https://www.diodes.com/assets/Datasheets/ds30321.pdf" TargetMode="External"/><Relationship Id="rId_hyperlink_560" Type="http://schemas.openxmlformats.org/officeDocument/2006/relationships/hyperlink" Target="https://www.diodes.com/assets/Datasheets/ds30321.pdf" TargetMode="External"/><Relationship Id="rId_hyperlink_561" Type="http://schemas.openxmlformats.org/officeDocument/2006/relationships/hyperlink" Target="https://www.diodes.com/assets/Datasheets/ds30332.pdf" TargetMode="External"/><Relationship Id="rId_hyperlink_562" Type="http://schemas.openxmlformats.org/officeDocument/2006/relationships/hyperlink" Target="https://www.diodes.com/assets/Datasheets/ds30316.pdf" TargetMode="External"/><Relationship Id="rId_hyperlink_563" Type="http://schemas.openxmlformats.org/officeDocument/2006/relationships/hyperlink" Target="https://www.diodes.com/assets/Datasheets/ds30324.pdf" TargetMode="External"/><Relationship Id="rId_hyperlink_564" Type="http://schemas.openxmlformats.org/officeDocument/2006/relationships/hyperlink" Target="https://www.diodes.com/assets/Datasheets/DDTC_R1-ONLY_SERIES_CA.pdf" TargetMode="External"/><Relationship Id="rId_hyperlink_565" Type="http://schemas.openxmlformats.org/officeDocument/2006/relationships/hyperlink" Target="https://www.diodes.com/assets/Datasheets/DDTC_R1-ONLY_SERIES_E.pdf" TargetMode="External"/><Relationship Id="rId_hyperlink_566" Type="http://schemas.openxmlformats.org/officeDocument/2006/relationships/hyperlink" Target="https://www.diodes.com/assets/Datasheets/DDTC_R1-ONLY_SERIES_UA.pdf" TargetMode="External"/><Relationship Id="rId_hyperlink_567" Type="http://schemas.openxmlformats.org/officeDocument/2006/relationships/hyperlink" Target="https://www.diodes.com/assets/Datasheets/ds30329.pdf" TargetMode="External"/><Relationship Id="rId_hyperlink_568" Type="http://schemas.openxmlformats.org/officeDocument/2006/relationships/hyperlink" Target="https://www.diodes.com/assets/Datasheets/ds30329.pdf" TargetMode="External"/><Relationship Id="rId_hyperlink_569" Type="http://schemas.openxmlformats.org/officeDocument/2006/relationships/hyperlink" Target="https://www.diodes.com/assets/Datasheets/ds30313.pdf" TargetMode="External"/><Relationship Id="rId_hyperlink_570" Type="http://schemas.openxmlformats.org/officeDocument/2006/relationships/hyperlink" Target="https://www.diodes.com/assets/Datasheets/ds30321.pdf" TargetMode="External"/><Relationship Id="rId_hyperlink_571" Type="http://schemas.openxmlformats.org/officeDocument/2006/relationships/hyperlink" Target="https://www.diodes.com/assets/Datasheets/ds30330.pdf" TargetMode="External"/><Relationship Id="rId_hyperlink_572" Type="http://schemas.openxmlformats.org/officeDocument/2006/relationships/hyperlink" Target="https://www.diodes.com/assets/Datasheets/ds30314.pdf" TargetMode="External"/><Relationship Id="rId_hyperlink_573" Type="http://schemas.openxmlformats.org/officeDocument/2006/relationships/hyperlink" Target="https://www.diodes.com/assets/Datasheets/ds30755.pdf" TargetMode="External"/><Relationship Id="rId_hyperlink_574" Type="http://schemas.openxmlformats.org/officeDocument/2006/relationships/hyperlink" Target="https://www.diodes.com/assets/Datasheets/ds30322.pdf" TargetMode="External"/><Relationship Id="rId_hyperlink_575" Type="http://schemas.openxmlformats.org/officeDocument/2006/relationships/hyperlink" Target="https://www.diodes.com/assets/Datasheets/DDTC_R1-ONLY_SERIES_CA.pdf" TargetMode="External"/><Relationship Id="rId_hyperlink_576" Type="http://schemas.openxmlformats.org/officeDocument/2006/relationships/hyperlink" Target="https://www.diodes.com/assets/Datasheets/DDTC_R1-ONLY_SERIES_E.pdf" TargetMode="External"/><Relationship Id="rId_hyperlink_577" Type="http://schemas.openxmlformats.org/officeDocument/2006/relationships/hyperlink" Target="https://www.diodes.com/assets/Datasheets/DDTC_R1-ONLY_SERIES_UA.pdf" TargetMode="External"/><Relationship Id="rId_hyperlink_578" Type="http://schemas.openxmlformats.org/officeDocument/2006/relationships/hyperlink" Target="https://www.diodes.com/assets/Datasheets/ds30330.pdf" TargetMode="External"/><Relationship Id="rId_hyperlink_579" Type="http://schemas.openxmlformats.org/officeDocument/2006/relationships/hyperlink" Target="https://www.diodes.com/assets/Datasheets/ds30314.pdf" TargetMode="External"/><Relationship Id="rId_hyperlink_580" Type="http://schemas.openxmlformats.org/officeDocument/2006/relationships/hyperlink" Target="https://www.diodes.com/assets/Datasheets/ds30322.pdf" TargetMode="External"/><Relationship Id="rId_hyperlink_581" Type="http://schemas.openxmlformats.org/officeDocument/2006/relationships/hyperlink" Target="https://www.diodes.com/assets/Datasheets/ds30329.pdf" TargetMode="External"/><Relationship Id="rId_hyperlink_582" Type="http://schemas.openxmlformats.org/officeDocument/2006/relationships/hyperlink" Target="https://www.diodes.com/assets/Datasheets/ds30313.pdf" TargetMode="External"/><Relationship Id="rId_hyperlink_583" Type="http://schemas.openxmlformats.org/officeDocument/2006/relationships/hyperlink" Target="https://www.diodes.com/assets/Datasheets/ds30321.pdf" TargetMode="External"/><Relationship Id="rId_hyperlink_584" Type="http://schemas.openxmlformats.org/officeDocument/2006/relationships/hyperlink" Target="https://www.diodes.com/assets/Datasheets/ds30321.pdf" TargetMode="External"/><Relationship Id="rId_hyperlink_585" Type="http://schemas.openxmlformats.org/officeDocument/2006/relationships/hyperlink" Target="https://www.diodes.com/assets/Datasheets/ds30332.pdf" TargetMode="External"/><Relationship Id="rId_hyperlink_586" Type="http://schemas.openxmlformats.org/officeDocument/2006/relationships/hyperlink" Target="https://www.diodes.com/assets/Datasheets/ds30316.pdf" TargetMode="External"/><Relationship Id="rId_hyperlink_587" Type="http://schemas.openxmlformats.org/officeDocument/2006/relationships/hyperlink" Target="https://www.diodes.com/assets/Datasheets/ds30324.pdf" TargetMode="External"/><Relationship Id="rId_hyperlink_588" Type="http://schemas.openxmlformats.org/officeDocument/2006/relationships/hyperlink" Target="https://www.diodes.com/assets/Datasheets/DDTC_R1-ONLY_SERIES_CA.pdf" TargetMode="External"/><Relationship Id="rId_hyperlink_589" Type="http://schemas.openxmlformats.org/officeDocument/2006/relationships/hyperlink" Target="https://www.diodes.com/assets/Datasheets/DDTC_R1-ONLY_SERIES_E.pdf" TargetMode="External"/><Relationship Id="rId_hyperlink_590" Type="http://schemas.openxmlformats.org/officeDocument/2006/relationships/hyperlink" Target="https://www.diodes.com/assets/Datasheets/DDTC_R1-ONLY_SERIES_E.pdf" TargetMode="External"/><Relationship Id="rId_hyperlink_591" Type="http://schemas.openxmlformats.org/officeDocument/2006/relationships/hyperlink" Target="https://www.diodes.com/assets/Datasheets/DDTC_R1-ONLY_SERIES_UA.pdf" TargetMode="External"/><Relationship Id="rId_hyperlink_592" Type="http://schemas.openxmlformats.org/officeDocument/2006/relationships/hyperlink" Target="https://www.diodes.com/assets/Datasheets/ds30330.pdf" TargetMode="External"/><Relationship Id="rId_hyperlink_593" Type="http://schemas.openxmlformats.org/officeDocument/2006/relationships/hyperlink" Target="https://www.diodes.com/assets/Datasheets/ds30314.pdf" TargetMode="External"/><Relationship Id="rId_hyperlink_594" Type="http://schemas.openxmlformats.org/officeDocument/2006/relationships/hyperlink" Target="https://www.diodes.com/assets/Datasheets/ds30322.pdf" TargetMode="External"/><Relationship Id="rId_hyperlink_595" Type="http://schemas.openxmlformats.org/officeDocument/2006/relationships/hyperlink" Target="https://www.diodes.com/assets/Datasheets/ds30329.pdf" TargetMode="External"/><Relationship Id="rId_hyperlink_596" Type="http://schemas.openxmlformats.org/officeDocument/2006/relationships/hyperlink" Target="https://www.diodes.com/assets/Datasheets/ds30313.pdf" TargetMode="External"/><Relationship Id="rId_hyperlink_597" Type="http://schemas.openxmlformats.org/officeDocument/2006/relationships/hyperlink" Target="https://www.diodes.com/assets/Datasheets/ds30321.pdf" TargetMode="External"/><Relationship Id="rId_hyperlink_598" Type="http://schemas.openxmlformats.org/officeDocument/2006/relationships/hyperlink" Target="https://www.diodes.com/assets/Datasheets/ds30330.pdf" TargetMode="External"/><Relationship Id="rId_hyperlink_599" Type="http://schemas.openxmlformats.org/officeDocument/2006/relationships/hyperlink" Target="https://www.diodes.com/assets/Datasheets/ds30314.pdf" TargetMode="External"/><Relationship Id="rId_hyperlink_600" Type="http://schemas.openxmlformats.org/officeDocument/2006/relationships/hyperlink" Target="https://www.diodes.com/assets/Datasheets/ds30322.pdf" TargetMode="External"/><Relationship Id="rId_hyperlink_601" Type="http://schemas.openxmlformats.org/officeDocument/2006/relationships/hyperlink" Target="https://www.diodes.com/assets/Datasheets/DDTC_R1-ONLY_SERIES_CA.pdf" TargetMode="External"/><Relationship Id="rId_hyperlink_602" Type="http://schemas.openxmlformats.org/officeDocument/2006/relationships/hyperlink" Target="https://www.diodes.com/assets/Datasheets/DDTC_R1-ONLY_SERIES_CA.pdf" TargetMode="External"/><Relationship Id="rId_hyperlink_603" Type="http://schemas.openxmlformats.org/officeDocument/2006/relationships/hyperlink" Target="https://www.diodes.com/assets/Datasheets/DDTC_R1-ONLY_SERIES_E.pdf" TargetMode="External"/><Relationship Id="rId_hyperlink_604" Type="http://schemas.openxmlformats.org/officeDocument/2006/relationships/hyperlink" Target="https://www.diodes.com/assets/Datasheets/DDTC_R1-ONLY_SERIES_UA.pdf" TargetMode="External"/><Relationship Id="rId_hyperlink_605" Type="http://schemas.openxmlformats.org/officeDocument/2006/relationships/hyperlink" Target="https://www.diodes.com/assets/Datasheets/ds30330.pdf" TargetMode="External"/><Relationship Id="rId_hyperlink_606" Type="http://schemas.openxmlformats.org/officeDocument/2006/relationships/hyperlink" Target="https://www.diodes.com/assets/Datasheets/ds30314.pdf" TargetMode="External"/><Relationship Id="rId_hyperlink_607" Type="http://schemas.openxmlformats.org/officeDocument/2006/relationships/hyperlink" Target="https://www.diodes.com/assets/Datasheets/ds30322.pdf" TargetMode="External"/><Relationship Id="rId_hyperlink_608" Type="http://schemas.openxmlformats.org/officeDocument/2006/relationships/hyperlink" Target="https://www.diodes.com/assets/Datasheets/ds30330.pdf" TargetMode="External"/><Relationship Id="rId_hyperlink_609" Type="http://schemas.openxmlformats.org/officeDocument/2006/relationships/hyperlink" Target="https://www.diodes.com/assets/Datasheets/ds30330.pdf" TargetMode="External"/><Relationship Id="rId_hyperlink_610" Type="http://schemas.openxmlformats.org/officeDocument/2006/relationships/hyperlink" Target="https://www.diodes.com/assets/Datasheets/ds30314.pdf" TargetMode="External"/><Relationship Id="rId_hyperlink_611" Type="http://schemas.openxmlformats.org/officeDocument/2006/relationships/hyperlink" Target="https://www.diodes.com/assets/Datasheets/ds30755.pdf" TargetMode="External"/><Relationship Id="rId_hyperlink_612" Type="http://schemas.openxmlformats.org/officeDocument/2006/relationships/hyperlink" Target="https://www.diodes.com/assets/Datasheets/ds30322.pdf" TargetMode="External"/><Relationship Id="rId_hyperlink_613" Type="http://schemas.openxmlformats.org/officeDocument/2006/relationships/hyperlink" Target="https://www.diodes.com/assets/Datasheets/ds30329.pdf" TargetMode="External"/><Relationship Id="rId_hyperlink_614" Type="http://schemas.openxmlformats.org/officeDocument/2006/relationships/hyperlink" Target="https://www.diodes.com/assets/Datasheets/ds30329.pdf" TargetMode="External"/><Relationship Id="rId_hyperlink_615" Type="http://schemas.openxmlformats.org/officeDocument/2006/relationships/hyperlink" Target="https://www.diodes.com/assets/Datasheets/ds30313.pdf" TargetMode="External"/><Relationship Id="rId_hyperlink_616" Type="http://schemas.openxmlformats.org/officeDocument/2006/relationships/hyperlink" Target="https://www.diodes.com/assets/Datasheets/ds31245.pdf" TargetMode="External"/><Relationship Id="rId_hyperlink_617" Type="http://schemas.openxmlformats.org/officeDocument/2006/relationships/hyperlink" Target="https://www.diodes.com/assets/Datasheets/ds30321.pdf" TargetMode="External"/><Relationship Id="rId_hyperlink_618" Type="http://schemas.openxmlformats.org/officeDocument/2006/relationships/hyperlink" Target="https://www.diodes.com/assets/Datasheets/ds30321.pdf" TargetMode="External"/><Relationship Id="rId_hyperlink_619" Type="http://schemas.openxmlformats.org/officeDocument/2006/relationships/hyperlink" Target="https://www.diodes.com/assets/Datasheets/ds30332.pdf" TargetMode="External"/><Relationship Id="rId_hyperlink_620" Type="http://schemas.openxmlformats.org/officeDocument/2006/relationships/hyperlink" Target="https://www.diodes.com/assets/Datasheets/ds30316.pdf" TargetMode="External"/><Relationship Id="rId_hyperlink_621" Type="http://schemas.openxmlformats.org/officeDocument/2006/relationships/hyperlink" Target="https://www.diodes.com/assets/Datasheets/ds30324.pdf" TargetMode="External"/><Relationship Id="rId_hyperlink_622" Type="http://schemas.openxmlformats.org/officeDocument/2006/relationships/hyperlink" Target="https://www.diodes.com/assets/Datasheets/DDTC_R1-ONLY_SERIES_CA.pdf" TargetMode="External"/><Relationship Id="rId_hyperlink_623" Type="http://schemas.openxmlformats.org/officeDocument/2006/relationships/hyperlink" Target="https://www.diodes.com/assets/Datasheets/DDTC_R1-ONLY_SERIES_E.pdf" TargetMode="External"/><Relationship Id="rId_hyperlink_624" Type="http://schemas.openxmlformats.org/officeDocument/2006/relationships/hyperlink" Target="https://www.diodes.com/assets/Datasheets/DDTC_R1-ONLY_SERIES_UA.pdf" TargetMode="External"/><Relationship Id="rId_hyperlink_625" Type="http://schemas.openxmlformats.org/officeDocument/2006/relationships/hyperlink" Target="https://www.diodes.com/assets/Datasheets/ds30330.pdf" TargetMode="External"/><Relationship Id="rId_hyperlink_626" Type="http://schemas.openxmlformats.org/officeDocument/2006/relationships/hyperlink" Target="https://www.diodes.com/assets/Datasheets/ds30314.pdf" TargetMode="External"/><Relationship Id="rId_hyperlink_627" Type="http://schemas.openxmlformats.org/officeDocument/2006/relationships/hyperlink" Target="https://www.diodes.com/assets/Datasheets/ds30322.pdf" TargetMode="External"/><Relationship Id="rId_hyperlink_628" Type="http://schemas.openxmlformats.org/officeDocument/2006/relationships/hyperlink" Target="https://www.diodes.com/assets/Datasheets/ds30330.pdf" TargetMode="External"/><Relationship Id="rId_hyperlink_629" Type="http://schemas.openxmlformats.org/officeDocument/2006/relationships/hyperlink" Target="https://www.diodes.com/assets/Datasheets/ds30314.pdf" TargetMode="External"/><Relationship Id="rId_hyperlink_630" Type="http://schemas.openxmlformats.org/officeDocument/2006/relationships/hyperlink" Target="https://www.diodes.com/assets/Datasheets/ds30322.pdf" TargetMode="External"/><Relationship Id="rId_hyperlink_631" Type="http://schemas.openxmlformats.org/officeDocument/2006/relationships/hyperlink" Target="https://www.diodes.com/assets/Datasheets/DDTD_XXXX_C.pdf" TargetMode="External"/><Relationship Id="rId_hyperlink_632" Type="http://schemas.openxmlformats.org/officeDocument/2006/relationships/hyperlink" Target="https://www.diodes.com/assets/Datasheets/DDTD_XXXX_C.pdf" TargetMode="External"/><Relationship Id="rId_hyperlink_633" Type="http://schemas.openxmlformats.org/officeDocument/2006/relationships/hyperlink" Target="https://www.diodes.com/assets/Datasheets/DDTD_XXXX_U.pdf" TargetMode="External"/><Relationship Id="rId_hyperlink_634" Type="http://schemas.openxmlformats.org/officeDocument/2006/relationships/hyperlink" Target="https://www.diodes.com/assets/Datasheets/DDTD_XXXX_C.pdf" TargetMode="External"/><Relationship Id="rId_hyperlink_635" Type="http://schemas.openxmlformats.org/officeDocument/2006/relationships/hyperlink" Target="https://www.diodes.com/assets/Datasheets/DDTD_XXXX_C.pdf" TargetMode="External"/><Relationship Id="rId_hyperlink_636" Type="http://schemas.openxmlformats.org/officeDocument/2006/relationships/hyperlink" Target="https://www.diodes.com/assets/Datasheets/DDTD_XXXX_C.pdf" TargetMode="External"/><Relationship Id="rId_hyperlink_637" Type="http://schemas.openxmlformats.org/officeDocument/2006/relationships/hyperlink" Target="https://www.diodes.com/assets/Datasheets/DDTD_XXXX_U.pdf" TargetMode="External"/><Relationship Id="rId_hyperlink_638" Type="http://schemas.openxmlformats.org/officeDocument/2006/relationships/hyperlink" Target="https://www.diodes.com/assets/Datasheets/DDTD_XXXX_C.pdf" TargetMode="External"/><Relationship Id="rId_hyperlink_639" Type="http://schemas.openxmlformats.org/officeDocument/2006/relationships/hyperlink" Target="https://www.diodes.com/assets/Datasheets/DDTD_LO-R1_C.pdf" TargetMode="External"/><Relationship Id="rId_hyperlink_640" Type="http://schemas.openxmlformats.org/officeDocument/2006/relationships/hyperlink" Target="https://www.diodes.com/assets/Datasheets/DDTD_LO-R1_U.pdf" TargetMode="External"/><Relationship Id="rId_hyperlink_641" Type="http://schemas.openxmlformats.org/officeDocument/2006/relationships/hyperlink" Target="https://www.diodes.com/assets/Datasheets/ds31224.pdf" TargetMode="External"/><Relationship Id="rId_hyperlink_642" Type="http://schemas.openxmlformats.org/officeDocument/2006/relationships/hyperlink" Target="https://www.diodes.com/assets/Datasheets/ds31203.pdf" TargetMode="External"/><Relationship Id="rId_hyperlink_643" Type="http://schemas.openxmlformats.org/officeDocument/2006/relationships/hyperlink" Target="https://www.diodes.com/assets/Datasheets/UMC4NQ.pdf" TargetMode="External"/><Relationship Id="rId_hyperlink_644" Type="http://schemas.openxmlformats.org/officeDocument/2006/relationships/hyperlink" Target="https://www.diodes.com/assets/Datasheets/ds31205.pdf" TargetMode="External"/><Relationship Id="rId_hyperlink_645" Type="http://schemas.openxmlformats.org/officeDocument/2006/relationships/hyperlink" Target="https://www.diodes.com/assets/Datasheets/UMC5NQ.pdf" TargetMode="External"/><Relationship Id="rId_hyperlink_646" Type="http://schemas.openxmlformats.org/officeDocument/2006/relationships/hyperlink" Target="https://www.diodes.com/assets/Datasheets/ds312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M32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7.412" bestFit="true" customWidth="true" style="0"/>
    <col min="2" max="2" width="30" customWidth="true" style="0"/>
    <col min="3" max="3" width="17.412" bestFit="true" customWidth="true" style="0"/>
    <col min="4" max="4" width="62.318" bestFit="true" customWidth="true" style="0"/>
    <col min="5" max="5" width="15.187" bestFit="true" customWidth="true" style="0"/>
    <col min="6" max="6" width="51.583" bestFit="true" customWidth="true" style="0"/>
    <col min="7" max="7" width="12.83" bestFit="true" customWidth="true" style="0"/>
    <col min="8" max="8" width="12.83" bestFit="true" customWidth="true" style="0"/>
    <col min="9" max="9" width="16.234" bestFit="true" customWidth="true" style="0"/>
    <col min="10" max="10" width="11.521" bestFit="true" customWidth="true" style="0"/>
    <col min="11" max="11" width="16.234" bestFit="true" customWidth="true" style="0"/>
    <col min="12" max="12" width="16.234" bestFit="true" customWidth="true" style="0"/>
    <col min="13" max="13" width="15.187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Category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VCEO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IC Max (mA)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PD (mW)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R1 Typ (kΩ)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R2 Typ (kΩ)</t>
          </r>
        </is>
      </c>
      <c r="M1" s="1" t="s">
        <v>12</v>
      </c>
    </row>
    <row r="2" spans="1:13">
      <c r="A2" t="s">
        <v>13</v>
      </c>
      <c r="B2" s="2" t="str">
        <f>Hyperlink("https://www.diodes.com/assets/Datasheets/ACX114EUQ.pdf")</f>
        <v>https://www.diodes.com/assets/Datasheets/ACX114EUQ.pdf</v>
      </c>
      <c r="C2" t="str">
        <f>Hyperlink("https://www.diodes.com/part/view/ACX114EUQ","ACX114EUQ")</f>
        <v>ACX114EUQ</v>
      </c>
      <c r="D2" t="s">
        <v>14</v>
      </c>
      <c r="E2" t="s">
        <v>15</v>
      </c>
      <c r="F2" t="s">
        <v>16</v>
      </c>
      <c r="G2" t="s">
        <v>17</v>
      </c>
      <c r="H2">
        <v>50</v>
      </c>
      <c r="I2">
        <v>100</v>
      </c>
      <c r="J2">
        <v>270</v>
      </c>
      <c r="K2">
        <v>10</v>
      </c>
      <c r="L2">
        <v>10</v>
      </c>
      <c r="M2" t="s">
        <v>18</v>
      </c>
    </row>
    <row r="3" spans="1:13">
      <c r="A3" t="s">
        <v>19</v>
      </c>
      <c r="B3" s="2" t="str">
        <f>Hyperlink("https://www.diodes.com/assets/Datasheets/ACX114YUQ.pdf")</f>
        <v>https://www.diodes.com/assets/Datasheets/ACX114YUQ.pdf</v>
      </c>
      <c r="C3" t="str">
        <f>Hyperlink("https://www.diodes.com/part/view/ACX114YUQ","ACX114YUQ")</f>
        <v>ACX114YUQ</v>
      </c>
      <c r="D3" t="s">
        <v>14</v>
      </c>
      <c r="E3" t="s">
        <v>20</v>
      </c>
      <c r="F3" t="s">
        <v>16</v>
      </c>
      <c r="G3" t="s">
        <v>17</v>
      </c>
      <c r="H3">
        <v>50</v>
      </c>
      <c r="I3">
        <v>100</v>
      </c>
      <c r="J3">
        <v>270</v>
      </c>
      <c r="K3">
        <v>10</v>
      </c>
      <c r="L3">
        <v>47</v>
      </c>
      <c r="M3" t="s">
        <v>18</v>
      </c>
    </row>
    <row r="4" spans="1:13">
      <c r="A4" t="s">
        <v>21</v>
      </c>
      <c r="B4" s="2" t="str">
        <f>Hyperlink("https://www.diodes.com/assets/Datasheets/ACX124EUQ.pdf")</f>
        <v>https://www.diodes.com/assets/Datasheets/ACX124EUQ.pdf</v>
      </c>
      <c r="C4" t="str">
        <f>Hyperlink("https://www.diodes.com/part/view/ACX124EUQ","ACX124EUQ")</f>
        <v>ACX124EUQ</v>
      </c>
      <c r="D4" t="s">
        <v>14</v>
      </c>
      <c r="E4" t="s">
        <v>15</v>
      </c>
      <c r="F4" t="s">
        <v>16</v>
      </c>
      <c r="G4" t="s">
        <v>17</v>
      </c>
      <c r="H4">
        <v>50</v>
      </c>
      <c r="I4">
        <v>100</v>
      </c>
      <c r="J4">
        <v>270</v>
      </c>
      <c r="K4">
        <v>22</v>
      </c>
      <c r="L4">
        <v>22</v>
      </c>
      <c r="M4" t="s">
        <v>18</v>
      </c>
    </row>
    <row r="5" spans="1:13">
      <c r="A5" t="s">
        <v>22</v>
      </c>
      <c r="B5" s="2" t="str">
        <f>Hyperlink("https://www.diodes.com/assets/Datasheets/ACX143ZUQ.pdf")</f>
        <v>https://www.diodes.com/assets/Datasheets/ACX143ZUQ.pdf</v>
      </c>
      <c r="C5" t="str">
        <f>Hyperlink("https://www.diodes.com/part/view/ACX143ZUQ","ACX143ZUQ")</f>
        <v>ACX143ZUQ</v>
      </c>
      <c r="D5" t="s">
        <v>14</v>
      </c>
      <c r="E5" t="s">
        <v>20</v>
      </c>
      <c r="F5" t="s">
        <v>16</v>
      </c>
      <c r="G5" t="s">
        <v>17</v>
      </c>
      <c r="H5">
        <v>50</v>
      </c>
      <c r="I5">
        <v>100</v>
      </c>
      <c r="J5">
        <v>270</v>
      </c>
      <c r="K5">
        <v>4.7</v>
      </c>
      <c r="L5">
        <v>47</v>
      </c>
      <c r="M5" t="s">
        <v>18</v>
      </c>
    </row>
    <row r="6" spans="1:13">
      <c r="A6" t="s">
        <v>23</v>
      </c>
      <c r="B6" s="2" t="str">
        <f>Hyperlink("https://www.diodes.com/assets/Datasheets/ADA114EUQ.pdf")</f>
        <v>https://www.diodes.com/assets/Datasheets/ADA114EUQ.pdf</v>
      </c>
      <c r="C6" t="str">
        <f>Hyperlink("https://www.diodes.com/part/view/ADA114EUQ","ADA114EUQ")</f>
        <v>ADA114EUQ</v>
      </c>
      <c r="D6" t="s">
        <v>24</v>
      </c>
      <c r="E6" t="s">
        <v>15</v>
      </c>
      <c r="F6" t="s">
        <v>16</v>
      </c>
      <c r="G6" t="s">
        <v>25</v>
      </c>
      <c r="H6">
        <v>50</v>
      </c>
      <c r="I6">
        <v>100</v>
      </c>
      <c r="J6">
        <v>270</v>
      </c>
      <c r="K6">
        <v>10</v>
      </c>
      <c r="L6">
        <v>10</v>
      </c>
      <c r="M6" t="s">
        <v>18</v>
      </c>
    </row>
    <row r="7" spans="1:13">
      <c r="A7" t="s">
        <v>26</v>
      </c>
      <c r="B7" s="2" t="str">
        <f>Hyperlink("https://www.diodes.com/assets/Datasheets/ADA114YUQ.pdf")</f>
        <v>https://www.diodes.com/assets/Datasheets/ADA114YUQ.pdf</v>
      </c>
      <c r="C7" t="str">
        <f>Hyperlink("https://www.diodes.com/part/view/ADA114YUQ","ADA114YUQ")</f>
        <v>ADA114YUQ</v>
      </c>
      <c r="D7" t="s">
        <v>24</v>
      </c>
      <c r="E7" t="s">
        <v>20</v>
      </c>
      <c r="F7" t="s">
        <v>16</v>
      </c>
      <c r="G7" t="s">
        <v>25</v>
      </c>
      <c r="H7">
        <v>50</v>
      </c>
      <c r="I7">
        <v>100</v>
      </c>
      <c r="J7">
        <v>270</v>
      </c>
      <c r="K7">
        <v>10</v>
      </c>
      <c r="L7">
        <v>47</v>
      </c>
      <c r="M7" t="s">
        <v>18</v>
      </c>
    </row>
    <row r="8" spans="1:13">
      <c r="A8" t="s">
        <v>27</v>
      </c>
      <c r="B8" s="2" t="str">
        <f>Hyperlink("https://www.diodes.com/assets/Datasheets/ADC114EUQ.pdf")</f>
        <v>https://www.diodes.com/assets/Datasheets/ADC114EUQ.pdf</v>
      </c>
      <c r="C8" t="str">
        <f>Hyperlink("https://www.diodes.com/part/view/ADC114EUQ","ADC114EUQ")</f>
        <v>ADC114EUQ</v>
      </c>
      <c r="D8" t="s">
        <v>28</v>
      </c>
      <c r="E8" t="s">
        <v>15</v>
      </c>
      <c r="F8" t="s">
        <v>16</v>
      </c>
      <c r="G8" t="s">
        <v>29</v>
      </c>
      <c r="H8">
        <v>50</v>
      </c>
      <c r="I8">
        <v>100</v>
      </c>
      <c r="J8">
        <v>270</v>
      </c>
      <c r="K8">
        <v>10</v>
      </c>
      <c r="L8">
        <v>10</v>
      </c>
      <c r="M8" t="s">
        <v>18</v>
      </c>
    </row>
    <row r="9" spans="1:13">
      <c r="A9" t="s">
        <v>30</v>
      </c>
      <c r="B9" s="2" t="str">
        <f>Hyperlink("https://www.diodes.com/assets/Datasheets/ADC114YUQ.pdf")</f>
        <v>https://www.diodes.com/assets/Datasheets/ADC114YUQ.pdf</v>
      </c>
      <c r="C9" t="str">
        <f>Hyperlink("https://www.diodes.com/part/view/ADC114YUQ","ADC114YUQ")</f>
        <v>ADC114YUQ</v>
      </c>
      <c r="D9" t="s">
        <v>28</v>
      </c>
      <c r="E9" t="s">
        <v>20</v>
      </c>
      <c r="F9" t="s">
        <v>16</v>
      </c>
      <c r="G9" t="s">
        <v>29</v>
      </c>
      <c r="H9">
        <v>50</v>
      </c>
      <c r="I9">
        <v>100</v>
      </c>
      <c r="J9">
        <v>270</v>
      </c>
      <c r="K9">
        <v>10</v>
      </c>
      <c r="L9">
        <v>47</v>
      </c>
      <c r="M9" t="s">
        <v>18</v>
      </c>
    </row>
    <row r="10" spans="1:13">
      <c r="A10" t="s">
        <v>31</v>
      </c>
      <c r="B10" s="2" t="str">
        <f>Hyperlink("https://www.diodes.com/assets/Datasheets/ADC124EUQ.pdf")</f>
        <v>https://www.diodes.com/assets/Datasheets/ADC124EUQ.pdf</v>
      </c>
      <c r="C10" t="str">
        <f>Hyperlink("https://www.diodes.com/part/view/ADC124EUQ","ADC124EUQ")</f>
        <v>ADC124EUQ</v>
      </c>
      <c r="D10" t="s">
        <v>28</v>
      </c>
      <c r="E10" t="s">
        <v>15</v>
      </c>
      <c r="F10" t="s">
        <v>16</v>
      </c>
      <c r="G10" t="s">
        <v>29</v>
      </c>
      <c r="H10">
        <v>50</v>
      </c>
      <c r="I10">
        <v>100</v>
      </c>
      <c r="J10">
        <v>270</v>
      </c>
      <c r="K10">
        <v>22</v>
      </c>
      <c r="L10">
        <v>22</v>
      </c>
      <c r="M10" t="s">
        <v>18</v>
      </c>
    </row>
    <row r="11" spans="1:13">
      <c r="A11" t="s">
        <v>32</v>
      </c>
      <c r="B11" s="2" t="str">
        <f>Hyperlink("https://www.diodes.com/assets/Datasheets/ADC143TUQ.pdf")</f>
        <v>https://www.diodes.com/assets/Datasheets/ADC143TUQ.pdf</v>
      </c>
      <c r="C11" t="str">
        <f>Hyperlink("https://www.diodes.com/part/view/ADC143TUQ","ADC143TUQ")</f>
        <v>ADC143TUQ</v>
      </c>
      <c r="D11" t="s">
        <v>28</v>
      </c>
      <c r="E11" t="s">
        <v>33</v>
      </c>
      <c r="F11" t="s">
        <v>16</v>
      </c>
      <c r="G11" t="s">
        <v>29</v>
      </c>
      <c r="H11">
        <v>50</v>
      </c>
      <c r="I11">
        <v>100</v>
      </c>
      <c r="J11">
        <v>270</v>
      </c>
      <c r="K11">
        <v>4.7</v>
      </c>
      <c r="M11" t="s">
        <v>18</v>
      </c>
    </row>
    <row r="12" spans="1:13">
      <c r="A12" t="s">
        <v>34</v>
      </c>
      <c r="B12" s="2" t="str">
        <f>Hyperlink("https://www.diodes.com/assets/Datasheets/ADC143ZUQ.pdf")</f>
        <v>https://www.diodes.com/assets/Datasheets/ADC143ZUQ.pdf</v>
      </c>
      <c r="C12" t="str">
        <f>Hyperlink("https://www.diodes.com/part/view/ADC143ZUQ","ADC143ZUQ")</f>
        <v>ADC143ZUQ</v>
      </c>
      <c r="D12" t="s">
        <v>28</v>
      </c>
      <c r="E12" t="s">
        <v>20</v>
      </c>
      <c r="F12" t="s">
        <v>16</v>
      </c>
      <c r="G12" t="s">
        <v>29</v>
      </c>
      <c r="H12">
        <v>50</v>
      </c>
      <c r="I12">
        <v>100</v>
      </c>
      <c r="J12">
        <v>270</v>
      </c>
      <c r="K12">
        <v>4.7</v>
      </c>
      <c r="L12">
        <v>47</v>
      </c>
      <c r="M12" t="s">
        <v>18</v>
      </c>
    </row>
    <row r="13" spans="1:13">
      <c r="A13" t="s">
        <v>35</v>
      </c>
      <c r="B13" s="2" t="str">
        <f>Hyperlink("https://www.diodes.com/assets/Datasheets/ADC144EUQ.pdf")</f>
        <v>https://www.diodes.com/assets/Datasheets/ADC144EUQ.pdf</v>
      </c>
      <c r="C13" t="str">
        <f>Hyperlink("https://www.diodes.com/part/view/ADC144EUQ","ADC144EUQ")</f>
        <v>ADC144EUQ</v>
      </c>
      <c r="D13" t="s">
        <v>28</v>
      </c>
      <c r="E13" t="s">
        <v>15</v>
      </c>
      <c r="F13" t="s">
        <v>16</v>
      </c>
      <c r="G13" t="s">
        <v>29</v>
      </c>
      <c r="H13">
        <v>50</v>
      </c>
      <c r="I13">
        <v>100</v>
      </c>
      <c r="J13">
        <v>270</v>
      </c>
      <c r="K13">
        <v>47</v>
      </c>
      <c r="L13">
        <v>47</v>
      </c>
      <c r="M13" t="s">
        <v>18</v>
      </c>
    </row>
    <row r="14" spans="1:13">
      <c r="A14" t="s">
        <v>36</v>
      </c>
      <c r="B14" s="2" t="str">
        <f>Hyperlink("https://www.diodes.com/assets/Datasheets/ADTA114ECAQ.pdf")</f>
        <v>https://www.diodes.com/assets/Datasheets/ADTA114ECAQ.pdf</v>
      </c>
      <c r="C14" t="str">
        <f>Hyperlink("https://www.diodes.com/part/view/ADTA114ECAQ","ADTA114ECAQ")</f>
        <v>ADTA114ECAQ</v>
      </c>
      <c r="D14" t="s">
        <v>37</v>
      </c>
      <c r="E14" t="s">
        <v>15</v>
      </c>
      <c r="F14" t="s">
        <v>16</v>
      </c>
      <c r="G14" t="s">
        <v>38</v>
      </c>
      <c r="H14">
        <v>50</v>
      </c>
      <c r="I14">
        <v>100</v>
      </c>
      <c r="J14">
        <v>310</v>
      </c>
      <c r="K14">
        <v>10</v>
      </c>
      <c r="L14">
        <v>10</v>
      </c>
      <c r="M14" t="s">
        <v>39</v>
      </c>
    </row>
    <row r="15" spans="1:13">
      <c r="A15" t="s">
        <v>40</v>
      </c>
      <c r="B15" s="2" t="str">
        <f>Hyperlink("https://www.diodes.com/assets/Datasheets/ADTA114EUAQ.pdf")</f>
        <v>https://www.diodes.com/assets/Datasheets/ADTA114EUAQ.pdf</v>
      </c>
      <c r="C15" t="str">
        <f>Hyperlink("https://www.diodes.com/part/view/ADTA114EUAQ","ADTA114EUAQ")</f>
        <v>ADTA114EUAQ</v>
      </c>
      <c r="D15" t="s">
        <v>41</v>
      </c>
      <c r="E15" t="s">
        <v>15</v>
      </c>
      <c r="F15" t="s">
        <v>16</v>
      </c>
      <c r="G15" t="s">
        <v>38</v>
      </c>
      <c r="H15">
        <v>50</v>
      </c>
      <c r="I15">
        <v>100</v>
      </c>
      <c r="J15">
        <v>330</v>
      </c>
      <c r="K15">
        <v>10</v>
      </c>
      <c r="L15">
        <v>10</v>
      </c>
      <c r="M15" t="s">
        <v>42</v>
      </c>
    </row>
    <row r="16" spans="1:13">
      <c r="A16" t="s">
        <v>43</v>
      </c>
      <c r="B16" s="2" t="str">
        <f>Hyperlink("https://www.diodes.com/assets/Datasheets/ADTA114YUAQ.pdf")</f>
        <v>https://www.diodes.com/assets/Datasheets/ADTA114YUAQ.pdf</v>
      </c>
      <c r="C16" t="str">
        <f>Hyperlink("https://www.diodes.com/part/view/ADTA114YUAQ","ADTA114YUAQ")</f>
        <v>ADTA114YUAQ</v>
      </c>
      <c r="D16" t="s">
        <v>41</v>
      </c>
      <c r="E16" t="s">
        <v>20</v>
      </c>
      <c r="F16" t="s">
        <v>16</v>
      </c>
      <c r="G16" t="s">
        <v>38</v>
      </c>
      <c r="H16">
        <v>50</v>
      </c>
      <c r="I16">
        <v>100</v>
      </c>
      <c r="J16">
        <v>330</v>
      </c>
      <c r="K16">
        <v>10</v>
      </c>
      <c r="L16">
        <v>47</v>
      </c>
      <c r="M16" t="s">
        <v>42</v>
      </c>
    </row>
    <row r="17" spans="1:13">
      <c r="A17" t="s">
        <v>44</v>
      </c>
      <c r="B17" s="2" t="str">
        <f>Hyperlink("https://www.diodes.com/assets/Datasheets/ADTA124ECAQ.pdf")</f>
        <v>https://www.diodes.com/assets/Datasheets/ADTA124ECAQ.pdf</v>
      </c>
      <c r="C17" t="str">
        <f>Hyperlink("https://www.diodes.com/part/view/ADTA124ECAQ","ADTA124ECAQ")</f>
        <v>ADTA124ECAQ</v>
      </c>
      <c r="D17" t="s">
        <v>37</v>
      </c>
      <c r="E17" t="s">
        <v>15</v>
      </c>
      <c r="F17" t="s">
        <v>16</v>
      </c>
      <c r="G17" t="s">
        <v>38</v>
      </c>
      <c r="H17">
        <v>50</v>
      </c>
      <c r="I17">
        <v>100</v>
      </c>
      <c r="J17">
        <v>310</v>
      </c>
      <c r="K17">
        <v>22</v>
      </c>
      <c r="L17">
        <v>22</v>
      </c>
      <c r="M17" t="s">
        <v>39</v>
      </c>
    </row>
    <row r="18" spans="1:13">
      <c r="A18" t="s">
        <v>45</v>
      </c>
      <c r="B18" s="2" t="str">
        <f>Hyperlink("https://www.diodes.com/assets/Datasheets/ADTA143ECAQ.pdf")</f>
        <v>https://www.diodes.com/assets/Datasheets/ADTA143ECAQ.pdf</v>
      </c>
      <c r="C18" t="str">
        <f>Hyperlink("https://www.diodes.com/part/view/ADTA143ECAQ","ADTA143ECAQ")</f>
        <v>ADTA143ECAQ</v>
      </c>
      <c r="D18" t="s">
        <v>37</v>
      </c>
      <c r="E18" t="s">
        <v>15</v>
      </c>
      <c r="F18" t="s">
        <v>16</v>
      </c>
      <c r="G18" t="s">
        <v>38</v>
      </c>
      <c r="H18">
        <v>50</v>
      </c>
      <c r="I18">
        <v>100</v>
      </c>
      <c r="J18">
        <v>310</v>
      </c>
      <c r="K18">
        <v>4.7</v>
      </c>
      <c r="L18">
        <v>4.7</v>
      </c>
      <c r="M18" t="s">
        <v>39</v>
      </c>
    </row>
    <row r="19" spans="1:13">
      <c r="A19" t="s">
        <v>46</v>
      </c>
      <c r="B19" s="2" t="str">
        <f>Hyperlink("https://www.diodes.com/assets/Datasheets/ADTA143XUAQ.pdf")</f>
        <v>https://www.diodes.com/assets/Datasheets/ADTA143XUAQ.pdf</v>
      </c>
      <c r="C19" t="str">
        <f>Hyperlink("https://www.diodes.com/part/view/ADTA143XUAQ","ADTA143XUAQ")</f>
        <v>ADTA143XUAQ</v>
      </c>
      <c r="D19" t="s">
        <v>41</v>
      </c>
      <c r="E19" t="s">
        <v>20</v>
      </c>
      <c r="F19" t="s">
        <v>16</v>
      </c>
      <c r="G19" t="s">
        <v>38</v>
      </c>
      <c r="H19">
        <v>50</v>
      </c>
      <c r="I19">
        <v>100</v>
      </c>
      <c r="J19">
        <v>330</v>
      </c>
      <c r="K19">
        <v>4.7</v>
      </c>
      <c r="L19">
        <v>10</v>
      </c>
      <c r="M19" t="s">
        <v>42</v>
      </c>
    </row>
    <row r="20" spans="1:13">
      <c r="A20" t="s">
        <v>47</v>
      </c>
      <c r="B20" s="2" t="str">
        <f>Hyperlink("https://www.diodes.com/assets/Datasheets/ADTA143ZUAQ.pdf")</f>
        <v>https://www.diodes.com/assets/Datasheets/ADTA143ZUAQ.pdf</v>
      </c>
      <c r="C20" t="str">
        <f>Hyperlink("https://www.diodes.com/part/view/ADTA143ZUAQ","ADTA143ZUAQ")</f>
        <v>ADTA143ZUAQ</v>
      </c>
      <c r="D20" t="s">
        <v>48</v>
      </c>
      <c r="E20" t="s">
        <v>20</v>
      </c>
      <c r="F20" t="s">
        <v>16</v>
      </c>
      <c r="G20" t="s">
        <v>38</v>
      </c>
      <c r="H20">
        <v>50</v>
      </c>
      <c r="I20">
        <v>100</v>
      </c>
      <c r="J20">
        <v>330</v>
      </c>
      <c r="K20">
        <v>4.7</v>
      </c>
      <c r="L20">
        <v>47</v>
      </c>
      <c r="M20" t="s">
        <v>42</v>
      </c>
    </row>
    <row r="21" spans="1:13">
      <c r="A21" t="s">
        <v>49</v>
      </c>
      <c r="B21" s="2" t="str">
        <f>Hyperlink("https://www.diodes.com/assets/Datasheets/ADTA144ECAQ.pdf")</f>
        <v>https://www.diodes.com/assets/Datasheets/ADTA144ECAQ.pdf</v>
      </c>
      <c r="C21" t="str">
        <f>Hyperlink("https://www.diodes.com/part/view/ADTA144ECAQ","ADTA144ECAQ")</f>
        <v>ADTA144ECAQ</v>
      </c>
      <c r="D21" t="s">
        <v>37</v>
      </c>
      <c r="E21" t="s">
        <v>15</v>
      </c>
      <c r="F21" t="s">
        <v>16</v>
      </c>
      <c r="G21" t="s">
        <v>38</v>
      </c>
      <c r="H21">
        <v>50</v>
      </c>
      <c r="I21">
        <v>100</v>
      </c>
      <c r="J21">
        <v>310</v>
      </c>
      <c r="K21">
        <v>47</v>
      </c>
      <c r="L21">
        <v>47</v>
      </c>
      <c r="M21" t="s">
        <v>39</v>
      </c>
    </row>
    <row r="22" spans="1:13">
      <c r="A22" t="s">
        <v>50</v>
      </c>
      <c r="B22" s="2" t="str">
        <f>Hyperlink("https://www.diodes.com/assets/Datasheets/ADTA144EUAQ.pdf")</f>
        <v>https://www.diodes.com/assets/Datasheets/ADTA144EUAQ.pdf</v>
      </c>
      <c r="C22" t="str">
        <f>Hyperlink("https://www.diodes.com/part/view/ADTA144EUAQ","ADTA144EUAQ")</f>
        <v>ADTA144EUAQ</v>
      </c>
      <c r="D22" t="s">
        <v>41</v>
      </c>
      <c r="E22" t="s">
        <v>15</v>
      </c>
      <c r="F22" t="s">
        <v>16</v>
      </c>
      <c r="G22" t="s">
        <v>38</v>
      </c>
      <c r="H22">
        <v>50</v>
      </c>
      <c r="I22">
        <v>100</v>
      </c>
      <c r="J22">
        <v>330</v>
      </c>
      <c r="K22">
        <v>47</v>
      </c>
      <c r="L22">
        <v>47</v>
      </c>
      <c r="M22" t="s">
        <v>42</v>
      </c>
    </row>
    <row r="23" spans="1:13">
      <c r="A23" t="s">
        <v>51</v>
      </c>
      <c r="B23" s="2" t="str">
        <f>Hyperlink("https://www.diodes.com/assets/Datasheets/ADTA144VCAQ.pdf")</f>
        <v>https://www.diodes.com/assets/Datasheets/ADTA144VCAQ.pdf</v>
      </c>
      <c r="C23" t="str">
        <f>Hyperlink("https://www.diodes.com/part/view/ADTA144VCAQ","ADTA144VCAQ")</f>
        <v>ADTA144VCAQ</v>
      </c>
      <c r="D23" t="s">
        <v>37</v>
      </c>
      <c r="E23" t="s">
        <v>20</v>
      </c>
      <c r="F23" t="s">
        <v>16</v>
      </c>
      <c r="G23" t="s">
        <v>38</v>
      </c>
      <c r="H23">
        <v>50</v>
      </c>
      <c r="I23">
        <v>100</v>
      </c>
      <c r="J23">
        <v>310</v>
      </c>
      <c r="K23">
        <v>47</v>
      </c>
      <c r="L23">
        <v>10</v>
      </c>
      <c r="M23" t="s">
        <v>39</v>
      </c>
    </row>
    <row r="24" spans="1:13">
      <c r="A24" t="s">
        <v>52</v>
      </c>
      <c r="B24" s="2" t="str">
        <f>Hyperlink("https://www.diodes.com/assets/Datasheets/ADTA144WCAQ.pdf")</f>
        <v>https://www.diodes.com/assets/Datasheets/ADTA144WCAQ.pdf</v>
      </c>
      <c r="C24" t="str">
        <f>Hyperlink("https://www.diodes.com/part/view/ADTA144WCAQ","ADTA144WCAQ")</f>
        <v>ADTA144WCAQ</v>
      </c>
      <c r="D24" t="s">
        <v>37</v>
      </c>
      <c r="E24" t="s">
        <v>20</v>
      </c>
      <c r="F24" t="s">
        <v>16</v>
      </c>
      <c r="G24" t="s">
        <v>38</v>
      </c>
      <c r="H24">
        <v>50</v>
      </c>
      <c r="I24">
        <v>100</v>
      </c>
      <c r="J24">
        <v>310</v>
      </c>
      <c r="K24">
        <v>47</v>
      </c>
      <c r="L24">
        <v>22</v>
      </c>
      <c r="M24" t="s">
        <v>39</v>
      </c>
    </row>
    <row r="25" spans="1:13">
      <c r="A25" t="s">
        <v>53</v>
      </c>
      <c r="B25" s="2" t="str">
        <f>Hyperlink("https://www.diodes.com/assets/Datasheets/ADTC114ECAQ.pdf")</f>
        <v>https://www.diodes.com/assets/Datasheets/ADTC114ECAQ.pdf</v>
      </c>
      <c r="C25" t="str">
        <f>Hyperlink("https://www.diodes.com/part/view/ADTC114ECAQ","ADTC114ECAQ")</f>
        <v>ADTC114ECAQ</v>
      </c>
      <c r="D25" t="s">
        <v>54</v>
      </c>
      <c r="E25" t="s">
        <v>15</v>
      </c>
      <c r="F25" t="s">
        <v>16</v>
      </c>
      <c r="G25" t="s">
        <v>55</v>
      </c>
      <c r="H25">
        <v>50</v>
      </c>
      <c r="I25">
        <v>100</v>
      </c>
      <c r="J25">
        <v>310</v>
      </c>
      <c r="K25">
        <v>10</v>
      </c>
      <c r="L25">
        <v>10</v>
      </c>
      <c r="M25" t="s">
        <v>39</v>
      </c>
    </row>
    <row r="26" spans="1:13">
      <c r="A26" t="s">
        <v>56</v>
      </c>
      <c r="B26" s="2" t="str">
        <f>Hyperlink("https://www.diodes.com/assets/Datasheets/ADTC114EUAQ.pdf")</f>
        <v>https://www.diodes.com/assets/Datasheets/ADTC114EUAQ.pdf</v>
      </c>
      <c r="C26" t="str">
        <f>Hyperlink("https://www.diodes.com/part/view/ADTC114EUAQ","ADTC114EUAQ")</f>
        <v>ADTC114EUAQ</v>
      </c>
      <c r="D26" t="s">
        <v>57</v>
      </c>
      <c r="E26" t="s">
        <v>15</v>
      </c>
      <c r="F26" t="s">
        <v>16</v>
      </c>
      <c r="G26" t="s">
        <v>55</v>
      </c>
      <c r="H26">
        <v>50</v>
      </c>
      <c r="I26">
        <v>100</v>
      </c>
      <c r="J26">
        <v>330</v>
      </c>
      <c r="K26">
        <v>10</v>
      </c>
      <c r="L26">
        <v>10</v>
      </c>
      <c r="M26" t="s">
        <v>42</v>
      </c>
    </row>
    <row r="27" spans="1:13">
      <c r="A27" t="s">
        <v>58</v>
      </c>
      <c r="B27" s="2" t="str">
        <f>Hyperlink("https://www.diodes.com/assets/Datasheets/ADTC114YUAQ.pdf")</f>
        <v>https://www.diodes.com/assets/Datasheets/ADTC114YUAQ.pdf</v>
      </c>
      <c r="C27" t="str">
        <f>Hyperlink("https://www.diodes.com/part/view/ADTC114YUAQ","ADTC114YUAQ")</f>
        <v>ADTC114YUAQ</v>
      </c>
      <c r="D27" t="s">
        <v>57</v>
      </c>
      <c r="E27" t="s">
        <v>20</v>
      </c>
      <c r="F27" t="s">
        <v>16</v>
      </c>
      <c r="G27" t="s">
        <v>55</v>
      </c>
      <c r="H27">
        <v>50</v>
      </c>
      <c r="I27">
        <v>100</v>
      </c>
      <c r="J27">
        <v>330</v>
      </c>
      <c r="K27">
        <v>10</v>
      </c>
      <c r="L27">
        <v>47</v>
      </c>
      <c r="M27" t="s">
        <v>42</v>
      </c>
    </row>
    <row r="28" spans="1:13">
      <c r="A28" t="s">
        <v>59</v>
      </c>
      <c r="B28" s="2" t="str">
        <f>Hyperlink("https://www.diodes.com/assets/Datasheets/ADTC124ECAQ.pdf")</f>
        <v>https://www.diodes.com/assets/Datasheets/ADTC124ECAQ.pdf</v>
      </c>
      <c r="C28" t="str">
        <f>Hyperlink("https://www.diodes.com/part/view/ADTC124ECAQ","ADTC124ECAQ")</f>
        <v>ADTC124ECAQ</v>
      </c>
      <c r="D28" t="s">
        <v>54</v>
      </c>
      <c r="E28" t="s">
        <v>15</v>
      </c>
      <c r="F28" t="s">
        <v>16</v>
      </c>
      <c r="G28" t="s">
        <v>55</v>
      </c>
      <c r="H28">
        <v>50</v>
      </c>
      <c r="I28">
        <v>100</v>
      </c>
      <c r="J28">
        <v>310</v>
      </c>
      <c r="K28">
        <v>22</v>
      </c>
      <c r="L28">
        <v>22</v>
      </c>
      <c r="M28" t="s">
        <v>39</v>
      </c>
    </row>
    <row r="29" spans="1:13">
      <c r="A29" t="s">
        <v>60</v>
      </c>
      <c r="B29" s="2" t="str">
        <f>Hyperlink("https://www.diodes.com/assets/Datasheets/ADTC124EUAQ.pdf")</f>
        <v>https://www.diodes.com/assets/Datasheets/ADTC124EUAQ.pdf</v>
      </c>
      <c r="C29" t="str">
        <f>Hyperlink("https://www.diodes.com/part/view/ADTC124EUAQ","ADTC124EUAQ")</f>
        <v>ADTC124EUAQ</v>
      </c>
      <c r="D29" t="s">
        <v>57</v>
      </c>
      <c r="E29" t="s">
        <v>15</v>
      </c>
      <c r="F29" t="s">
        <v>16</v>
      </c>
      <c r="G29" t="s">
        <v>55</v>
      </c>
      <c r="H29">
        <v>50</v>
      </c>
      <c r="I29">
        <v>100</v>
      </c>
      <c r="J29">
        <v>330</v>
      </c>
      <c r="K29">
        <v>22</v>
      </c>
      <c r="L29">
        <v>22</v>
      </c>
      <c r="M29" t="s">
        <v>42</v>
      </c>
    </row>
    <row r="30" spans="1:13">
      <c r="A30" t="s">
        <v>61</v>
      </c>
      <c r="B30" s="2" t="str">
        <f>Hyperlink("https://www.diodes.com/assets/Datasheets/ADTC143ECAQ.pdf")</f>
        <v>https://www.diodes.com/assets/Datasheets/ADTC143ECAQ.pdf</v>
      </c>
      <c r="C30" t="str">
        <f>Hyperlink("https://www.diodes.com/part/view/ADTC143ECAQ","ADTC143ECAQ")</f>
        <v>ADTC143ECAQ</v>
      </c>
      <c r="D30" t="s">
        <v>54</v>
      </c>
      <c r="E30" t="s">
        <v>15</v>
      </c>
      <c r="F30" t="s">
        <v>16</v>
      </c>
      <c r="G30" t="s">
        <v>55</v>
      </c>
      <c r="H30">
        <v>50</v>
      </c>
      <c r="I30">
        <v>100</v>
      </c>
      <c r="J30">
        <v>310</v>
      </c>
      <c r="K30">
        <v>4.7</v>
      </c>
      <c r="L30">
        <v>4.7</v>
      </c>
      <c r="M30" t="s">
        <v>39</v>
      </c>
    </row>
    <row r="31" spans="1:13">
      <c r="A31" t="s">
        <v>62</v>
      </c>
      <c r="B31" s="2" t="str">
        <f>Hyperlink("https://www.diodes.com/assets/Datasheets/ADTC143TCAQ.pdf")</f>
        <v>https://www.diodes.com/assets/Datasheets/ADTC143TCAQ.pdf</v>
      </c>
      <c r="C31" t="str">
        <f>Hyperlink("https://www.diodes.com/part/view/ADTC143TCAQ","ADTC143TCAQ")</f>
        <v>ADTC143TCAQ</v>
      </c>
      <c r="D31" t="s">
        <v>54</v>
      </c>
      <c r="E31" t="s">
        <v>33</v>
      </c>
      <c r="F31" t="s">
        <v>16</v>
      </c>
      <c r="G31" t="s">
        <v>55</v>
      </c>
      <c r="H31">
        <v>50</v>
      </c>
      <c r="I31">
        <v>100</v>
      </c>
      <c r="J31">
        <v>310</v>
      </c>
      <c r="K31">
        <v>4.7</v>
      </c>
      <c r="L31" t="s">
        <v>63</v>
      </c>
      <c r="M31" t="s">
        <v>39</v>
      </c>
    </row>
    <row r="32" spans="1:13">
      <c r="A32" t="s">
        <v>64</v>
      </c>
      <c r="B32" s="2" t="str">
        <f>Hyperlink("https://www.diodes.com/assets/Datasheets/ADTC143TUAQ.pdf")</f>
        <v>https://www.diodes.com/assets/Datasheets/ADTC143TUAQ.pdf</v>
      </c>
      <c r="C32" t="str">
        <f>Hyperlink("https://www.diodes.com/part/view/ADTC143TUAQ","ADTC143TUAQ")</f>
        <v>ADTC143TUAQ</v>
      </c>
      <c r="D32" t="s">
        <v>57</v>
      </c>
      <c r="E32" t="s">
        <v>33</v>
      </c>
      <c r="F32" t="s">
        <v>16</v>
      </c>
      <c r="G32" t="s">
        <v>55</v>
      </c>
      <c r="H32">
        <v>50</v>
      </c>
      <c r="I32">
        <v>100</v>
      </c>
      <c r="J32">
        <v>330</v>
      </c>
      <c r="K32">
        <v>4.7</v>
      </c>
      <c r="L32" t="s">
        <v>63</v>
      </c>
      <c r="M32" t="s">
        <v>42</v>
      </c>
    </row>
    <row r="33" spans="1:13">
      <c r="A33" t="s">
        <v>65</v>
      </c>
      <c r="B33" s="2" t="str">
        <f>Hyperlink("https://www.diodes.com/assets/Datasheets/ADTC143XUAQ.pdf")</f>
        <v>https://www.diodes.com/assets/Datasheets/ADTC143XUAQ.pdf</v>
      </c>
      <c r="C33" t="str">
        <f>Hyperlink("https://www.diodes.com/part/view/ADTC143XUAQ","ADTC143XUAQ")</f>
        <v>ADTC143XUAQ</v>
      </c>
      <c r="D33" t="s">
        <v>57</v>
      </c>
      <c r="E33" t="s">
        <v>20</v>
      </c>
      <c r="F33" t="s">
        <v>16</v>
      </c>
      <c r="G33" t="s">
        <v>55</v>
      </c>
      <c r="H33">
        <v>50</v>
      </c>
      <c r="I33">
        <v>100</v>
      </c>
      <c r="J33">
        <v>330</v>
      </c>
      <c r="K33">
        <v>4.7</v>
      </c>
      <c r="L33">
        <v>10</v>
      </c>
      <c r="M33" t="s">
        <v>42</v>
      </c>
    </row>
    <row r="34" spans="1:13">
      <c r="A34" t="s">
        <v>66</v>
      </c>
      <c r="B34" s="2" t="str">
        <f>Hyperlink("https://www.diodes.com/assets/Datasheets/ADTC143ZCAQ.pdf")</f>
        <v>https://www.diodes.com/assets/Datasheets/ADTC143ZCAQ.pdf</v>
      </c>
      <c r="C34" t="str">
        <f>Hyperlink("https://www.diodes.com/part/view/ADTC143ZCAQ","ADTC143ZCAQ")</f>
        <v>ADTC143ZCAQ</v>
      </c>
      <c r="D34" t="s">
        <v>54</v>
      </c>
      <c r="E34" t="s">
        <v>20</v>
      </c>
      <c r="F34" t="s">
        <v>16</v>
      </c>
      <c r="G34" t="s">
        <v>55</v>
      </c>
      <c r="H34">
        <v>50</v>
      </c>
      <c r="I34">
        <v>100</v>
      </c>
      <c r="J34">
        <v>310</v>
      </c>
      <c r="K34">
        <v>4.7</v>
      </c>
      <c r="L34">
        <v>47</v>
      </c>
      <c r="M34" t="s">
        <v>39</v>
      </c>
    </row>
    <row r="35" spans="1:13">
      <c r="A35" t="s">
        <v>67</v>
      </c>
      <c r="B35" s="2" t="str">
        <f>Hyperlink("https://www.diodes.com/assets/Datasheets/ADTC143ZUAQ.pdf")</f>
        <v>https://www.diodes.com/assets/Datasheets/ADTC143ZUAQ.pdf</v>
      </c>
      <c r="C35" t="str">
        <f>Hyperlink("https://www.diodes.com/part/view/ADTC143ZUAQ","ADTC143ZUAQ")</f>
        <v>ADTC143ZUAQ</v>
      </c>
      <c r="D35" t="s">
        <v>57</v>
      </c>
      <c r="E35" t="s">
        <v>20</v>
      </c>
      <c r="F35" t="s">
        <v>16</v>
      </c>
      <c r="G35" t="s">
        <v>55</v>
      </c>
      <c r="H35">
        <v>50</v>
      </c>
      <c r="I35">
        <v>100</v>
      </c>
      <c r="J35">
        <v>330</v>
      </c>
      <c r="K35">
        <v>4.7</v>
      </c>
      <c r="L35">
        <v>47</v>
      </c>
      <c r="M35" t="s">
        <v>42</v>
      </c>
    </row>
    <row r="36" spans="1:13">
      <c r="A36" t="s">
        <v>68</v>
      </c>
      <c r="B36" s="2" t="str">
        <f>Hyperlink("https://www.diodes.com/assets/Datasheets/ADTC144ECAQ.pdf")</f>
        <v>https://www.diodes.com/assets/Datasheets/ADTC144ECAQ.pdf</v>
      </c>
      <c r="C36" t="str">
        <f>Hyperlink("https://www.diodes.com/part/view/ADTC144ECAQ","ADTC144ECAQ")</f>
        <v>ADTC144ECAQ</v>
      </c>
      <c r="D36" t="s">
        <v>54</v>
      </c>
      <c r="E36" t="s">
        <v>15</v>
      </c>
      <c r="F36" t="s">
        <v>16</v>
      </c>
      <c r="G36" t="s">
        <v>55</v>
      </c>
      <c r="H36">
        <v>50</v>
      </c>
      <c r="I36">
        <v>100</v>
      </c>
      <c r="J36">
        <v>310</v>
      </c>
      <c r="K36">
        <v>47</v>
      </c>
      <c r="L36">
        <v>47</v>
      </c>
      <c r="M36" t="s">
        <v>39</v>
      </c>
    </row>
    <row r="37" spans="1:13">
      <c r="A37" t="s">
        <v>69</v>
      </c>
      <c r="B37" s="2" t="str">
        <f>Hyperlink("https://www.diodes.com/assets/Datasheets/ADTC144EUAQ.pdf")</f>
        <v>https://www.diodes.com/assets/Datasheets/ADTC144EUAQ.pdf</v>
      </c>
      <c r="C37" t="str">
        <f>Hyperlink("https://www.diodes.com/part/view/ADTC144EUAQ","ADTC144EUAQ")</f>
        <v>ADTC144EUAQ</v>
      </c>
      <c r="D37" t="s">
        <v>57</v>
      </c>
      <c r="E37" t="s">
        <v>15</v>
      </c>
      <c r="F37" t="s">
        <v>16</v>
      </c>
      <c r="G37" t="s">
        <v>55</v>
      </c>
      <c r="H37">
        <v>50</v>
      </c>
      <c r="I37">
        <v>100</v>
      </c>
      <c r="J37">
        <v>330</v>
      </c>
      <c r="K37">
        <v>47</v>
      </c>
      <c r="L37">
        <v>47</v>
      </c>
      <c r="M37" t="s">
        <v>42</v>
      </c>
    </row>
    <row r="38" spans="1:13">
      <c r="A38" t="s">
        <v>70</v>
      </c>
      <c r="B38" s="2" t="str">
        <f>Hyperlink("https://www.diodes.com/assets/Datasheets/ADTC144VCAQ.pdf")</f>
        <v>https://www.diodes.com/assets/Datasheets/ADTC144VCAQ.pdf</v>
      </c>
      <c r="C38" t="str">
        <f>Hyperlink("https://www.diodes.com/part/view/ADTC144VCAQ-13","ADTC144VCAQ-13")</f>
        <v>ADTC144VCAQ-13</v>
      </c>
      <c r="D38" t="s">
        <v>71</v>
      </c>
      <c r="E38" t="s">
        <v>20</v>
      </c>
      <c r="F38" t="s">
        <v>16</v>
      </c>
      <c r="G38" t="s">
        <v>55</v>
      </c>
      <c r="H38">
        <v>50</v>
      </c>
      <c r="I38">
        <v>100</v>
      </c>
      <c r="J38">
        <v>310</v>
      </c>
      <c r="K38">
        <v>47</v>
      </c>
      <c r="L38">
        <v>10</v>
      </c>
      <c r="M38" t="s">
        <v>39</v>
      </c>
    </row>
    <row r="39" spans="1:13">
      <c r="A39" t="s">
        <v>72</v>
      </c>
      <c r="B39" s="2" t="str">
        <f>Hyperlink("https://www.diodes.com/assets/Datasheets/ADTC144VCAQ.pdf")</f>
        <v>https://www.diodes.com/assets/Datasheets/ADTC144VCAQ.pdf</v>
      </c>
      <c r="C39" t="str">
        <f>Hyperlink("https://www.diodes.com/part/view/ADTC144VCAQ-7","ADTC144VCAQ-7")</f>
        <v>ADTC144VCAQ-7</v>
      </c>
      <c r="D39" t="s">
        <v>71</v>
      </c>
      <c r="E39" t="s">
        <v>20</v>
      </c>
      <c r="F39" t="s">
        <v>16</v>
      </c>
      <c r="G39" t="s">
        <v>55</v>
      </c>
      <c r="H39">
        <v>50</v>
      </c>
      <c r="I39">
        <v>100</v>
      </c>
      <c r="J39">
        <v>310</v>
      </c>
      <c r="K39">
        <v>47</v>
      </c>
      <c r="L39">
        <v>10</v>
      </c>
      <c r="M39" t="s">
        <v>39</v>
      </c>
    </row>
    <row r="40" spans="1:13">
      <c r="A40" t="s">
        <v>73</v>
      </c>
      <c r="B40" s="2" t="str">
        <f>Hyperlink("https://www.diodes.com/assets/Datasheets/ADTC144WCAQ.pdf")</f>
        <v>https://www.diodes.com/assets/Datasheets/ADTC144WCAQ.pdf</v>
      </c>
      <c r="C40" t="str">
        <f>Hyperlink("https://www.diodes.com/part/view/ADTC144WCAQ","ADTC144WCAQ")</f>
        <v>ADTC144WCAQ</v>
      </c>
      <c r="D40" t="s">
        <v>54</v>
      </c>
      <c r="E40" t="s">
        <v>20</v>
      </c>
      <c r="F40" t="s">
        <v>16</v>
      </c>
      <c r="G40" t="s">
        <v>55</v>
      </c>
      <c r="H40">
        <v>50</v>
      </c>
      <c r="I40">
        <v>100</v>
      </c>
      <c r="J40">
        <v>310</v>
      </c>
      <c r="K40">
        <v>47</v>
      </c>
      <c r="L40">
        <v>22</v>
      </c>
      <c r="M40" t="s">
        <v>39</v>
      </c>
    </row>
    <row r="41" spans="1:13">
      <c r="A41" t="s">
        <v>74</v>
      </c>
      <c r="B41" s="2" t="str">
        <f>Hyperlink("https://www.diodes.com/assets/Datasheets/ds30422.pdf")</f>
        <v>https://www.diodes.com/assets/Datasheets/ds30422.pdf</v>
      </c>
      <c r="C41" t="str">
        <f>Hyperlink("https://www.diodes.com/part/view/DCX114EH","DCX114EH")</f>
        <v>DCX114EH</v>
      </c>
      <c r="D41" t="s">
        <v>75</v>
      </c>
      <c r="E41" t="s">
        <v>15</v>
      </c>
      <c r="F41" t="s">
        <v>76</v>
      </c>
      <c r="G41" t="s">
        <v>17</v>
      </c>
      <c r="H41">
        <v>50</v>
      </c>
      <c r="I41">
        <v>100</v>
      </c>
      <c r="J41">
        <v>150</v>
      </c>
      <c r="K41">
        <v>10</v>
      </c>
      <c r="L41">
        <v>10</v>
      </c>
      <c r="M41" t="s">
        <v>77</v>
      </c>
    </row>
    <row r="42" spans="1:13">
      <c r="A42" t="s">
        <v>78</v>
      </c>
      <c r="B42" s="2" t="str">
        <f>Hyperlink("https://www.diodes.com/assets/Datasheets/DCX_XXXX_U.pdf")</f>
        <v>https://www.diodes.com/assets/Datasheets/DCX_XXXX_U.pdf</v>
      </c>
      <c r="C42" t="str">
        <f>Hyperlink("https://www.diodes.com/part/view/DCX114EU","DCX114EU")</f>
        <v>DCX114EU</v>
      </c>
      <c r="D42" t="s">
        <v>14</v>
      </c>
      <c r="E42" t="s">
        <v>15</v>
      </c>
      <c r="F42" t="s">
        <v>76</v>
      </c>
      <c r="G42" t="s">
        <v>17</v>
      </c>
      <c r="H42">
        <v>50</v>
      </c>
      <c r="I42">
        <v>100</v>
      </c>
      <c r="J42">
        <v>200</v>
      </c>
      <c r="K42">
        <v>10</v>
      </c>
      <c r="L42">
        <v>10</v>
      </c>
      <c r="M42" t="s">
        <v>18</v>
      </c>
    </row>
    <row r="43" spans="1:13">
      <c r="A43" t="s">
        <v>79</v>
      </c>
      <c r="B43" s="2" t="str">
        <f>Hyperlink("https://www.diodes.com/assets/Datasheets/DCX_XXXX_U.pdf")</f>
        <v>https://www.diodes.com/assets/Datasheets/DCX_XXXX_U.pdf</v>
      </c>
      <c r="C43" t="str">
        <f>Hyperlink("https://www.diodes.com/part/view/DCX114EUQ","DCX114EUQ")</f>
        <v>DCX114EUQ</v>
      </c>
      <c r="D43" t="s">
        <v>14</v>
      </c>
      <c r="E43" t="s">
        <v>15</v>
      </c>
      <c r="F43" t="s">
        <v>16</v>
      </c>
      <c r="G43" t="s">
        <v>17</v>
      </c>
      <c r="H43">
        <v>50</v>
      </c>
      <c r="I43">
        <v>100</v>
      </c>
      <c r="J43">
        <v>200</v>
      </c>
      <c r="K43">
        <v>10</v>
      </c>
      <c r="L43">
        <v>10</v>
      </c>
      <c r="M43" t="s">
        <v>18</v>
      </c>
    </row>
    <row r="44" spans="1:13">
      <c r="A44" t="s">
        <v>80</v>
      </c>
      <c r="B44" s="2" t="str">
        <f>Hyperlink("https://www.diodes.com/assets/Datasheets/ds30422.pdf")</f>
        <v>https://www.diodes.com/assets/Datasheets/ds30422.pdf</v>
      </c>
      <c r="C44" t="str">
        <f>Hyperlink("https://www.diodes.com/part/view/DCX114TH","DCX114TH")</f>
        <v>DCX114TH</v>
      </c>
      <c r="D44" t="s">
        <v>75</v>
      </c>
      <c r="E44" t="s">
        <v>33</v>
      </c>
      <c r="F44" t="s">
        <v>76</v>
      </c>
      <c r="G44" t="s">
        <v>17</v>
      </c>
      <c r="H44">
        <v>50</v>
      </c>
      <c r="I44">
        <v>100</v>
      </c>
      <c r="J44">
        <v>150</v>
      </c>
      <c r="K44">
        <v>4.7</v>
      </c>
      <c r="L44" t="s">
        <v>63</v>
      </c>
      <c r="M44" t="s">
        <v>77</v>
      </c>
    </row>
    <row r="45" spans="1:13">
      <c r="A45" t="s">
        <v>81</v>
      </c>
      <c r="B45" s="2" t="str">
        <f>Hyperlink("https://www.diodes.com/assets/Datasheets/DCX_XXXX_U.pdf")</f>
        <v>https://www.diodes.com/assets/Datasheets/DCX_XXXX_U.pdf</v>
      </c>
      <c r="C45" t="str">
        <f>Hyperlink("https://www.diodes.com/part/view/DCX114TU","DCX114TU")</f>
        <v>DCX114TU</v>
      </c>
      <c r="D45" t="s">
        <v>14</v>
      </c>
      <c r="E45" t="s">
        <v>33</v>
      </c>
      <c r="F45" t="s">
        <v>76</v>
      </c>
      <c r="G45" t="s">
        <v>17</v>
      </c>
      <c r="H45">
        <v>50</v>
      </c>
      <c r="I45">
        <v>100</v>
      </c>
      <c r="J45">
        <v>200</v>
      </c>
      <c r="K45">
        <v>10</v>
      </c>
      <c r="L45" t="s">
        <v>63</v>
      </c>
      <c r="M45" t="s">
        <v>18</v>
      </c>
    </row>
    <row r="46" spans="1:13">
      <c r="A46" t="s">
        <v>82</v>
      </c>
      <c r="B46" s="2" t="str">
        <f>Hyperlink("https://www.diodes.com/assets/Datasheets/ds30422.pdf")</f>
        <v>https://www.diodes.com/assets/Datasheets/ds30422.pdf</v>
      </c>
      <c r="C46" t="str">
        <f>Hyperlink("https://www.diodes.com/part/view/DCX114YH","DCX114YH")</f>
        <v>DCX114YH</v>
      </c>
      <c r="D46" t="s">
        <v>75</v>
      </c>
      <c r="E46" t="s">
        <v>20</v>
      </c>
      <c r="F46" t="s">
        <v>76</v>
      </c>
      <c r="G46" t="s">
        <v>17</v>
      </c>
      <c r="H46">
        <v>50</v>
      </c>
      <c r="I46">
        <v>100</v>
      </c>
      <c r="J46">
        <v>150</v>
      </c>
      <c r="K46">
        <v>10</v>
      </c>
      <c r="L46">
        <v>47</v>
      </c>
      <c r="M46" t="s">
        <v>77</v>
      </c>
    </row>
    <row r="47" spans="1:13">
      <c r="A47" t="s">
        <v>83</v>
      </c>
      <c r="B47" s="2" t="str">
        <f>Hyperlink("https://www.diodes.com/assets/Datasheets/DCX_XXXX_U.pdf")</f>
        <v>https://www.diodes.com/assets/Datasheets/DCX_XXXX_U.pdf</v>
      </c>
      <c r="C47" t="str">
        <f>Hyperlink("https://www.diodes.com/part/view/DCX114YU","DCX114YU")</f>
        <v>DCX114YU</v>
      </c>
      <c r="D47" t="s">
        <v>14</v>
      </c>
      <c r="E47" t="s">
        <v>20</v>
      </c>
      <c r="F47" t="s">
        <v>76</v>
      </c>
      <c r="G47" t="s">
        <v>17</v>
      </c>
      <c r="H47">
        <v>50</v>
      </c>
      <c r="I47">
        <v>100</v>
      </c>
      <c r="J47">
        <v>200</v>
      </c>
      <c r="K47">
        <v>10</v>
      </c>
      <c r="L47">
        <v>47</v>
      </c>
      <c r="M47" t="s">
        <v>18</v>
      </c>
    </row>
    <row r="48" spans="1:13">
      <c r="A48" t="s">
        <v>84</v>
      </c>
      <c r="B48" s="2" t="str">
        <f>Hyperlink("https://www.diodes.com/assets/Datasheets/DCX_XXXX_U.pdf")</f>
        <v>https://www.diodes.com/assets/Datasheets/DCX_XXXX_U.pdf</v>
      </c>
      <c r="C48" t="str">
        <f>Hyperlink("https://www.diodes.com/part/view/DCX114YUQ","DCX114YUQ")</f>
        <v>DCX114YUQ</v>
      </c>
      <c r="D48" t="s">
        <v>14</v>
      </c>
      <c r="E48" t="s">
        <v>20</v>
      </c>
      <c r="F48" t="s">
        <v>16</v>
      </c>
      <c r="G48" t="s">
        <v>17</v>
      </c>
      <c r="H48">
        <v>50</v>
      </c>
      <c r="I48">
        <v>100</v>
      </c>
      <c r="J48">
        <v>200</v>
      </c>
      <c r="K48">
        <v>10</v>
      </c>
      <c r="L48">
        <v>47</v>
      </c>
      <c r="M48" t="s">
        <v>18</v>
      </c>
    </row>
    <row r="49" spans="1:13">
      <c r="A49" t="s">
        <v>85</v>
      </c>
      <c r="B49" s="2" t="str">
        <f>Hyperlink("https://www.diodes.com/assets/Datasheets/DCX_XXXX_K.pdf")</f>
        <v>https://www.diodes.com/assets/Datasheets/DCX_XXXX_K.pdf</v>
      </c>
      <c r="C49" t="str">
        <f>Hyperlink("https://www.diodes.com/part/view/DCX115EK","DCX115EK")</f>
        <v>DCX115EK</v>
      </c>
      <c r="D49" t="s">
        <v>86</v>
      </c>
      <c r="E49" t="s">
        <v>15</v>
      </c>
      <c r="F49" t="s">
        <v>76</v>
      </c>
      <c r="G49" t="s">
        <v>17</v>
      </c>
      <c r="H49">
        <v>50</v>
      </c>
      <c r="I49">
        <v>100</v>
      </c>
      <c r="J49">
        <v>300</v>
      </c>
      <c r="K49">
        <v>100</v>
      </c>
      <c r="L49">
        <v>100</v>
      </c>
      <c r="M49" t="s">
        <v>87</v>
      </c>
    </row>
    <row r="50" spans="1:13">
      <c r="A50" t="s">
        <v>88</v>
      </c>
      <c r="B50" s="2" t="str">
        <f>Hyperlink("https://www.diodes.com/assets/Datasheets/DCX_XXXX_U.pdf")</f>
        <v>https://www.diodes.com/assets/Datasheets/DCX_XXXX_U.pdf</v>
      </c>
      <c r="C50" t="str">
        <f>Hyperlink("https://www.diodes.com/part/view/DCX115EU","DCX115EU")</f>
        <v>DCX115EU</v>
      </c>
      <c r="D50" t="s">
        <v>14</v>
      </c>
      <c r="E50" t="s">
        <v>15</v>
      </c>
      <c r="F50" t="s">
        <v>76</v>
      </c>
      <c r="G50" t="s">
        <v>17</v>
      </c>
      <c r="H50">
        <v>50</v>
      </c>
      <c r="I50">
        <v>100</v>
      </c>
      <c r="J50">
        <v>200</v>
      </c>
      <c r="K50">
        <v>100</v>
      </c>
      <c r="L50">
        <v>100</v>
      </c>
      <c r="M50" t="s">
        <v>18</v>
      </c>
    </row>
    <row r="51" spans="1:13">
      <c r="A51" t="s">
        <v>89</v>
      </c>
      <c r="B51" s="2" t="str">
        <f>Hyperlink("https://www.diodes.com/assets/Datasheets/ds30425.pdf")</f>
        <v>https://www.diodes.com/assets/Datasheets/ds30425.pdf</v>
      </c>
      <c r="C51" t="str">
        <f>Hyperlink("https://www.diodes.com/part/view/DCX122LU","DCX122LU")</f>
        <v>DCX122LU</v>
      </c>
      <c r="D51" t="s">
        <v>14</v>
      </c>
      <c r="E51" t="s">
        <v>20</v>
      </c>
      <c r="F51" t="s">
        <v>76</v>
      </c>
      <c r="G51" t="s">
        <v>17</v>
      </c>
      <c r="H51">
        <v>50</v>
      </c>
      <c r="I51">
        <v>100</v>
      </c>
      <c r="J51">
        <v>200</v>
      </c>
      <c r="K51">
        <v>0.22</v>
      </c>
      <c r="L51">
        <v>10</v>
      </c>
      <c r="M51" t="s">
        <v>18</v>
      </c>
    </row>
    <row r="52" spans="1:13">
      <c r="A52" t="s">
        <v>90</v>
      </c>
      <c r="B52" s="2" t="str">
        <f>Hyperlink("https://www.diodes.com/assets/Datasheets/ds30425.pdf")</f>
        <v>https://www.diodes.com/assets/Datasheets/ds30425.pdf</v>
      </c>
      <c r="C52" t="str">
        <f>Hyperlink("https://www.diodes.com/part/view/DCX122TU","DCX122TU")</f>
        <v>DCX122TU</v>
      </c>
      <c r="D52" t="s">
        <v>14</v>
      </c>
      <c r="E52" t="s">
        <v>33</v>
      </c>
      <c r="F52" t="s">
        <v>76</v>
      </c>
      <c r="G52" t="s">
        <v>17</v>
      </c>
      <c r="H52">
        <v>50</v>
      </c>
      <c r="I52">
        <v>100</v>
      </c>
      <c r="J52">
        <v>200</v>
      </c>
      <c r="K52">
        <v>0.22</v>
      </c>
      <c r="L52" t="s">
        <v>63</v>
      </c>
      <c r="M52" t="s">
        <v>18</v>
      </c>
    </row>
    <row r="53" spans="1:13">
      <c r="A53" t="s">
        <v>91</v>
      </c>
      <c r="B53" s="2" t="str">
        <f>Hyperlink("https://www.diodes.com/assets/Datasheets/ds30422.pdf")</f>
        <v>https://www.diodes.com/assets/Datasheets/ds30422.pdf</v>
      </c>
      <c r="C53" t="str">
        <f>Hyperlink("https://www.diodes.com/part/view/DCX123JH","DCX123JH")</f>
        <v>DCX123JH</v>
      </c>
      <c r="D53" t="s">
        <v>75</v>
      </c>
      <c r="E53" t="s">
        <v>20</v>
      </c>
      <c r="F53" t="s">
        <v>76</v>
      </c>
      <c r="G53" t="s">
        <v>17</v>
      </c>
      <c r="H53">
        <v>50</v>
      </c>
      <c r="I53">
        <v>100</v>
      </c>
      <c r="J53">
        <v>150</v>
      </c>
      <c r="K53">
        <v>2.2</v>
      </c>
      <c r="L53">
        <v>47</v>
      </c>
      <c r="M53" t="s">
        <v>77</v>
      </c>
    </row>
    <row r="54" spans="1:13">
      <c r="A54" t="s">
        <v>92</v>
      </c>
      <c r="B54" s="2" t="str">
        <f>Hyperlink("https://www.diodes.com/assets/Datasheets/DCX_XXXX_U.pdf")</f>
        <v>https://www.diodes.com/assets/Datasheets/DCX_XXXX_U.pdf</v>
      </c>
      <c r="C54" t="str">
        <f>Hyperlink("https://www.diodes.com/part/view/DCX123JU","DCX123JU")</f>
        <v>DCX123JU</v>
      </c>
      <c r="D54" t="s">
        <v>14</v>
      </c>
      <c r="E54" t="s">
        <v>20</v>
      </c>
      <c r="F54" t="s">
        <v>76</v>
      </c>
      <c r="G54" t="s">
        <v>17</v>
      </c>
      <c r="H54">
        <v>50</v>
      </c>
      <c r="I54">
        <v>100</v>
      </c>
      <c r="J54">
        <v>200</v>
      </c>
      <c r="K54">
        <v>2.2</v>
      </c>
      <c r="L54">
        <v>47</v>
      </c>
      <c r="M54" t="s">
        <v>18</v>
      </c>
    </row>
    <row r="55" spans="1:13">
      <c r="A55" t="s">
        <v>93</v>
      </c>
      <c r="B55" s="2" t="str">
        <f>Hyperlink("https://www.diodes.com/assets/Datasheets/DCX_XXXX_U.pdf")</f>
        <v>https://www.diodes.com/assets/Datasheets/DCX_XXXX_U.pdf</v>
      </c>
      <c r="C55" t="str">
        <f>Hyperlink("https://www.diodes.com/part/view/DCX123JUQ","DCX123JUQ")</f>
        <v>DCX123JUQ</v>
      </c>
      <c r="D55" t="s">
        <v>14</v>
      </c>
      <c r="E55" t="s">
        <v>20</v>
      </c>
      <c r="F55" t="s">
        <v>16</v>
      </c>
      <c r="G55" t="s">
        <v>17</v>
      </c>
      <c r="H55">
        <v>50</v>
      </c>
      <c r="I55">
        <v>100</v>
      </c>
      <c r="J55">
        <v>200</v>
      </c>
      <c r="K55">
        <v>2.2</v>
      </c>
      <c r="L55">
        <v>47</v>
      </c>
      <c r="M55" t="s">
        <v>18</v>
      </c>
    </row>
    <row r="56" spans="1:13">
      <c r="A56" t="s">
        <v>94</v>
      </c>
      <c r="B56" s="2" t="str">
        <f>Hyperlink("https://www.diodes.com/assets/Datasheets/ds30422.pdf")</f>
        <v>https://www.diodes.com/assets/Datasheets/ds30422.pdf</v>
      </c>
      <c r="C56" t="str">
        <f>Hyperlink("https://www.diodes.com/part/view/DCX124EH","DCX124EH")</f>
        <v>DCX124EH</v>
      </c>
      <c r="D56" t="s">
        <v>75</v>
      </c>
      <c r="E56" t="s">
        <v>15</v>
      </c>
      <c r="F56" t="s">
        <v>76</v>
      </c>
      <c r="G56" t="s">
        <v>17</v>
      </c>
      <c r="H56">
        <v>50</v>
      </c>
      <c r="I56">
        <v>100</v>
      </c>
      <c r="J56">
        <v>150</v>
      </c>
      <c r="K56">
        <v>22</v>
      </c>
      <c r="L56">
        <v>22</v>
      </c>
      <c r="M56" t="s">
        <v>77</v>
      </c>
    </row>
    <row r="57" spans="1:13">
      <c r="A57" t="s">
        <v>95</v>
      </c>
      <c r="B57" s="2" t="str">
        <f>Hyperlink("https://www.diodes.com/assets/Datasheets/DCX_XXXX_K.pdf")</f>
        <v>https://www.diodes.com/assets/Datasheets/DCX_XXXX_K.pdf</v>
      </c>
      <c r="C57" t="str">
        <f>Hyperlink("https://www.diodes.com/part/view/DCX124EK","DCX124EK")</f>
        <v>DCX124EK</v>
      </c>
      <c r="D57" t="s">
        <v>86</v>
      </c>
      <c r="E57" t="s">
        <v>15</v>
      </c>
      <c r="F57" t="s">
        <v>76</v>
      </c>
      <c r="G57" t="s">
        <v>17</v>
      </c>
      <c r="H57">
        <v>50</v>
      </c>
      <c r="I57">
        <v>100</v>
      </c>
      <c r="J57">
        <v>300</v>
      </c>
      <c r="K57">
        <v>22</v>
      </c>
      <c r="L57">
        <v>22</v>
      </c>
      <c r="M57" t="s">
        <v>87</v>
      </c>
    </row>
    <row r="58" spans="1:13">
      <c r="A58" t="s">
        <v>96</v>
      </c>
      <c r="B58" s="2" t="str">
        <f>Hyperlink("https://www.diodes.com/assets/Datasheets/DCX_XXXX_U.pdf")</f>
        <v>https://www.diodes.com/assets/Datasheets/DCX_XXXX_U.pdf</v>
      </c>
      <c r="C58" t="str">
        <f>Hyperlink("https://www.diodes.com/part/view/DCX124EU","DCX124EU")</f>
        <v>DCX124EU</v>
      </c>
      <c r="D58" t="s">
        <v>14</v>
      </c>
      <c r="E58" t="s">
        <v>15</v>
      </c>
      <c r="F58" t="s">
        <v>76</v>
      </c>
      <c r="G58" t="s">
        <v>17</v>
      </c>
      <c r="H58">
        <v>50</v>
      </c>
      <c r="I58">
        <v>100</v>
      </c>
      <c r="J58">
        <v>200</v>
      </c>
      <c r="K58">
        <v>22</v>
      </c>
      <c r="L58">
        <v>22</v>
      </c>
      <c r="M58" t="s">
        <v>18</v>
      </c>
    </row>
    <row r="59" spans="1:13">
      <c r="A59" t="s">
        <v>97</v>
      </c>
      <c r="B59" s="2" t="str">
        <f>Hyperlink("https://www.diodes.com/assets/Datasheets/DCX_XXXX_U.pdf")</f>
        <v>https://www.diodes.com/assets/Datasheets/DCX_XXXX_U.pdf</v>
      </c>
      <c r="C59" t="str">
        <f>Hyperlink("https://www.diodes.com/part/view/DCX124EUQ","DCX124EUQ")</f>
        <v>DCX124EUQ</v>
      </c>
      <c r="D59" t="s">
        <v>14</v>
      </c>
      <c r="E59" t="s">
        <v>15</v>
      </c>
      <c r="F59" t="s">
        <v>16</v>
      </c>
      <c r="G59" t="s">
        <v>17</v>
      </c>
      <c r="H59">
        <v>50</v>
      </c>
      <c r="I59">
        <v>100</v>
      </c>
      <c r="J59">
        <v>200</v>
      </c>
      <c r="K59">
        <v>22</v>
      </c>
      <c r="L59">
        <v>22</v>
      </c>
      <c r="M59" t="s">
        <v>18</v>
      </c>
    </row>
    <row r="60" spans="1:13">
      <c r="A60" t="s">
        <v>98</v>
      </c>
      <c r="B60" s="2" t="str">
        <f>Hyperlink("https://www.diodes.com/assets/Datasheets/ds30425.pdf")</f>
        <v>https://www.diodes.com/assets/Datasheets/ds30425.pdf</v>
      </c>
      <c r="C60" t="str">
        <f>Hyperlink("https://www.diodes.com/part/view/DCX142JU","DCX142JU")</f>
        <v>DCX142JU</v>
      </c>
      <c r="D60" t="s">
        <v>14</v>
      </c>
      <c r="E60" t="s">
        <v>20</v>
      </c>
      <c r="F60" t="s">
        <v>76</v>
      </c>
      <c r="G60" t="s">
        <v>17</v>
      </c>
      <c r="H60">
        <v>50</v>
      </c>
      <c r="I60">
        <v>100</v>
      </c>
      <c r="J60">
        <v>200</v>
      </c>
      <c r="K60">
        <v>0.47</v>
      </c>
      <c r="L60">
        <v>10</v>
      </c>
      <c r="M60" t="s">
        <v>18</v>
      </c>
    </row>
    <row r="61" spans="1:13">
      <c r="A61" t="s">
        <v>99</v>
      </c>
      <c r="B61" s="2" t="str">
        <f>Hyperlink("https://www.diodes.com/assets/Datasheets/ds30425.pdf")</f>
        <v>https://www.diodes.com/assets/Datasheets/ds30425.pdf</v>
      </c>
      <c r="C61" t="str">
        <f>Hyperlink("https://www.diodes.com/part/view/DCX142TU","DCX142TU")</f>
        <v>DCX142TU</v>
      </c>
      <c r="D61" t="s">
        <v>14</v>
      </c>
      <c r="E61" t="s">
        <v>33</v>
      </c>
      <c r="F61" t="s">
        <v>76</v>
      </c>
      <c r="G61" t="s">
        <v>17</v>
      </c>
      <c r="H61">
        <v>50</v>
      </c>
      <c r="I61">
        <v>100</v>
      </c>
      <c r="J61">
        <v>200</v>
      </c>
      <c r="K61">
        <v>0.47</v>
      </c>
      <c r="L61" t="s">
        <v>63</v>
      </c>
      <c r="M61" t="s">
        <v>18</v>
      </c>
    </row>
    <row r="62" spans="1:13">
      <c r="A62" t="s">
        <v>100</v>
      </c>
      <c r="B62" s="2" t="str">
        <f>Hyperlink("https://www.diodes.com/assets/Datasheets/ds30422.pdf")</f>
        <v>https://www.diodes.com/assets/Datasheets/ds30422.pdf</v>
      </c>
      <c r="C62" t="str">
        <f>Hyperlink("https://www.diodes.com/part/view/DCX143EH","DCX143EH")</f>
        <v>DCX143EH</v>
      </c>
      <c r="D62" t="s">
        <v>75</v>
      </c>
      <c r="E62" t="s">
        <v>15</v>
      </c>
      <c r="F62" t="s">
        <v>76</v>
      </c>
      <c r="G62" t="s">
        <v>17</v>
      </c>
      <c r="H62">
        <v>50</v>
      </c>
      <c r="I62">
        <v>100</v>
      </c>
      <c r="J62">
        <v>150</v>
      </c>
      <c r="K62">
        <v>4.7</v>
      </c>
      <c r="L62">
        <v>4.7</v>
      </c>
      <c r="M62" t="s">
        <v>77</v>
      </c>
    </row>
    <row r="63" spans="1:13">
      <c r="A63" t="s">
        <v>101</v>
      </c>
      <c r="B63" s="2" t="str">
        <f>Hyperlink("https://www.diodes.com/assets/Datasheets/DCX_XXXX_U.pdf")</f>
        <v>https://www.diodes.com/assets/Datasheets/DCX_XXXX_U.pdf</v>
      </c>
      <c r="C63" t="str">
        <f>Hyperlink("https://www.diodes.com/part/view/DCX143EU","DCX143EU")</f>
        <v>DCX143EU</v>
      </c>
      <c r="D63" t="s">
        <v>14</v>
      </c>
      <c r="E63" t="s">
        <v>15</v>
      </c>
      <c r="F63" t="s">
        <v>76</v>
      </c>
      <c r="G63" t="s">
        <v>17</v>
      </c>
      <c r="H63">
        <v>50</v>
      </c>
      <c r="I63">
        <v>100</v>
      </c>
      <c r="J63">
        <v>200</v>
      </c>
      <c r="K63">
        <v>4.7</v>
      </c>
      <c r="L63">
        <v>4.7</v>
      </c>
      <c r="M63" t="s">
        <v>18</v>
      </c>
    </row>
    <row r="64" spans="1:13">
      <c r="A64" t="s">
        <v>102</v>
      </c>
      <c r="B64" s="2" t="str">
        <f>Hyperlink("https://www.diodes.com/assets/Datasheets/ds30422.pdf")</f>
        <v>https://www.diodes.com/assets/Datasheets/ds30422.pdf</v>
      </c>
      <c r="C64" t="str">
        <f>Hyperlink("https://www.diodes.com/part/view/DCX143TH","DCX143TH")</f>
        <v>DCX143TH</v>
      </c>
      <c r="D64" t="s">
        <v>75</v>
      </c>
      <c r="E64" t="s">
        <v>33</v>
      </c>
      <c r="F64" t="s">
        <v>76</v>
      </c>
      <c r="G64" t="s">
        <v>17</v>
      </c>
      <c r="H64">
        <v>50</v>
      </c>
      <c r="I64">
        <v>100</v>
      </c>
      <c r="J64">
        <v>150</v>
      </c>
      <c r="K64">
        <v>4.7</v>
      </c>
      <c r="L64" t="s">
        <v>63</v>
      </c>
      <c r="M64" t="s">
        <v>77</v>
      </c>
    </row>
    <row r="65" spans="1:13">
      <c r="A65" t="s">
        <v>103</v>
      </c>
      <c r="B65" s="2" t="str">
        <f>Hyperlink("https://www.diodes.com/assets/Datasheets/DCX_XXXX_U.pdf")</f>
        <v>https://www.diodes.com/assets/Datasheets/DCX_XXXX_U.pdf</v>
      </c>
      <c r="C65" t="str">
        <f>Hyperlink("https://www.diodes.com/part/view/DCX143TU","DCX143TU")</f>
        <v>DCX143TU</v>
      </c>
      <c r="D65" t="s">
        <v>14</v>
      </c>
      <c r="E65" t="s">
        <v>33</v>
      </c>
      <c r="F65" t="s">
        <v>76</v>
      </c>
      <c r="G65" t="s">
        <v>17</v>
      </c>
      <c r="H65">
        <v>50</v>
      </c>
      <c r="I65">
        <v>100</v>
      </c>
      <c r="J65">
        <v>200</v>
      </c>
      <c r="K65">
        <v>4.7</v>
      </c>
      <c r="L65" t="s">
        <v>63</v>
      </c>
      <c r="M65" t="s">
        <v>18</v>
      </c>
    </row>
    <row r="66" spans="1:13">
      <c r="A66" t="s">
        <v>104</v>
      </c>
      <c r="B66" s="2" t="str">
        <f>Hyperlink("https://www.diodes.com/assets/Datasheets/DCX_XXXX_U.pdf")</f>
        <v>https://www.diodes.com/assets/Datasheets/DCX_XXXX_U.pdf</v>
      </c>
      <c r="C66" t="str">
        <f>Hyperlink("https://www.diodes.com/part/view/DCX143ZU","DCX143ZU")</f>
        <v>DCX143ZU</v>
      </c>
      <c r="D66" t="s">
        <v>14</v>
      </c>
      <c r="E66" t="s">
        <v>20</v>
      </c>
      <c r="F66" t="s">
        <v>76</v>
      </c>
      <c r="G66" t="s">
        <v>17</v>
      </c>
      <c r="H66">
        <v>50</v>
      </c>
      <c r="I66">
        <v>100</v>
      </c>
      <c r="J66">
        <v>200</v>
      </c>
      <c r="K66">
        <v>4.7</v>
      </c>
      <c r="L66">
        <v>47</v>
      </c>
      <c r="M66" t="s">
        <v>18</v>
      </c>
    </row>
    <row r="67" spans="1:13">
      <c r="A67" t="s">
        <v>105</v>
      </c>
      <c r="B67" s="2" t="str">
        <f>Hyperlink("https://www.diodes.com/assets/Datasheets/ds30422.pdf")</f>
        <v>https://www.diodes.com/assets/Datasheets/ds30422.pdf</v>
      </c>
      <c r="C67" t="str">
        <f>Hyperlink("https://www.diodes.com/part/view/DCX144EH","DCX144EH")</f>
        <v>DCX144EH</v>
      </c>
      <c r="D67" t="s">
        <v>75</v>
      </c>
      <c r="E67" t="s">
        <v>15</v>
      </c>
      <c r="F67" t="s">
        <v>76</v>
      </c>
      <c r="G67" t="s">
        <v>17</v>
      </c>
      <c r="H67">
        <v>50</v>
      </c>
      <c r="I67">
        <v>100</v>
      </c>
      <c r="J67">
        <v>150</v>
      </c>
      <c r="K67">
        <v>47</v>
      </c>
      <c r="L67">
        <v>47</v>
      </c>
      <c r="M67" t="s">
        <v>77</v>
      </c>
    </row>
    <row r="68" spans="1:13">
      <c r="A68" t="s">
        <v>106</v>
      </c>
      <c r="B68" s="2" t="str">
        <f>Hyperlink("https://www.diodes.com/assets/Datasheets/DCX_XXXX_U.pdf")</f>
        <v>https://www.diodes.com/assets/Datasheets/DCX_XXXX_U.pdf</v>
      </c>
      <c r="C68" t="str">
        <f>Hyperlink("https://www.diodes.com/part/view/DCX144EU","DCX144EU")</f>
        <v>DCX144EU</v>
      </c>
      <c r="D68" t="s">
        <v>14</v>
      </c>
      <c r="E68" t="s">
        <v>15</v>
      </c>
      <c r="F68" t="s">
        <v>76</v>
      </c>
      <c r="G68" t="s">
        <v>17</v>
      </c>
      <c r="H68">
        <v>50</v>
      </c>
      <c r="I68">
        <v>100</v>
      </c>
      <c r="J68">
        <v>200</v>
      </c>
      <c r="K68">
        <v>47</v>
      </c>
      <c r="L68">
        <v>47</v>
      </c>
      <c r="M68" t="s">
        <v>18</v>
      </c>
    </row>
    <row r="69" spans="1:13">
      <c r="A69" t="s">
        <v>107</v>
      </c>
      <c r="B69" s="2" t="str">
        <f>Hyperlink("https://www.diodes.com/assets/Datasheets/DCX_XXXX_U.pdf")</f>
        <v>https://www.diodes.com/assets/Datasheets/DCX_XXXX_U.pdf</v>
      </c>
      <c r="C69" t="str">
        <f>Hyperlink("https://www.diodes.com/part/view/DCX144EUQ","DCX144EUQ")</f>
        <v>DCX144EUQ</v>
      </c>
      <c r="D69" t="s">
        <v>14</v>
      </c>
      <c r="E69" t="s">
        <v>15</v>
      </c>
      <c r="F69" t="s">
        <v>16</v>
      </c>
      <c r="G69" t="s">
        <v>17</v>
      </c>
      <c r="H69">
        <v>50</v>
      </c>
      <c r="I69">
        <v>100</v>
      </c>
      <c r="J69">
        <v>200</v>
      </c>
      <c r="K69">
        <v>47</v>
      </c>
      <c r="L69">
        <v>47</v>
      </c>
      <c r="M69" t="s">
        <v>18</v>
      </c>
    </row>
    <row r="70" spans="1:13">
      <c r="A70" t="s">
        <v>108</v>
      </c>
      <c r="B70" s="2" t="str">
        <f>Hyperlink("https://www.diodes.com/assets/Datasheets/DDA_XXXX_U.pdf")</f>
        <v>https://www.diodes.com/assets/Datasheets/DDA_XXXX_U.pdf</v>
      </c>
      <c r="C70" t="str">
        <f>Hyperlink("https://www.diodes.com/part/view/DDA113TU","DDA113TU")</f>
        <v>DDA113TU</v>
      </c>
      <c r="D70" t="s">
        <v>24</v>
      </c>
      <c r="E70" t="s">
        <v>33</v>
      </c>
      <c r="F70" t="s">
        <v>76</v>
      </c>
      <c r="G70" t="s">
        <v>25</v>
      </c>
      <c r="H70">
        <v>50</v>
      </c>
      <c r="I70">
        <v>100</v>
      </c>
      <c r="J70">
        <v>200</v>
      </c>
      <c r="K70">
        <v>1</v>
      </c>
      <c r="L70" t="s">
        <v>63</v>
      </c>
      <c r="M70" t="s">
        <v>18</v>
      </c>
    </row>
    <row r="71" spans="1:13">
      <c r="A71" t="s">
        <v>109</v>
      </c>
      <c r="B71" s="2" t="str">
        <f>Hyperlink("https://www.diodes.com/assets/Datasheets/ds30420.pdf")</f>
        <v>https://www.diodes.com/assets/Datasheets/ds30420.pdf</v>
      </c>
      <c r="C71" t="str">
        <f>Hyperlink("https://www.diodes.com/part/view/DDA114EH","DDA114EH")</f>
        <v>DDA114EH</v>
      </c>
      <c r="D71" t="s">
        <v>110</v>
      </c>
      <c r="E71" t="s">
        <v>15</v>
      </c>
      <c r="F71" t="s">
        <v>76</v>
      </c>
      <c r="G71" t="s">
        <v>25</v>
      </c>
      <c r="H71">
        <v>50</v>
      </c>
      <c r="I71">
        <v>100</v>
      </c>
      <c r="J71">
        <v>150</v>
      </c>
      <c r="K71">
        <v>10</v>
      </c>
      <c r="L71">
        <v>10</v>
      </c>
      <c r="M71" t="s">
        <v>77</v>
      </c>
    </row>
    <row r="72" spans="1:13">
      <c r="A72" t="s">
        <v>111</v>
      </c>
      <c r="B72" s="2" t="str">
        <f>Hyperlink("https://www.diodes.com/assets/Datasheets/DDA_XXXX_U.pdf")</f>
        <v>https://www.diodes.com/assets/Datasheets/DDA_XXXX_U.pdf</v>
      </c>
      <c r="C72" t="str">
        <f>Hyperlink("https://www.diodes.com/part/view/DDA114EU","DDA114EU")</f>
        <v>DDA114EU</v>
      </c>
      <c r="D72" t="s">
        <v>24</v>
      </c>
      <c r="E72" t="s">
        <v>15</v>
      </c>
      <c r="F72" t="s">
        <v>76</v>
      </c>
      <c r="G72" t="s">
        <v>25</v>
      </c>
      <c r="H72">
        <v>50</v>
      </c>
      <c r="I72">
        <v>100</v>
      </c>
      <c r="J72">
        <v>200</v>
      </c>
      <c r="K72">
        <v>10</v>
      </c>
      <c r="L72">
        <v>10</v>
      </c>
      <c r="M72" t="s">
        <v>18</v>
      </c>
    </row>
    <row r="73" spans="1:13">
      <c r="A73" t="s">
        <v>112</v>
      </c>
      <c r="B73" s="2" t="str">
        <f>Hyperlink("https://www.diodes.com/assets/Datasheets/DDA_XXXX_U.pdf")</f>
        <v>https://www.diodes.com/assets/Datasheets/DDA_XXXX_U.pdf</v>
      </c>
      <c r="C73" t="str">
        <f>Hyperlink("https://www.diodes.com/part/view/DDA114EUQ","DDA114EUQ")</f>
        <v>DDA114EUQ</v>
      </c>
      <c r="D73" t="s">
        <v>24</v>
      </c>
      <c r="E73" t="s">
        <v>15</v>
      </c>
      <c r="F73" t="s">
        <v>16</v>
      </c>
      <c r="G73" t="s">
        <v>25</v>
      </c>
      <c r="H73">
        <v>50</v>
      </c>
      <c r="I73">
        <v>100</v>
      </c>
      <c r="J73">
        <v>200</v>
      </c>
      <c r="K73">
        <v>10</v>
      </c>
      <c r="L73">
        <v>10</v>
      </c>
      <c r="M73" t="s">
        <v>18</v>
      </c>
    </row>
    <row r="74" spans="1:13">
      <c r="A74" t="s">
        <v>113</v>
      </c>
      <c r="B74" s="2" t="str">
        <f>Hyperlink("https://www.diodes.com/assets/Datasheets/ds30420.pdf")</f>
        <v>https://www.diodes.com/assets/Datasheets/ds30420.pdf</v>
      </c>
      <c r="C74" t="str">
        <f>Hyperlink("https://www.diodes.com/part/view/DDA114TH","DDA114TH")</f>
        <v>DDA114TH</v>
      </c>
      <c r="D74" t="s">
        <v>110</v>
      </c>
      <c r="E74" t="s">
        <v>33</v>
      </c>
      <c r="F74" t="s">
        <v>76</v>
      </c>
      <c r="G74" t="s">
        <v>25</v>
      </c>
      <c r="H74">
        <v>50</v>
      </c>
      <c r="I74">
        <v>100</v>
      </c>
      <c r="J74">
        <v>150</v>
      </c>
      <c r="K74">
        <v>10</v>
      </c>
      <c r="L74" t="s">
        <v>63</v>
      </c>
      <c r="M74" t="s">
        <v>77</v>
      </c>
    </row>
    <row r="75" spans="1:13">
      <c r="A75" t="s">
        <v>114</v>
      </c>
      <c r="B75" s="2" t="str">
        <f>Hyperlink("https://www.diodes.com/assets/Datasheets/DDA_XXXX_U.pdf")</f>
        <v>https://www.diodes.com/assets/Datasheets/DDA_XXXX_U.pdf</v>
      </c>
      <c r="C75" t="str">
        <f>Hyperlink("https://www.diodes.com/part/view/DDA114TU","DDA114TU")</f>
        <v>DDA114TU</v>
      </c>
      <c r="D75" t="s">
        <v>24</v>
      </c>
      <c r="E75" t="s">
        <v>33</v>
      </c>
      <c r="F75" t="s">
        <v>76</v>
      </c>
      <c r="G75" t="s">
        <v>25</v>
      </c>
      <c r="H75">
        <v>50</v>
      </c>
      <c r="I75">
        <v>100</v>
      </c>
      <c r="J75">
        <v>200</v>
      </c>
      <c r="K75">
        <v>10</v>
      </c>
      <c r="L75" t="s">
        <v>63</v>
      </c>
      <c r="M75" t="s">
        <v>18</v>
      </c>
    </row>
    <row r="76" spans="1:13">
      <c r="A76" t="s">
        <v>115</v>
      </c>
      <c r="B76" s="2" t="str">
        <f>Hyperlink("https://www.diodes.com/assets/Datasheets/DDA_XXXX_U.pdf")</f>
        <v>https://www.diodes.com/assets/Datasheets/DDA_XXXX_U.pdf</v>
      </c>
      <c r="C76" t="str">
        <f>Hyperlink("https://www.diodes.com/part/view/DDA114TUQ","DDA114TUQ")</f>
        <v>DDA114TUQ</v>
      </c>
      <c r="D76" t="s">
        <v>24</v>
      </c>
      <c r="E76" t="s">
        <v>33</v>
      </c>
      <c r="F76" t="s">
        <v>16</v>
      </c>
      <c r="G76" t="s">
        <v>25</v>
      </c>
      <c r="H76">
        <v>50</v>
      </c>
      <c r="I76">
        <v>100</v>
      </c>
      <c r="J76">
        <v>200</v>
      </c>
      <c r="K76">
        <v>10</v>
      </c>
      <c r="L76" t="s">
        <v>63</v>
      </c>
      <c r="M76" t="s">
        <v>18</v>
      </c>
    </row>
    <row r="77" spans="1:13">
      <c r="A77" t="s">
        <v>116</v>
      </c>
      <c r="B77" s="2" t="str">
        <f>Hyperlink("https://www.diodes.com/assets/Datasheets/ds30420.pdf")</f>
        <v>https://www.diodes.com/assets/Datasheets/ds30420.pdf</v>
      </c>
      <c r="C77" t="str">
        <f>Hyperlink("https://www.diodes.com/part/view/DDA114YH","DDA114YH")</f>
        <v>DDA114YH</v>
      </c>
      <c r="D77" t="s">
        <v>110</v>
      </c>
      <c r="E77" t="s">
        <v>20</v>
      </c>
      <c r="F77" t="s">
        <v>76</v>
      </c>
      <c r="G77" t="s">
        <v>25</v>
      </c>
      <c r="H77">
        <v>50</v>
      </c>
      <c r="I77">
        <v>100</v>
      </c>
      <c r="J77">
        <v>150</v>
      </c>
      <c r="K77">
        <v>10</v>
      </c>
      <c r="L77">
        <v>47</v>
      </c>
      <c r="M77" t="s">
        <v>77</v>
      </c>
    </row>
    <row r="78" spans="1:13">
      <c r="A78" t="s">
        <v>117</v>
      </c>
      <c r="B78" s="2" t="str">
        <f>Hyperlink("https://www.diodes.com/assets/Datasheets/DDA_XXXX_U.pdf")</f>
        <v>https://www.diodes.com/assets/Datasheets/DDA_XXXX_U.pdf</v>
      </c>
      <c r="C78" t="str">
        <f>Hyperlink("https://www.diodes.com/part/view/DDA114YU","DDA114YU")</f>
        <v>DDA114YU</v>
      </c>
      <c r="D78" t="s">
        <v>24</v>
      </c>
      <c r="E78" t="s">
        <v>20</v>
      </c>
      <c r="F78" t="s">
        <v>76</v>
      </c>
      <c r="G78" t="s">
        <v>25</v>
      </c>
      <c r="H78">
        <v>50</v>
      </c>
      <c r="I78">
        <v>100</v>
      </c>
      <c r="J78">
        <v>200</v>
      </c>
      <c r="K78">
        <v>10</v>
      </c>
      <c r="L78">
        <v>47</v>
      </c>
      <c r="M78" t="s">
        <v>18</v>
      </c>
    </row>
    <row r="79" spans="1:13">
      <c r="A79" t="s">
        <v>118</v>
      </c>
      <c r="B79" s="2" t="str">
        <f>Hyperlink("https://www.diodes.com/assets/Datasheets/DDA_XXXX_U.pdf")</f>
        <v>https://www.diodes.com/assets/Datasheets/DDA_XXXX_U.pdf</v>
      </c>
      <c r="C79" t="str">
        <f>Hyperlink("https://www.diodes.com/part/view/DDA114YUQ","DDA114YUQ")</f>
        <v>DDA114YUQ</v>
      </c>
      <c r="D79" t="s">
        <v>24</v>
      </c>
      <c r="E79" t="s">
        <v>20</v>
      </c>
      <c r="F79" t="s">
        <v>16</v>
      </c>
      <c r="G79" t="s">
        <v>25</v>
      </c>
      <c r="H79">
        <v>50</v>
      </c>
      <c r="I79">
        <v>100</v>
      </c>
      <c r="J79">
        <v>200</v>
      </c>
      <c r="K79">
        <v>10</v>
      </c>
      <c r="L79">
        <v>47</v>
      </c>
      <c r="M79" t="s">
        <v>18</v>
      </c>
    </row>
    <row r="80" spans="1:13">
      <c r="A80" t="s">
        <v>119</v>
      </c>
      <c r="B80" s="2" t="str">
        <f>Hyperlink("https://www.diodes.com/assets/Datasheets/ds30420.pdf")</f>
        <v>https://www.diodes.com/assets/Datasheets/ds30420.pdf</v>
      </c>
      <c r="C80" t="str">
        <f>Hyperlink("https://www.diodes.com/part/view/DDA123JH","DDA123JH")</f>
        <v>DDA123JH</v>
      </c>
      <c r="D80" t="s">
        <v>110</v>
      </c>
      <c r="E80" t="s">
        <v>20</v>
      </c>
      <c r="F80" t="s">
        <v>76</v>
      </c>
      <c r="G80" t="s">
        <v>25</v>
      </c>
      <c r="H80">
        <v>50</v>
      </c>
      <c r="I80">
        <v>100</v>
      </c>
      <c r="J80">
        <v>150</v>
      </c>
      <c r="K80">
        <v>2.2</v>
      </c>
      <c r="L80">
        <v>47</v>
      </c>
      <c r="M80" t="s">
        <v>77</v>
      </c>
    </row>
    <row r="81" spans="1:13">
      <c r="A81" t="s">
        <v>120</v>
      </c>
      <c r="B81" s="2" t="str">
        <f>Hyperlink("https://www.diodes.com/assets/Datasheets/DDA_XXXX_U.pdf")</f>
        <v>https://www.diodes.com/assets/Datasheets/DDA_XXXX_U.pdf</v>
      </c>
      <c r="C81" t="str">
        <f>Hyperlink("https://www.diodes.com/part/view/DDA123JU","DDA123JU")</f>
        <v>DDA123JU</v>
      </c>
      <c r="D81" t="s">
        <v>24</v>
      </c>
      <c r="E81" t="s">
        <v>20</v>
      </c>
      <c r="F81" t="s">
        <v>76</v>
      </c>
      <c r="G81" t="s">
        <v>25</v>
      </c>
      <c r="H81">
        <v>50</v>
      </c>
      <c r="I81">
        <v>100</v>
      </c>
      <c r="J81">
        <v>200</v>
      </c>
      <c r="K81">
        <v>2.2</v>
      </c>
      <c r="L81">
        <v>47</v>
      </c>
      <c r="M81" t="s">
        <v>18</v>
      </c>
    </row>
    <row r="82" spans="1:13">
      <c r="A82" t="s">
        <v>121</v>
      </c>
      <c r="B82" s="2" t="str">
        <f>Hyperlink("https://www.diodes.com/assets/Datasheets/ds30420.pdf")</f>
        <v>https://www.diodes.com/assets/Datasheets/ds30420.pdf</v>
      </c>
      <c r="C82" t="str">
        <f>Hyperlink("https://www.diodes.com/part/view/DDA124EH","DDA124EH")</f>
        <v>DDA124EH</v>
      </c>
      <c r="D82" t="s">
        <v>110</v>
      </c>
      <c r="E82" t="s">
        <v>15</v>
      </c>
      <c r="F82" t="s">
        <v>76</v>
      </c>
      <c r="G82" t="s">
        <v>25</v>
      </c>
      <c r="H82">
        <v>50</v>
      </c>
      <c r="I82">
        <v>100</v>
      </c>
      <c r="J82">
        <v>150</v>
      </c>
      <c r="K82">
        <v>22</v>
      </c>
      <c r="L82">
        <v>22</v>
      </c>
      <c r="M82" t="s">
        <v>77</v>
      </c>
    </row>
    <row r="83" spans="1:13">
      <c r="A83" t="s">
        <v>122</v>
      </c>
      <c r="B83" s="2" t="str">
        <f>Hyperlink("https://www.diodes.com/assets/Datasheets/DDA_XXXX_U.pdf")</f>
        <v>https://www.diodes.com/assets/Datasheets/DDA_XXXX_U.pdf</v>
      </c>
      <c r="C83" t="str">
        <f>Hyperlink("https://www.diodes.com/part/view/DDA124EU","DDA124EU")</f>
        <v>DDA124EU</v>
      </c>
      <c r="D83" t="s">
        <v>24</v>
      </c>
      <c r="E83" t="s">
        <v>15</v>
      </c>
      <c r="F83" t="s">
        <v>76</v>
      </c>
      <c r="G83" t="s">
        <v>25</v>
      </c>
      <c r="H83">
        <v>50</v>
      </c>
      <c r="I83">
        <v>100</v>
      </c>
      <c r="J83">
        <v>200</v>
      </c>
      <c r="K83">
        <v>22</v>
      </c>
      <c r="L83">
        <v>22</v>
      </c>
      <c r="M83" t="s">
        <v>18</v>
      </c>
    </row>
    <row r="84" spans="1:13">
      <c r="A84" t="s">
        <v>123</v>
      </c>
      <c r="B84" s="2" t="str">
        <f>Hyperlink("https://www.diodes.com/assets/Datasheets/products_inactive_data/ds30363.pdf")</f>
        <v>https://www.diodes.com/assets/Datasheets/products_inactive_data/ds30363.pdf</v>
      </c>
      <c r="C84" t="str">
        <f>Hyperlink("https://www.diodes.com/part/view/DDA124EUQ","DDA124EUQ")</f>
        <v>DDA124EUQ</v>
      </c>
      <c r="D84" t="s">
        <v>24</v>
      </c>
      <c r="E84" t="s">
        <v>15</v>
      </c>
      <c r="F84" t="s">
        <v>16</v>
      </c>
      <c r="G84" t="s">
        <v>25</v>
      </c>
      <c r="H84">
        <v>50</v>
      </c>
      <c r="I84">
        <v>100</v>
      </c>
      <c r="J84">
        <v>200</v>
      </c>
      <c r="K84">
        <v>22</v>
      </c>
      <c r="L84">
        <v>22</v>
      </c>
      <c r="M84" t="s">
        <v>18</v>
      </c>
    </row>
    <row r="85" spans="1:13">
      <c r="A85" t="s">
        <v>124</v>
      </c>
      <c r="B85" s="2" t="str">
        <f>Hyperlink("https://www.diodes.com/assets/Datasheets/ds30420.pdf")</f>
        <v>https://www.diodes.com/assets/Datasheets/ds30420.pdf</v>
      </c>
      <c r="C85" t="str">
        <f>Hyperlink("https://www.diodes.com/part/view/DDA143EH","DDA143EH")</f>
        <v>DDA143EH</v>
      </c>
      <c r="D85" t="s">
        <v>110</v>
      </c>
      <c r="E85" t="s">
        <v>15</v>
      </c>
      <c r="F85" t="s">
        <v>76</v>
      </c>
      <c r="G85" t="s">
        <v>25</v>
      </c>
      <c r="H85">
        <v>50</v>
      </c>
      <c r="I85">
        <v>100</v>
      </c>
      <c r="J85">
        <v>150</v>
      </c>
      <c r="K85">
        <v>4.7</v>
      </c>
      <c r="L85">
        <v>4.7</v>
      </c>
      <c r="M85" t="s">
        <v>77</v>
      </c>
    </row>
    <row r="86" spans="1:13">
      <c r="A86" t="s">
        <v>125</v>
      </c>
      <c r="B86" s="2" t="str">
        <f>Hyperlink("https://www.diodes.com/assets/Datasheets/ds30420.pdf")</f>
        <v>https://www.diodes.com/assets/Datasheets/ds30420.pdf</v>
      </c>
      <c r="C86" t="str">
        <f>Hyperlink("https://www.diodes.com/part/view/DDA143TH","DDA143TH")</f>
        <v>DDA143TH</v>
      </c>
      <c r="D86" t="s">
        <v>110</v>
      </c>
      <c r="E86" t="s">
        <v>33</v>
      </c>
      <c r="F86" t="s">
        <v>76</v>
      </c>
      <c r="G86" t="s">
        <v>25</v>
      </c>
      <c r="H86">
        <v>50</v>
      </c>
      <c r="I86">
        <v>100</v>
      </c>
      <c r="J86">
        <v>150</v>
      </c>
      <c r="K86">
        <v>4.7</v>
      </c>
      <c r="L86" t="s">
        <v>63</v>
      </c>
      <c r="M86" t="s">
        <v>77</v>
      </c>
    </row>
    <row r="87" spans="1:13">
      <c r="A87" t="s">
        <v>126</v>
      </c>
      <c r="B87" s="2" t="str">
        <f>Hyperlink("https://www.diodes.com/assets/Datasheets/DDA_XXXX_U.pdf")</f>
        <v>https://www.diodes.com/assets/Datasheets/DDA_XXXX_U.pdf</v>
      </c>
      <c r="C87" t="str">
        <f>Hyperlink("https://www.diodes.com/part/view/DDA143TU","DDA143TU")</f>
        <v>DDA143TU</v>
      </c>
      <c r="D87" t="s">
        <v>24</v>
      </c>
      <c r="E87" t="s">
        <v>33</v>
      </c>
      <c r="F87" t="s">
        <v>76</v>
      </c>
      <c r="G87" t="s">
        <v>25</v>
      </c>
      <c r="H87">
        <v>50</v>
      </c>
      <c r="I87">
        <v>100</v>
      </c>
      <c r="J87">
        <v>200</v>
      </c>
      <c r="K87">
        <v>4.7</v>
      </c>
      <c r="L87" t="s">
        <v>63</v>
      </c>
      <c r="M87" t="s">
        <v>18</v>
      </c>
    </row>
    <row r="88" spans="1:13">
      <c r="A88" t="s">
        <v>127</v>
      </c>
      <c r="B88" s="2" t="str">
        <f>Hyperlink("https://www.diodes.com/assets/Datasheets/DDA_XXXX_U.pdf")</f>
        <v>https://www.diodes.com/assets/Datasheets/DDA_XXXX_U.pdf</v>
      </c>
      <c r="C88" t="str">
        <f>Hyperlink("https://www.diodes.com/part/view/DDA143TUQ","DDA143TUQ")</f>
        <v>DDA143TUQ</v>
      </c>
      <c r="D88" t="s">
        <v>24</v>
      </c>
      <c r="E88" t="s">
        <v>33</v>
      </c>
      <c r="F88" t="s">
        <v>16</v>
      </c>
      <c r="G88" t="s">
        <v>25</v>
      </c>
      <c r="H88">
        <v>50</v>
      </c>
      <c r="I88">
        <v>100</v>
      </c>
      <c r="J88">
        <v>200</v>
      </c>
      <c r="K88">
        <v>4.7</v>
      </c>
      <c r="L88" t="s">
        <v>63</v>
      </c>
      <c r="M88" t="s">
        <v>18</v>
      </c>
    </row>
    <row r="89" spans="1:13">
      <c r="A89" t="s">
        <v>128</v>
      </c>
      <c r="B89" s="2" t="str">
        <f>Hyperlink("https://www.diodes.com/assets/Datasheets/ds30420.pdf")</f>
        <v>https://www.diodes.com/assets/Datasheets/ds30420.pdf</v>
      </c>
      <c r="C89" t="str">
        <f>Hyperlink("https://www.diodes.com/part/view/DDA144EH","DDA144EH")</f>
        <v>DDA144EH</v>
      </c>
      <c r="D89" t="s">
        <v>110</v>
      </c>
      <c r="E89" t="s">
        <v>15</v>
      </c>
      <c r="F89" t="s">
        <v>76</v>
      </c>
      <c r="G89" t="s">
        <v>25</v>
      </c>
      <c r="H89">
        <v>50</v>
      </c>
      <c r="I89">
        <v>100</v>
      </c>
      <c r="J89">
        <v>150</v>
      </c>
      <c r="K89">
        <v>47</v>
      </c>
      <c r="L89">
        <v>47</v>
      </c>
      <c r="M89" t="s">
        <v>77</v>
      </c>
    </row>
    <row r="90" spans="1:13">
      <c r="A90" t="s">
        <v>129</v>
      </c>
      <c r="B90" s="2" t="str">
        <f>Hyperlink("https://www.diodes.com/assets/Datasheets/DDA_XXXX_U.pdf")</f>
        <v>https://www.diodes.com/assets/Datasheets/DDA_XXXX_U.pdf</v>
      </c>
      <c r="C90" t="str">
        <f>Hyperlink("https://www.diodes.com/part/view/DDA144EU","DDA144EU")</f>
        <v>DDA144EU</v>
      </c>
      <c r="D90" t="s">
        <v>24</v>
      </c>
      <c r="E90" t="s">
        <v>15</v>
      </c>
      <c r="F90" t="s">
        <v>76</v>
      </c>
      <c r="G90" t="s">
        <v>25</v>
      </c>
      <c r="H90">
        <v>50</v>
      </c>
      <c r="I90">
        <v>100</v>
      </c>
      <c r="J90">
        <v>200</v>
      </c>
      <c r="K90">
        <v>47</v>
      </c>
      <c r="L90">
        <v>47</v>
      </c>
      <c r="M90" t="s">
        <v>18</v>
      </c>
    </row>
    <row r="91" spans="1:13">
      <c r="A91" t="s">
        <v>130</v>
      </c>
      <c r="B91" s="2" t="str">
        <f>Hyperlink("https://www.diodes.com/assets/Datasheets/DDA_XXXX_U.pdf")</f>
        <v>https://www.diodes.com/assets/Datasheets/DDA_XXXX_U.pdf</v>
      </c>
      <c r="C91" t="str">
        <f>Hyperlink("https://www.diodes.com/part/view/DDA144EUQ","DDA144EUQ")</f>
        <v>DDA144EUQ</v>
      </c>
      <c r="D91" t="s">
        <v>24</v>
      </c>
      <c r="E91" t="s">
        <v>15</v>
      </c>
      <c r="F91" t="s">
        <v>16</v>
      </c>
      <c r="G91" t="s">
        <v>25</v>
      </c>
      <c r="H91">
        <v>50</v>
      </c>
      <c r="I91">
        <v>100</v>
      </c>
      <c r="J91">
        <v>200</v>
      </c>
      <c r="K91">
        <v>47</v>
      </c>
      <c r="L91">
        <v>47</v>
      </c>
      <c r="M91" t="s">
        <v>18</v>
      </c>
    </row>
    <row r="92" spans="1:13">
      <c r="A92" t="s">
        <v>131</v>
      </c>
      <c r="B92" s="2" t="str">
        <f>Hyperlink("https://www.diodes.com/assets/Datasheets/DDC_XXXX_U.pdf")</f>
        <v>https://www.diodes.com/assets/Datasheets/DDC_XXXX_U.pdf</v>
      </c>
      <c r="C92" t="str">
        <f>Hyperlink("https://www.diodes.com/part/view/DDC113TU","DDC113TU")</f>
        <v>DDC113TU</v>
      </c>
      <c r="D92" t="s">
        <v>28</v>
      </c>
      <c r="E92" t="s">
        <v>33</v>
      </c>
      <c r="F92" t="s">
        <v>76</v>
      </c>
      <c r="G92" t="s">
        <v>29</v>
      </c>
      <c r="H92">
        <v>50</v>
      </c>
      <c r="I92">
        <v>100</v>
      </c>
      <c r="J92">
        <v>200</v>
      </c>
      <c r="K92">
        <v>1</v>
      </c>
      <c r="L92" t="s">
        <v>63</v>
      </c>
      <c r="M92" t="s">
        <v>18</v>
      </c>
    </row>
    <row r="93" spans="1:13">
      <c r="A93" t="s">
        <v>132</v>
      </c>
      <c r="B93" s="2" t="str">
        <f>Hyperlink("https://www.diodes.com/assets/Datasheets/ds30421.pdf")</f>
        <v>https://www.diodes.com/assets/Datasheets/ds30421.pdf</v>
      </c>
      <c r="C93" t="str">
        <f>Hyperlink("https://www.diodes.com/part/view/DDC114EH","DDC114EH")</f>
        <v>DDC114EH</v>
      </c>
      <c r="D93" t="s">
        <v>133</v>
      </c>
      <c r="E93" t="s">
        <v>15</v>
      </c>
      <c r="F93" t="s">
        <v>76</v>
      </c>
      <c r="G93" t="s">
        <v>29</v>
      </c>
      <c r="H93">
        <v>50</v>
      </c>
      <c r="I93">
        <v>100</v>
      </c>
      <c r="J93">
        <v>150</v>
      </c>
      <c r="K93">
        <v>10</v>
      </c>
      <c r="L93">
        <v>10</v>
      </c>
      <c r="M93" t="s">
        <v>77</v>
      </c>
    </row>
    <row r="94" spans="1:13">
      <c r="A94" t="s">
        <v>134</v>
      </c>
      <c r="B94" s="2" t="str">
        <f>Hyperlink("https://www.diodes.com/assets/Datasheets/DDC_XXXX_U.pdf")</f>
        <v>https://www.diodes.com/assets/Datasheets/DDC_XXXX_U.pdf</v>
      </c>
      <c r="C94" t="str">
        <f>Hyperlink("https://www.diodes.com/part/view/DDC114EU","DDC114EU")</f>
        <v>DDC114EU</v>
      </c>
      <c r="D94" t="s">
        <v>28</v>
      </c>
      <c r="E94" t="s">
        <v>15</v>
      </c>
      <c r="F94" t="s">
        <v>76</v>
      </c>
      <c r="G94" t="s">
        <v>29</v>
      </c>
      <c r="H94">
        <v>50</v>
      </c>
      <c r="I94">
        <v>100</v>
      </c>
      <c r="J94">
        <v>200</v>
      </c>
      <c r="K94">
        <v>10</v>
      </c>
      <c r="L94">
        <v>10</v>
      </c>
      <c r="M94" t="s">
        <v>18</v>
      </c>
    </row>
    <row r="95" spans="1:13">
      <c r="A95" t="s">
        <v>135</v>
      </c>
      <c r="B95" s="2" t="str">
        <f>Hyperlink("https://www.diodes.com/assets/Datasheets/ds30421.pdf")</f>
        <v>https://www.diodes.com/assets/Datasheets/ds30421.pdf</v>
      </c>
      <c r="C95" t="str">
        <f>Hyperlink("https://www.diodes.com/part/view/DDC114TH","DDC114TH")</f>
        <v>DDC114TH</v>
      </c>
      <c r="D95" t="s">
        <v>133</v>
      </c>
      <c r="E95" t="s">
        <v>33</v>
      </c>
      <c r="F95" t="s">
        <v>76</v>
      </c>
      <c r="G95" t="s">
        <v>29</v>
      </c>
      <c r="H95">
        <v>50</v>
      </c>
      <c r="I95">
        <v>100</v>
      </c>
      <c r="J95">
        <v>150</v>
      </c>
      <c r="K95">
        <v>10</v>
      </c>
      <c r="L95" t="s">
        <v>63</v>
      </c>
      <c r="M95" t="s">
        <v>77</v>
      </c>
    </row>
    <row r="96" spans="1:13">
      <c r="A96" t="s">
        <v>136</v>
      </c>
      <c r="B96" s="2" t="str">
        <f>Hyperlink("https://www.diodes.com/assets/Datasheets/DDC_XXXX_U.pdf")</f>
        <v>https://www.diodes.com/assets/Datasheets/DDC_XXXX_U.pdf</v>
      </c>
      <c r="C96" t="str">
        <f>Hyperlink("https://www.diodes.com/part/view/DDC114TU","DDC114TU")</f>
        <v>DDC114TU</v>
      </c>
      <c r="D96" t="s">
        <v>28</v>
      </c>
      <c r="E96" t="s">
        <v>33</v>
      </c>
      <c r="F96" t="s">
        <v>76</v>
      </c>
      <c r="G96" t="s">
        <v>29</v>
      </c>
      <c r="H96">
        <v>50</v>
      </c>
      <c r="I96">
        <v>100</v>
      </c>
      <c r="J96">
        <v>200</v>
      </c>
      <c r="K96">
        <v>10</v>
      </c>
      <c r="L96" t="s">
        <v>63</v>
      </c>
      <c r="M96" t="s">
        <v>18</v>
      </c>
    </row>
    <row r="97" spans="1:13">
      <c r="A97" t="s">
        <v>137</v>
      </c>
      <c r="B97" s="2" t="str">
        <f>Hyperlink("https://www.diodes.com/assets/Datasheets/DDC_XXXX_U.pdf")</f>
        <v>https://www.diodes.com/assets/Datasheets/DDC_XXXX_U.pdf</v>
      </c>
      <c r="C97" t="str">
        <f>Hyperlink("https://www.diodes.com/part/view/DDC114TUQ","DDC114TUQ")</f>
        <v>DDC114TUQ</v>
      </c>
      <c r="D97" t="s">
        <v>28</v>
      </c>
      <c r="E97" t="s">
        <v>33</v>
      </c>
      <c r="F97" t="s">
        <v>16</v>
      </c>
      <c r="G97" t="s">
        <v>29</v>
      </c>
      <c r="H97">
        <v>50</v>
      </c>
      <c r="I97">
        <v>100</v>
      </c>
      <c r="J97">
        <v>200</v>
      </c>
      <c r="K97">
        <v>10</v>
      </c>
      <c r="L97" t="s">
        <v>63</v>
      </c>
      <c r="M97" t="s">
        <v>18</v>
      </c>
    </row>
    <row r="98" spans="1:13">
      <c r="A98" t="s">
        <v>138</v>
      </c>
      <c r="B98" s="2" t="str">
        <f>Hyperlink("https://www.diodes.com/assets/Datasheets/ds30421.pdf")</f>
        <v>https://www.diodes.com/assets/Datasheets/ds30421.pdf</v>
      </c>
      <c r="C98" t="str">
        <f>Hyperlink("https://www.diodes.com/part/view/DDC114YH","DDC114YH")</f>
        <v>DDC114YH</v>
      </c>
      <c r="D98" t="s">
        <v>133</v>
      </c>
      <c r="E98" t="s">
        <v>20</v>
      </c>
      <c r="F98" t="s">
        <v>76</v>
      </c>
      <c r="G98" t="s">
        <v>29</v>
      </c>
      <c r="H98">
        <v>50</v>
      </c>
      <c r="I98">
        <v>100</v>
      </c>
      <c r="J98">
        <v>150</v>
      </c>
      <c r="K98">
        <v>10</v>
      </c>
      <c r="L98">
        <v>47</v>
      </c>
      <c r="M98" t="s">
        <v>77</v>
      </c>
    </row>
    <row r="99" spans="1:13">
      <c r="A99" t="s">
        <v>139</v>
      </c>
      <c r="B99" s="2" t="str">
        <f>Hyperlink("https://www.diodes.com/assets/Datasheets/DDC_XXXX_U.pdf")</f>
        <v>https://www.diodes.com/assets/Datasheets/DDC_XXXX_U.pdf</v>
      </c>
      <c r="C99" t="str">
        <f>Hyperlink("https://www.diodes.com/part/view/DDC114YU","DDC114YU")</f>
        <v>DDC114YU</v>
      </c>
      <c r="D99" t="s">
        <v>28</v>
      </c>
      <c r="E99" t="s">
        <v>20</v>
      </c>
      <c r="F99" t="s">
        <v>76</v>
      </c>
      <c r="G99" t="s">
        <v>29</v>
      </c>
      <c r="H99">
        <v>50</v>
      </c>
      <c r="I99">
        <v>100</v>
      </c>
      <c r="J99">
        <v>200</v>
      </c>
      <c r="K99">
        <v>10</v>
      </c>
      <c r="L99">
        <v>47</v>
      </c>
      <c r="M99" t="s">
        <v>18</v>
      </c>
    </row>
    <row r="100" spans="1:13">
      <c r="A100" t="s">
        <v>140</v>
      </c>
      <c r="B100" s="2" t="str">
        <f>Hyperlink("https://www.diodes.com/assets/Datasheets/DDC_XXXX_U.pdf")</f>
        <v>https://www.diodes.com/assets/Datasheets/DDC_XXXX_U.pdf</v>
      </c>
      <c r="C100" t="str">
        <f>Hyperlink("https://www.diodes.com/part/view/DDC115EU","DDC115EU")</f>
        <v>DDC115EU</v>
      </c>
      <c r="D100" t="s">
        <v>28</v>
      </c>
      <c r="E100" t="s">
        <v>15</v>
      </c>
      <c r="F100" t="s">
        <v>76</v>
      </c>
      <c r="G100" t="s">
        <v>29</v>
      </c>
      <c r="H100">
        <v>50</v>
      </c>
      <c r="I100">
        <v>100</v>
      </c>
      <c r="J100">
        <v>200</v>
      </c>
      <c r="K100">
        <v>100</v>
      </c>
      <c r="L100">
        <v>100</v>
      </c>
      <c r="M100" t="s">
        <v>18</v>
      </c>
    </row>
    <row r="101" spans="1:13">
      <c r="A101" t="s">
        <v>141</v>
      </c>
      <c r="B101" s="2" t="str">
        <f>Hyperlink("https://www.diodes.com/assets/Datasheets/ds30421.pdf")</f>
        <v>https://www.diodes.com/assets/Datasheets/ds30421.pdf</v>
      </c>
      <c r="C101" t="str">
        <f>Hyperlink("https://www.diodes.com/part/view/DDC123JH","DDC123JH")</f>
        <v>DDC123JH</v>
      </c>
      <c r="D101" t="s">
        <v>133</v>
      </c>
      <c r="E101" t="s">
        <v>20</v>
      </c>
      <c r="F101" t="s">
        <v>76</v>
      </c>
      <c r="G101" t="s">
        <v>29</v>
      </c>
      <c r="H101">
        <v>50</v>
      </c>
      <c r="I101">
        <v>100</v>
      </c>
      <c r="J101">
        <v>150</v>
      </c>
      <c r="K101">
        <v>2.2</v>
      </c>
      <c r="L101">
        <v>47</v>
      </c>
      <c r="M101" t="s">
        <v>77</v>
      </c>
    </row>
    <row r="102" spans="1:13">
      <c r="A102" t="s">
        <v>142</v>
      </c>
      <c r="B102" s="2" t="str">
        <f>Hyperlink("https://www.diodes.com/assets/Datasheets/DDC_XXXX_U.pdf")</f>
        <v>https://www.diodes.com/assets/Datasheets/DDC_XXXX_U.pdf</v>
      </c>
      <c r="C102" t="str">
        <f>Hyperlink("https://www.diodes.com/part/view/DDC123JU","DDC123JU")</f>
        <v>DDC123JU</v>
      </c>
      <c r="D102" t="s">
        <v>28</v>
      </c>
      <c r="E102" t="s">
        <v>20</v>
      </c>
      <c r="F102" t="s">
        <v>76</v>
      </c>
      <c r="G102" t="s">
        <v>29</v>
      </c>
      <c r="H102">
        <v>50</v>
      </c>
      <c r="I102">
        <v>100</v>
      </c>
      <c r="J102">
        <v>200</v>
      </c>
      <c r="K102">
        <v>2.2</v>
      </c>
      <c r="L102">
        <v>47</v>
      </c>
      <c r="M102" t="s">
        <v>18</v>
      </c>
    </row>
    <row r="103" spans="1:13">
      <c r="A103" t="s">
        <v>143</v>
      </c>
      <c r="B103" s="2" t="str">
        <f>Hyperlink("https://www.diodes.com/assets/Datasheets/ds30421.pdf")</f>
        <v>https://www.diodes.com/assets/Datasheets/ds30421.pdf</v>
      </c>
      <c r="C103" t="str">
        <f>Hyperlink("https://www.diodes.com/part/view/DDC124EH","DDC124EH")</f>
        <v>DDC124EH</v>
      </c>
      <c r="D103" t="s">
        <v>133</v>
      </c>
      <c r="E103" t="s">
        <v>15</v>
      </c>
      <c r="F103" t="s">
        <v>76</v>
      </c>
      <c r="G103" t="s">
        <v>29</v>
      </c>
      <c r="H103">
        <v>50</v>
      </c>
      <c r="I103">
        <v>100</v>
      </c>
      <c r="J103">
        <v>150</v>
      </c>
      <c r="K103">
        <v>22</v>
      </c>
      <c r="L103">
        <v>22</v>
      </c>
      <c r="M103" t="s">
        <v>77</v>
      </c>
    </row>
    <row r="104" spans="1:13">
      <c r="A104" t="s">
        <v>144</v>
      </c>
      <c r="B104" s="2" t="str">
        <f>Hyperlink("https://www.diodes.com/assets/Datasheets/DDC_XXXX_U.pdf")</f>
        <v>https://www.diodes.com/assets/Datasheets/DDC_XXXX_U.pdf</v>
      </c>
      <c r="C104" t="str">
        <f>Hyperlink("https://www.diodes.com/part/view/DDC124EU","DDC124EU")</f>
        <v>DDC124EU</v>
      </c>
      <c r="D104" t="s">
        <v>28</v>
      </c>
      <c r="E104" t="s">
        <v>15</v>
      </c>
      <c r="F104" t="s">
        <v>76</v>
      </c>
      <c r="G104" t="s">
        <v>29</v>
      </c>
      <c r="H104">
        <v>50</v>
      </c>
      <c r="I104">
        <v>100</v>
      </c>
      <c r="J104">
        <v>200</v>
      </c>
      <c r="K104">
        <v>22</v>
      </c>
      <c r="L104">
        <v>22</v>
      </c>
      <c r="M104" t="s">
        <v>18</v>
      </c>
    </row>
    <row r="105" spans="1:13">
      <c r="A105" t="s">
        <v>145</v>
      </c>
      <c r="B105" s="2" t="str">
        <f>Hyperlink("https://www.diodes.com/assets/Datasheets/ds30421.pdf")</f>
        <v>https://www.diodes.com/assets/Datasheets/ds30421.pdf</v>
      </c>
      <c r="C105" t="str">
        <f>Hyperlink("https://www.diodes.com/part/view/DDC143EH","DDC143EH")</f>
        <v>DDC143EH</v>
      </c>
      <c r="D105" t="s">
        <v>133</v>
      </c>
      <c r="E105" t="s">
        <v>15</v>
      </c>
      <c r="F105" t="s">
        <v>76</v>
      </c>
      <c r="G105" t="s">
        <v>29</v>
      </c>
      <c r="H105">
        <v>50</v>
      </c>
      <c r="I105">
        <v>100</v>
      </c>
      <c r="J105">
        <v>150</v>
      </c>
      <c r="K105">
        <v>4.7</v>
      </c>
      <c r="L105">
        <v>4.7</v>
      </c>
      <c r="M105" t="s">
        <v>77</v>
      </c>
    </row>
    <row r="106" spans="1:13">
      <c r="A106" t="s">
        <v>146</v>
      </c>
      <c r="B106" s="2" t="str">
        <f>Hyperlink("https://www.diodes.com/assets/Datasheets/ds30421.pdf")</f>
        <v>https://www.diodes.com/assets/Datasheets/ds30421.pdf</v>
      </c>
      <c r="C106" t="str">
        <f>Hyperlink("https://www.diodes.com/part/view/DDC143TH","DDC143TH")</f>
        <v>DDC143TH</v>
      </c>
      <c r="D106" t="s">
        <v>133</v>
      </c>
      <c r="E106" t="s">
        <v>33</v>
      </c>
      <c r="F106" t="s">
        <v>76</v>
      </c>
      <c r="G106" t="s">
        <v>29</v>
      </c>
      <c r="H106">
        <v>50</v>
      </c>
      <c r="I106">
        <v>100</v>
      </c>
      <c r="J106">
        <v>150</v>
      </c>
      <c r="K106">
        <v>4.7</v>
      </c>
      <c r="L106" t="s">
        <v>63</v>
      </c>
      <c r="M106" t="s">
        <v>77</v>
      </c>
    </row>
    <row r="107" spans="1:13">
      <c r="A107" t="s">
        <v>147</v>
      </c>
      <c r="B107" s="2" t="str">
        <f>Hyperlink("https://www.diodes.com/assets/Datasheets/DDC_XXXX_U.pdf")</f>
        <v>https://www.diodes.com/assets/Datasheets/DDC_XXXX_U.pdf</v>
      </c>
      <c r="C107" t="str">
        <f>Hyperlink("https://www.diodes.com/part/view/DDC143TU","DDC143TU")</f>
        <v>DDC143TU</v>
      </c>
      <c r="D107" t="s">
        <v>28</v>
      </c>
      <c r="E107" t="s">
        <v>33</v>
      </c>
      <c r="F107" t="s">
        <v>76</v>
      </c>
      <c r="G107" t="s">
        <v>29</v>
      </c>
      <c r="H107">
        <v>50</v>
      </c>
      <c r="I107">
        <v>100</v>
      </c>
      <c r="J107">
        <v>200</v>
      </c>
      <c r="K107">
        <v>4.7</v>
      </c>
      <c r="L107" t="s">
        <v>63</v>
      </c>
      <c r="M107" t="s">
        <v>18</v>
      </c>
    </row>
    <row r="108" spans="1:13">
      <c r="A108" t="s">
        <v>148</v>
      </c>
      <c r="B108" s="2" t="str">
        <f>Hyperlink("https://www.diodes.com/assets/Datasheets/DDC_XXXX_U.pdf")</f>
        <v>https://www.diodes.com/assets/Datasheets/DDC_XXXX_U.pdf</v>
      </c>
      <c r="C108" t="str">
        <f>Hyperlink("https://www.diodes.com/part/view/DDC143XU","DDC143XU")</f>
        <v>DDC143XU</v>
      </c>
      <c r="D108" t="s">
        <v>28</v>
      </c>
      <c r="E108" t="s">
        <v>20</v>
      </c>
      <c r="F108" t="s">
        <v>76</v>
      </c>
      <c r="G108" t="s">
        <v>29</v>
      </c>
      <c r="H108">
        <v>50</v>
      </c>
      <c r="I108">
        <v>100</v>
      </c>
      <c r="J108">
        <v>200</v>
      </c>
      <c r="K108">
        <v>4.7</v>
      </c>
      <c r="L108">
        <v>10</v>
      </c>
      <c r="M108" t="s">
        <v>18</v>
      </c>
    </row>
    <row r="109" spans="1:13">
      <c r="A109" t="s">
        <v>149</v>
      </c>
      <c r="B109" s="2" t="str">
        <f>Hyperlink("https://www.diodes.com/assets/Datasheets/DDC_XXXX_U.pdf")</f>
        <v>https://www.diodes.com/assets/Datasheets/DDC_XXXX_U.pdf</v>
      </c>
      <c r="C109" t="str">
        <f>Hyperlink("https://www.diodes.com/part/view/DDC143ZU","DDC143ZU")</f>
        <v>DDC143ZU</v>
      </c>
      <c r="D109" t="s">
        <v>28</v>
      </c>
      <c r="E109" t="s">
        <v>20</v>
      </c>
      <c r="F109" t="s">
        <v>76</v>
      </c>
      <c r="G109" t="s">
        <v>29</v>
      </c>
      <c r="H109">
        <v>50</v>
      </c>
      <c r="I109">
        <v>100</v>
      </c>
      <c r="J109">
        <v>200</v>
      </c>
      <c r="K109">
        <v>4.7</v>
      </c>
      <c r="L109">
        <v>47</v>
      </c>
      <c r="M109" t="s">
        <v>18</v>
      </c>
    </row>
    <row r="110" spans="1:13">
      <c r="A110" t="s">
        <v>150</v>
      </c>
      <c r="B110" s="2" t="str">
        <f>Hyperlink("https://www.diodes.com/assets/Datasheets/ds30421.pdf")</f>
        <v>https://www.diodes.com/assets/Datasheets/ds30421.pdf</v>
      </c>
      <c r="C110" t="str">
        <f>Hyperlink("https://www.diodes.com/part/view/DDC144EH","DDC144EH")</f>
        <v>DDC144EH</v>
      </c>
      <c r="D110" t="s">
        <v>133</v>
      </c>
      <c r="E110" t="s">
        <v>15</v>
      </c>
      <c r="F110" t="s">
        <v>76</v>
      </c>
      <c r="G110" t="s">
        <v>29</v>
      </c>
      <c r="H110">
        <v>50</v>
      </c>
      <c r="I110">
        <v>100</v>
      </c>
      <c r="J110">
        <v>150</v>
      </c>
      <c r="K110">
        <v>47</v>
      </c>
      <c r="L110">
        <v>47</v>
      </c>
      <c r="M110" t="s">
        <v>77</v>
      </c>
    </row>
    <row r="111" spans="1:13">
      <c r="A111" t="s">
        <v>151</v>
      </c>
      <c r="B111" s="2" t="str">
        <f>Hyperlink("https://www.diodes.com/assets/Datasheets/DDC_XXXX_U.pdf")</f>
        <v>https://www.diodes.com/assets/Datasheets/DDC_XXXX_U.pdf</v>
      </c>
      <c r="C111" t="str">
        <f>Hyperlink("https://www.diodes.com/part/view/DDC144EU","DDC144EU")</f>
        <v>DDC144EU</v>
      </c>
      <c r="D111" t="s">
        <v>28</v>
      </c>
      <c r="E111" t="s">
        <v>15</v>
      </c>
      <c r="F111" t="s">
        <v>76</v>
      </c>
      <c r="G111" t="s">
        <v>29</v>
      </c>
      <c r="H111">
        <v>50</v>
      </c>
      <c r="I111">
        <v>100</v>
      </c>
      <c r="J111">
        <v>200</v>
      </c>
      <c r="K111">
        <v>47</v>
      </c>
      <c r="L111">
        <v>47</v>
      </c>
      <c r="M111" t="s">
        <v>18</v>
      </c>
    </row>
    <row r="112" spans="1:13">
      <c r="A112" t="s">
        <v>152</v>
      </c>
      <c r="B112" s="2" t="str">
        <f>Hyperlink("https://www.diodes.com/assets/Datasheets/DDC144NS.pdf")</f>
        <v>https://www.diodes.com/assets/Datasheets/DDC144NS.pdf</v>
      </c>
      <c r="C112" t="str">
        <f>Hyperlink("https://www.diodes.com/part/view/DDC144NS","DDC144NS")</f>
        <v>DDC144NS</v>
      </c>
      <c r="D112" t="s">
        <v>28</v>
      </c>
      <c r="E112" t="s">
        <v>15</v>
      </c>
      <c r="F112" t="s">
        <v>76</v>
      </c>
      <c r="G112" t="s">
        <v>29</v>
      </c>
      <c r="H112">
        <v>50</v>
      </c>
      <c r="I112">
        <v>100</v>
      </c>
      <c r="J112">
        <v>200</v>
      </c>
      <c r="K112">
        <v>47</v>
      </c>
      <c r="L112">
        <v>47</v>
      </c>
      <c r="M112" t="s">
        <v>18</v>
      </c>
    </row>
    <row r="113" spans="1:13">
      <c r="A113" t="s">
        <v>153</v>
      </c>
      <c r="B113" s="2" t="str">
        <f>Hyperlink("https://www.diodes.com/assets/Datasheets/DDC144TH.pdf")</f>
        <v>https://www.diodes.com/assets/Datasheets/DDC144TH.pdf</v>
      </c>
      <c r="C113" t="str">
        <f>Hyperlink("https://www.diodes.com/part/view/DDC144TH","DDC144TH")</f>
        <v>DDC144TH</v>
      </c>
      <c r="D113" t="s">
        <v>133</v>
      </c>
      <c r="E113" t="s">
        <v>33</v>
      </c>
      <c r="F113" t="s">
        <v>76</v>
      </c>
      <c r="G113" t="s">
        <v>29</v>
      </c>
      <c r="H113">
        <v>50</v>
      </c>
      <c r="I113">
        <v>100</v>
      </c>
      <c r="J113">
        <v>150</v>
      </c>
      <c r="K113">
        <v>47</v>
      </c>
      <c r="L113" t="s">
        <v>63</v>
      </c>
      <c r="M113" t="s">
        <v>77</v>
      </c>
    </row>
    <row r="114" spans="1:13">
      <c r="A114" t="s">
        <v>154</v>
      </c>
      <c r="B114" s="2" t="str">
        <f>Hyperlink("https://www.diodes.com/assets/Datasheets/ds30767.pdf")</f>
        <v>https://www.diodes.com/assets/Datasheets/ds30767.pdf</v>
      </c>
      <c r="C114" t="str">
        <f>Hyperlink("https://www.diodes.com/part/view/DDC144TU","DDC144TU")</f>
        <v>DDC144TU</v>
      </c>
      <c r="D114" t="s">
        <v>28</v>
      </c>
      <c r="E114" t="s">
        <v>33</v>
      </c>
      <c r="F114" t="s">
        <v>76</v>
      </c>
      <c r="G114" t="s">
        <v>29</v>
      </c>
      <c r="H114">
        <v>50</v>
      </c>
      <c r="I114">
        <v>100</v>
      </c>
      <c r="J114">
        <v>200</v>
      </c>
      <c r="K114">
        <v>47</v>
      </c>
      <c r="L114" t="s">
        <v>63</v>
      </c>
      <c r="M114" t="s">
        <v>18</v>
      </c>
    </row>
    <row r="115" spans="1:13">
      <c r="A115" t="s">
        <v>155</v>
      </c>
      <c r="B115" s="2" t="str">
        <f>Hyperlink("https://www.diodes.com/assets/Datasheets/DDTA_R1-ONLY_SERIES_CA.pdf")</f>
        <v>https://www.diodes.com/assets/Datasheets/DDTA_R1-ONLY_SERIES_CA.pdf</v>
      </c>
      <c r="C115" t="str">
        <f>Hyperlink("https://www.diodes.com/part/view/DDTA113TCA","DDTA113TCA")</f>
        <v>DDTA113TCA</v>
      </c>
      <c r="D115" t="s">
        <v>37</v>
      </c>
      <c r="E115" t="s">
        <v>33</v>
      </c>
      <c r="F115" t="s">
        <v>76</v>
      </c>
      <c r="G115" t="s">
        <v>38</v>
      </c>
      <c r="H115">
        <v>50</v>
      </c>
      <c r="I115">
        <v>100</v>
      </c>
      <c r="J115">
        <v>200</v>
      </c>
      <c r="K115">
        <v>1</v>
      </c>
      <c r="L115" t="s">
        <v>63</v>
      </c>
      <c r="M115" t="s">
        <v>39</v>
      </c>
    </row>
    <row r="116" spans="1:13">
      <c r="A116" t="s">
        <v>156</v>
      </c>
      <c r="B116" s="2" t="str">
        <f>Hyperlink("https://www.diodes.com/assets/Datasheets/DDTA_R1-ONLY_SERIES_E.pdf")</f>
        <v>https://www.diodes.com/assets/Datasheets/DDTA_R1-ONLY_SERIES_E.pdf</v>
      </c>
      <c r="C116" t="str">
        <f>Hyperlink("https://www.diodes.com/part/view/DDTA113TE","DDTA113TE")</f>
        <v>DDTA113TE</v>
      </c>
      <c r="D116" t="s">
        <v>157</v>
      </c>
      <c r="E116" t="s">
        <v>33</v>
      </c>
      <c r="F116" t="s">
        <v>76</v>
      </c>
      <c r="G116" t="s">
        <v>38</v>
      </c>
      <c r="H116">
        <v>50</v>
      </c>
      <c r="I116">
        <v>100</v>
      </c>
      <c r="J116">
        <v>150</v>
      </c>
      <c r="K116">
        <v>1</v>
      </c>
      <c r="L116" t="s">
        <v>63</v>
      </c>
      <c r="M116" t="s">
        <v>158</v>
      </c>
    </row>
    <row r="117" spans="1:13">
      <c r="A117" t="s">
        <v>159</v>
      </c>
      <c r="B117" s="2" t="str">
        <f>Hyperlink("https://www.diodes.com/assets/Datasheets/DDTA_R1-ONLY_SERIES_UA.pdf")</f>
        <v>https://www.diodes.com/assets/Datasheets/DDTA_R1-ONLY_SERIES_UA.pdf</v>
      </c>
      <c r="C117" t="str">
        <f>Hyperlink("https://www.diodes.com/part/view/DDTA113TUA","DDTA113TUA")</f>
        <v>DDTA113TUA</v>
      </c>
      <c r="D117" t="s">
        <v>41</v>
      </c>
      <c r="E117" t="s">
        <v>33</v>
      </c>
      <c r="F117" t="s">
        <v>76</v>
      </c>
      <c r="G117" t="s">
        <v>38</v>
      </c>
      <c r="H117">
        <v>50</v>
      </c>
      <c r="I117">
        <v>100</v>
      </c>
      <c r="J117">
        <v>200</v>
      </c>
      <c r="K117">
        <v>1</v>
      </c>
      <c r="L117" t="s">
        <v>63</v>
      </c>
      <c r="M117" t="s">
        <v>42</v>
      </c>
    </row>
    <row r="118" spans="1:13">
      <c r="A118" t="s">
        <v>160</v>
      </c>
      <c r="B118" s="2" t="str">
        <f>Hyperlink("https://www.diodes.com/assets/Datasheets/ds30334.pdf")</f>
        <v>https://www.diodes.com/assets/Datasheets/ds30334.pdf</v>
      </c>
      <c r="C118" t="str">
        <f>Hyperlink("https://www.diodes.com/part/view/DDTA113ZCA","DDTA113ZCA")</f>
        <v>DDTA113ZCA</v>
      </c>
      <c r="D118" t="s">
        <v>37</v>
      </c>
      <c r="E118" t="s">
        <v>20</v>
      </c>
      <c r="F118" t="s">
        <v>76</v>
      </c>
      <c r="G118" t="s">
        <v>38</v>
      </c>
      <c r="H118">
        <v>50</v>
      </c>
      <c r="I118">
        <v>100</v>
      </c>
      <c r="J118">
        <v>200</v>
      </c>
      <c r="K118">
        <v>1</v>
      </c>
      <c r="L118">
        <v>10</v>
      </c>
      <c r="M118" t="s">
        <v>39</v>
      </c>
    </row>
    <row r="119" spans="1:13">
      <c r="A119" t="s">
        <v>161</v>
      </c>
      <c r="B119" s="2" t="str">
        <f>Hyperlink("https://www.diodes.com/assets/Datasheets/ds30318.pdf")</f>
        <v>https://www.diodes.com/assets/Datasheets/ds30318.pdf</v>
      </c>
      <c r="C119" t="str">
        <f>Hyperlink("https://www.diodes.com/part/view/DDTA113ZE","DDTA113ZE")</f>
        <v>DDTA113ZE</v>
      </c>
      <c r="D119" t="s">
        <v>157</v>
      </c>
      <c r="E119" t="s">
        <v>20</v>
      </c>
      <c r="F119" t="s">
        <v>76</v>
      </c>
      <c r="G119" t="s">
        <v>38</v>
      </c>
      <c r="H119">
        <v>50</v>
      </c>
      <c r="I119">
        <v>100</v>
      </c>
      <c r="J119">
        <v>150</v>
      </c>
      <c r="K119">
        <v>1</v>
      </c>
      <c r="L119">
        <v>10</v>
      </c>
      <c r="M119" t="s">
        <v>158</v>
      </c>
    </row>
    <row r="120" spans="1:13">
      <c r="A120" t="s">
        <v>162</v>
      </c>
      <c r="B120" s="2" t="str">
        <f>Hyperlink("https://www.diodes.com/assets/Datasheets/ds30326.pdf")</f>
        <v>https://www.diodes.com/assets/Datasheets/ds30326.pdf</v>
      </c>
      <c r="C120" t="str">
        <f>Hyperlink("https://www.diodes.com/part/view/DDTA113ZUA","DDTA113ZUA")</f>
        <v>DDTA113ZUA</v>
      </c>
      <c r="D120" t="s">
        <v>41</v>
      </c>
      <c r="E120" t="s">
        <v>20</v>
      </c>
      <c r="F120" t="s">
        <v>76</v>
      </c>
      <c r="G120" t="s">
        <v>38</v>
      </c>
      <c r="H120">
        <v>50</v>
      </c>
      <c r="I120">
        <v>100</v>
      </c>
      <c r="J120">
        <v>200</v>
      </c>
      <c r="K120">
        <v>1</v>
      </c>
      <c r="L120">
        <v>10</v>
      </c>
      <c r="M120" t="s">
        <v>42</v>
      </c>
    </row>
    <row r="121" spans="1:13">
      <c r="A121" t="s">
        <v>163</v>
      </c>
      <c r="B121" s="2" t="str">
        <f>Hyperlink("https://www.diodes.com/assets/Datasheets/ds30333.pdf")</f>
        <v>https://www.diodes.com/assets/Datasheets/ds30333.pdf</v>
      </c>
      <c r="C121" t="str">
        <f>Hyperlink("https://www.diodes.com/part/view/DDTA114ECA","DDTA114ECA")</f>
        <v>DDTA114ECA</v>
      </c>
      <c r="D121" t="s">
        <v>37</v>
      </c>
      <c r="E121" t="s">
        <v>15</v>
      </c>
      <c r="F121" t="s">
        <v>76</v>
      </c>
      <c r="G121" t="s">
        <v>38</v>
      </c>
      <c r="H121">
        <v>50</v>
      </c>
      <c r="I121">
        <v>100</v>
      </c>
      <c r="J121">
        <v>200</v>
      </c>
      <c r="K121">
        <v>10</v>
      </c>
      <c r="L121">
        <v>10</v>
      </c>
      <c r="M121" t="s">
        <v>39</v>
      </c>
    </row>
    <row r="122" spans="1:13">
      <c r="A122" t="s">
        <v>164</v>
      </c>
      <c r="B122" s="2" t="str">
        <f>Hyperlink("https://www.diodes.com/assets/Datasheets/ds30333.pdf")</f>
        <v>https://www.diodes.com/assets/Datasheets/ds30333.pdf</v>
      </c>
      <c r="C122" t="str">
        <f>Hyperlink("https://www.diodes.com/part/view/DDTA114ECAQ","DDTA114ECAQ")</f>
        <v>DDTA114ECAQ</v>
      </c>
      <c r="D122" t="s">
        <v>37</v>
      </c>
      <c r="E122" t="s">
        <v>15</v>
      </c>
      <c r="F122" t="s">
        <v>16</v>
      </c>
      <c r="G122" t="s">
        <v>38</v>
      </c>
      <c r="H122">
        <v>50</v>
      </c>
      <c r="I122">
        <v>100</v>
      </c>
      <c r="J122">
        <v>200</v>
      </c>
      <c r="K122">
        <v>10</v>
      </c>
      <c r="L122">
        <v>10</v>
      </c>
      <c r="M122" t="s">
        <v>39</v>
      </c>
    </row>
    <row r="123" spans="1:13">
      <c r="A123" t="s">
        <v>165</v>
      </c>
      <c r="B123" s="2" t="str">
        <f>Hyperlink("https://www.diodes.com/assets/Datasheets/ds30317.pdf")</f>
        <v>https://www.diodes.com/assets/Datasheets/ds30317.pdf</v>
      </c>
      <c r="C123" t="str">
        <f>Hyperlink("https://www.diodes.com/part/view/DDTA114EE","DDTA114EE")</f>
        <v>DDTA114EE</v>
      </c>
      <c r="D123" t="s">
        <v>157</v>
      </c>
      <c r="E123" t="s">
        <v>15</v>
      </c>
      <c r="F123" t="s">
        <v>76</v>
      </c>
      <c r="G123" t="s">
        <v>38</v>
      </c>
      <c r="H123">
        <v>50</v>
      </c>
      <c r="I123">
        <v>100</v>
      </c>
      <c r="J123">
        <v>150</v>
      </c>
      <c r="K123">
        <v>10</v>
      </c>
      <c r="L123">
        <v>10</v>
      </c>
      <c r="M123" t="s">
        <v>158</v>
      </c>
    </row>
    <row r="124" spans="1:13">
      <c r="A124" t="s">
        <v>166</v>
      </c>
      <c r="B124" s="2" t="str">
        <f>Hyperlink("https://www.diodes.com/assets/Datasheets/ds30325.pdf")</f>
        <v>https://www.diodes.com/assets/Datasheets/ds30325.pdf</v>
      </c>
      <c r="C124" t="str">
        <f>Hyperlink("https://www.diodes.com/part/view/DDTA114EUA","DDTA114EUA")</f>
        <v>DDTA114EUA</v>
      </c>
      <c r="D124" t="s">
        <v>41</v>
      </c>
      <c r="E124" t="s">
        <v>15</v>
      </c>
      <c r="F124" t="s">
        <v>76</v>
      </c>
      <c r="G124" t="s">
        <v>38</v>
      </c>
      <c r="H124">
        <v>50</v>
      </c>
      <c r="I124">
        <v>100</v>
      </c>
      <c r="J124">
        <v>200</v>
      </c>
      <c r="K124">
        <v>10</v>
      </c>
      <c r="L124">
        <v>10</v>
      </c>
      <c r="M124" t="s">
        <v>42</v>
      </c>
    </row>
    <row r="125" spans="1:13">
      <c r="A125" t="s">
        <v>167</v>
      </c>
      <c r="B125" s="2" t="str">
        <f>Hyperlink("https://www.diodes.com/assets/Datasheets/ds30336.pdf")</f>
        <v>https://www.diodes.com/assets/Datasheets/ds30336.pdf</v>
      </c>
      <c r="C125" t="str">
        <f>Hyperlink("https://www.diodes.com/part/view/DDTA114GCA","DDTA114GCA")</f>
        <v>DDTA114GCA</v>
      </c>
      <c r="D125" t="s">
        <v>37</v>
      </c>
      <c r="E125" t="s">
        <v>168</v>
      </c>
      <c r="F125" t="s">
        <v>76</v>
      </c>
      <c r="G125" t="s">
        <v>38</v>
      </c>
      <c r="H125">
        <v>50</v>
      </c>
      <c r="I125">
        <v>100</v>
      </c>
      <c r="J125">
        <v>200</v>
      </c>
      <c r="K125" t="s">
        <v>63</v>
      </c>
      <c r="L125">
        <v>10</v>
      </c>
      <c r="M125" t="s">
        <v>39</v>
      </c>
    </row>
    <row r="126" spans="1:13">
      <c r="A126" t="s">
        <v>169</v>
      </c>
      <c r="B126" s="2" t="str">
        <f>Hyperlink("https://www.diodes.com/assets/Datasheets/ds30320.pdf")</f>
        <v>https://www.diodes.com/assets/Datasheets/ds30320.pdf</v>
      </c>
      <c r="C126" t="str">
        <f>Hyperlink("https://www.diodes.com/part/view/DDTA114GE","DDTA114GE")</f>
        <v>DDTA114GE</v>
      </c>
      <c r="D126" t="s">
        <v>157</v>
      </c>
      <c r="E126" t="s">
        <v>168</v>
      </c>
      <c r="F126" t="s">
        <v>76</v>
      </c>
      <c r="G126" t="s">
        <v>38</v>
      </c>
      <c r="H126">
        <v>50</v>
      </c>
      <c r="I126">
        <v>100</v>
      </c>
      <c r="J126">
        <v>150</v>
      </c>
      <c r="K126" t="s">
        <v>63</v>
      </c>
      <c r="L126">
        <v>10</v>
      </c>
      <c r="M126" t="s">
        <v>158</v>
      </c>
    </row>
    <row r="127" spans="1:13">
      <c r="A127" t="s">
        <v>170</v>
      </c>
      <c r="B127" s="2" t="str">
        <f>Hyperlink("https://www.diodes.com/assets/Datasheets/ds30328.pdf")</f>
        <v>https://www.diodes.com/assets/Datasheets/ds30328.pdf</v>
      </c>
      <c r="C127" t="str">
        <f>Hyperlink("https://www.diodes.com/part/view/DDTA114GUA","DDTA114GUA")</f>
        <v>DDTA114GUA</v>
      </c>
      <c r="D127" t="s">
        <v>41</v>
      </c>
      <c r="E127" t="s">
        <v>168</v>
      </c>
      <c r="F127" t="s">
        <v>76</v>
      </c>
      <c r="G127" t="s">
        <v>38</v>
      </c>
      <c r="H127">
        <v>50</v>
      </c>
      <c r="I127">
        <v>100</v>
      </c>
      <c r="J127">
        <v>200</v>
      </c>
      <c r="K127" t="s">
        <v>63</v>
      </c>
      <c r="L127">
        <v>10</v>
      </c>
      <c r="M127" t="s">
        <v>42</v>
      </c>
    </row>
    <row r="128" spans="1:13">
      <c r="A128" t="s">
        <v>171</v>
      </c>
      <c r="B128" s="2" t="str">
        <f>Hyperlink("https://www.diodes.com/assets/Datasheets/DDTA_R1-ONLY_SERIES_CA.pdf")</f>
        <v>https://www.diodes.com/assets/Datasheets/DDTA_R1-ONLY_SERIES_CA.pdf</v>
      </c>
      <c r="C128" t="str">
        <f>Hyperlink("https://www.diodes.com/part/view/DDTA114TCA","DDTA114TCA")</f>
        <v>DDTA114TCA</v>
      </c>
      <c r="D128" t="s">
        <v>37</v>
      </c>
      <c r="E128" t="s">
        <v>33</v>
      </c>
      <c r="F128" t="s">
        <v>76</v>
      </c>
      <c r="G128" t="s">
        <v>38</v>
      </c>
      <c r="H128">
        <v>50</v>
      </c>
      <c r="I128">
        <v>100</v>
      </c>
      <c r="J128">
        <v>200</v>
      </c>
      <c r="K128">
        <v>10</v>
      </c>
      <c r="L128" t="s">
        <v>63</v>
      </c>
      <c r="M128" t="s">
        <v>39</v>
      </c>
    </row>
    <row r="129" spans="1:13">
      <c r="A129" t="s">
        <v>172</v>
      </c>
      <c r="B129" s="2" t="str">
        <f>Hyperlink("https://www.diodes.com/assets/Datasheets/DDTA_R1-ONLY_SERIES_E.pdf")</f>
        <v>https://www.diodes.com/assets/Datasheets/DDTA_R1-ONLY_SERIES_E.pdf</v>
      </c>
      <c r="C129" t="str">
        <f>Hyperlink("https://www.diodes.com/part/view/DDTA114TE","DDTA114TE")</f>
        <v>DDTA114TE</v>
      </c>
      <c r="D129" t="s">
        <v>157</v>
      </c>
      <c r="E129" t="s">
        <v>33</v>
      </c>
      <c r="F129" t="s">
        <v>76</v>
      </c>
      <c r="G129" t="s">
        <v>38</v>
      </c>
      <c r="H129">
        <v>50</v>
      </c>
      <c r="I129">
        <v>100</v>
      </c>
      <c r="J129">
        <v>150</v>
      </c>
      <c r="K129">
        <v>10</v>
      </c>
      <c r="L129" t="s">
        <v>63</v>
      </c>
      <c r="M129" t="s">
        <v>158</v>
      </c>
    </row>
    <row r="130" spans="1:13">
      <c r="A130" t="s">
        <v>173</v>
      </c>
      <c r="B130" s="2" t="str">
        <f>Hyperlink("https://www.diodes.com/assets/Datasheets/DDTA_R1-ONLY_SERIES_UA.pdf")</f>
        <v>https://www.diodes.com/assets/Datasheets/DDTA_R1-ONLY_SERIES_UA.pdf</v>
      </c>
      <c r="C130" t="str">
        <f>Hyperlink("https://www.diodes.com/part/view/DDTA114TUA","DDTA114TUA")</f>
        <v>DDTA114TUA</v>
      </c>
      <c r="D130" t="s">
        <v>41</v>
      </c>
      <c r="E130" t="s">
        <v>33</v>
      </c>
      <c r="F130" t="s">
        <v>76</v>
      </c>
      <c r="G130" t="s">
        <v>38</v>
      </c>
      <c r="H130">
        <v>50</v>
      </c>
      <c r="I130">
        <v>100</v>
      </c>
      <c r="J130">
        <v>200</v>
      </c>
      <c r="K130">
        <v>10</v>
      </c>
      <c r="L130" t="s">
        <v>63</v>
      </c>
      <c r="M130" t="s">
        <v>42</v>
      </c>
    </row>
    <row r="131" spans="1:13">
      <c r="A131" t="s">
        <v>174</v>
      </c>
      <c r="B131" s="2" t="str">
        <f>Hyperlink("https://www.diodes.com/assets/Datasheets/ds30334.pdf")</f>
        <v>https://www.diodes.com/assets/Datasheets/ds30334.pdf</v>
      </c>
      <c r="C131" t="str">
        <f>Hyperlink("https://www.diodes.com/part/view/DDTA114WCA","DDTA114WCA")</f>
        <v>DDTA114WCA</v>
      </c>
      <c r="D131" t="s">
        <v>37</v>
      </c>
      <c r="E131" t="s">
        <v>20</v>
      </c>
      <c r="F131" t="s">
        <v>76</v>
      </c>
      <c r="G131" t="s">
        <v>38</v>
      </c>
      <c r="H131">
        <v>50</v>
      </c>
      <c r="I131">
        <v>100</v>
      </c>
      <c r="J131">
        <v>200</v>
      </c>
      <c r="K131">
        <v>10</v>
      </c>
      <c r="L131">
        <v>4.7</v>
      </c>
      <c r="M131" t="s">
        <v>39</v>
      </c>
    </row>
    <row r="132" spans="1:13">
      <c r="A132" t="s">
        <v>175</v>
      </c>
      <c r="B132" s="2" t="str">
        <f>Hyperlink("https://www.diodes.com/assets/Datasheets/ds30318.pdf")</f>
        <v>https://www.diodes.com/assets/Datasheets/ds30318.pdf</v>
      </c>
      <c r="C132" t="str">
        <f>Hyperlink("https://www.diodes.com/part/view/DDTA114WE","DDTA114WE")</f>
        <v>DDTA114WE</v>
      </c>
      <c r="D132" t="s">
        <v>157</v>
      </c>
      <c r="E132" t="s">
        <v>20</v>
      </c>
      <c r="F132" t="s">
        <v>76</v>
      </c>
      <c r="G132" t="s">
        <v>38</v>
      </c>
      <c r="H132">
        <v>50</v>
      </c>
      <c r="I132">
        <v>100</v>
      </c>
      <c r="J132">
        <v>150</v>
      </c>
      <c r="K132">
        <v>10</v>
      </c>
      <c r="L132">
        <v>4.7</v>
      </c>
      <c r="M132" t="s">
        <v>158</v>
      </c>
    </row>
    <row r="133" spans="1:13">
      <c r="A133" t="s">
        <v>176</v>
      </c>
      <c r="B133" s="2" t="str">
        <f>Hyperlink("https://www.diodes.com/assets/Datasheets/ds30326.pdf")</f>
        <v>https://www.diodes.com/assets/Datasheets/ds30326.pdf</v>
      </c>
      <c r="C133" t="str">
        <f>Hyperlink("https://www.diodes.com/part/view/DDTA114WUA","DDTA114WUA")</f>
        <v>DDTA114WUA</v>
      </c>
      <c r="D133" t="s">
        <v>41</v>
      </c>
      <c r="E133" t="s">
        <v>20</v>
      </c>
      <c r="F133" t="s">
        <v>76</v>
      </c>
      <c r="G133" t="s">
        <v>38</v>
      </c>
      <c r="H133">
        <v>50</v>
      </c>
      <c r="I133">
        <v>100</v>
      </c>
      <c r="J133">
        <v>200</v>
      </c>
      <c r="K133">
        <v>10</v>
      </c>
      <c r="L133">
        <v>4.7</v>
      </c>
      <c r="M133" t="s">
        <v>42</v>
      </c>
    </row>
    <row r="134" spans="1:13">
      <c r="A134" t="s">
        <v>177</v>
      </c>
      <c r="B134" s="2" t="str">
        <f>Hyperlink("https://www.diodes.com/assets/Datasheets/ds30334.pdf")</f>
        <v>https://www.diodes.com/assets/Datasheets/ds30334.pdf</v>
      </c>
      <c r="C134" t="str">
        <f>Hyperlink("https://www.diodes.com/part/view/DDTA114YCA","DDTA114YCA")</f>
        <v>DDTA114YCA</v>
      </c>
      <c r="D134" t="s">
        <v>37</v>
      </c>
      <c r="E134" t="s">
        <v>20</v>
      </c>
      <c r="F134" t="s">
        <v>76</v>
      </c>
      <c r="G134" t="s">
        <v>38</v>
      </c>
      <c r="H134">
        <v>50</v>
      </c>
      <c r="I134">
        <v>100</v>
      </c>
      <c r="J134">
        <v>200</v>
      </c>
      <c r="K134">
        <v>10</v>
      </c>
      <c r="L134">
        <v>47</v>
      </c>
      <c r="M134" t="s">
        <v>39</v>
      </c>
    </row>
    <row r="135" spans="1:13">
      <c r="A135" t="s">
        <v>178</v>
      </c>
      <c r="B135" s="2" t="str">
        <f>Hyperlink("https://www.diodes.com/assets/Datasheets/ds30318.pdf")</f>
        <v>https://www.diodes.com/assets/Datasheets/ds30318.pdf</v>
      </c>
      <c r="C135" t="str">
        <f>Hyperlink("https://www.diodes.com/part/view/DDTA114YE","DDTA114YE")</f>
        <v>DDTA114YE</v>
      </c>
      <c r="D135" t="s">
        <v>157</v>
      </c>
      <c r="E135" t="s">
        <v>20</v>
      </c>
      <c r="F135" t="s">
        <v>76</v>
      </c>
      <c r="G135" t="s">
        <v>38</v>
      </c>
      <c r="H135">
        <v>50</v>
      </c>
      <c r="I135">
        <v>100</v>
      </c>
      <c r="J135">
        <v>150</v>
      </c>
      <c r="K135">
        <v>10</v>
      </c>
      <c r="L135">
        <v>47</v>
      </c>
      <c r="M135" t="s">
        <v>158</v>
      </c>
    </row>
    <row r="136" spans="1:13">
      <c r="A136" t="s">
        <v>179</v>
      </c>
      <c r="B136" s="2" t="str">
        <f>Hyperlink("https://www.diodes.com/assets/Datasheets/ds30807.pdf")</f>
        <v>https://www.diodes.com/assets/Datasheets/ds30807.pdf</v>
      </c>
      <c r="C136" t="str">
        <f>Hyperlink("https://www.diodes.com/part/view/DDTA114YLP","DDTA114YLP")</f>
        <v>DDTA114YLP</v>
      </c>
      <c r="D136" t="s">
        <v>180</v>
      </c>
      <c r="E136" t="s">
        <v>20</v>
      </c>
      <c r="F136" t="s">
        <v>76</v>
      </c>
      <c r="G136" t="s">
        <v>38</v>
      </c>
      <c r="H136">
        <v>50</v>
      </c>
      <c r="I136">
        <v>100</v>
      </c>
      <c r="J136">
        <v>250</v>
      </c>
      <c r="K136">
        <v>10</v>
      </c>
      <c r="L136">
        <v>47</v>
      </c>
      <c r="M136" t="s">
        <v>181</v>
      </c>
    </row>
    <row r="137" spans="1:13">
      <c r="A137" t="s">
        <v>182</v>
      </c>
      <c r="B137" s="2" t="str">
        <f>Hyperlink("https://www.diodes.com/assets/Datasheets/ds30326.pdf")</f>
        <v>https://www.diodes.com/assets/Datasheets/ds30326.pdf</v>
      </c>
      <c r="C137" t="str">
        <f>Hyperlink("https://www.diodes.com/part/view/DDTA114YUA","DDTA114YUA")</f>
        <v>DDTA114YUA</v>
      </c>
      <c r="D137" t="s">
        <v>41</v>
      </c>
      <c r="E137" t="s">
        <v>20</v>
      </c>
      <c r="F137" t="s">
        <v>76</v>
      </c>
      <c r="G137" t="s">
        <v>38</v>
      </c>
      <c r="H137">
        <v>50</v>
      </c>
      <c r="I137">
        <v>100</v>
      </c>
      <c r="J137">
        <v>200</v>
      </c>
      <c r="K137">
        <v>10</v>
      </c>
      <c r="L137">
        <v>47</v>
      </c>
      <c r="M137" t="s">
        <v>42</v>
      </c>
    </row>
    <row r="138" spans="1:13">
      <c r="A138" t="s">
        <v>183</v>
      </c>
      <c r="B138" s="2" t="str">
        <f>Hyperlink("https://www.diodes.com/assets/Datasheets/ds30333.pdf")</f>
        <v>https://www.diodes.com/assets/Datasheets/ds30333.pdf</v>
      </c>
      <c r="C138" t="str">
        <f>Hyperlink("https://www.diodes.com/part/view/DDTA115ECA","DDTA115ECA")</f>
        <v>DDTA115ECA</v>
      </c>
      <c r="D138" t="s">
        <v>37</v>
      </c>
      <c r="E138" t="s">
        <v>15</v>
      </c>
      <c r="F138" t="s">
        <v>76</v>
      </c>
      <c r="G138" t="s">
        <v>38</v>
      </c>
      <c r="H138">
        <v>50</v>
      </c>
      <c r="I138">
        <v>100</v>
      </c>
      <c r="J138">
        <v>200</v>
      </c>
      <c r="K138">
        <v>100</v>
      </c>
      <c r="L138">
        <v>100</v>
      </c>
      <c r="M138" t="s">
        <v>39</v>
      </c>
    </row>
    <row r="139" spans="1:13">
      <c r="A139" t="s">
        <v>184</v>
      </c>
      <c r="B139" s="2" t="str">
        <f>Hyperlink("https://www.diodes.com/assets/Datasheets/ds30317.pdf")</f>
        <v>https://www.diodes.com/assets/Datasheets/ds30317.pdf</v>
      </c>
      <c r="C139" t="str">
        <f>Hyperlink("https://www.diodes.com/part/view/DDTA115EE","DDTA115EE")</f>
        <v>DDTA115EE</v>
      </c>
      <c r="D139" t="s">
        <v>157</v>
      </c>
      <c r="E139" t="s">
        <v>15</v>
      </c>
      <c r="F139" t="s">
        <v>76</v>
      </c>
      <c r="G139" t="s">
        <v>38</v>
      </c>
      <c r="H139">
        <v>50</v>
      </c>
      <c r="I139">
        <v>100</v>
      </c>
      <c r="J139">
        <v>150</v>
      </c>
      <c r="K139">
        <v>100</v>
      </c>
      <c r="L139">
        <v>100</v>
      </c>
      <c r="M139" t="s">
        <v>158</v>
      </c>
    </row>
    <row r="140" spans="1:13">
      <c r="A140" t="s">
        <v>185</v>
      </c>
      <c r="B140" s="2" t="str">
        <f>Hyperlink("https://www.diodes.com/assets/Datasheets/ds30325.pdf")</f>
        <v>https://www.diodes.com/assets/Datasheets/ds30325.pdf</v>
      </c>
      <c r="C140" t="str">
        <f>Hyperlink("https://www.diodes.com/part/view/DDTA115EUA","DDTA115EUA")</f>
        <v>DDTA115EUA</v>
      </c>
      <c r="D140" t="s">
        <v>41</v>
      </c>
      <c r="E140" t="s">
        <v>15</v>
      </c>
      <c r="F140" t="s">
        <v>76</v>
      </c>
      <c r="G140" t="s">
        <v>38</v>
      </c>
      <c r="H140">
        <v>50</v>
      </c>
      <c r="I140">
        <v>100</v>
      </c>
      <c r="J140">
        <v>200</v>
      </c>
      <c r="K140">
        <v>100</v>
      </c>
      <c r="L140">
        <v>100</v>
      </c>
      <c r="M140" t="s">
        <v>42</v>
      </c>
    </row>
    <row r="141" spans="1:13">
      <c r="A141" t="s">
        <v>186</v>
      </c>
      <c r="B141" s="2" t="str">
        <f>Hyperlink("https://www.diodes.com/assets/Datasheets/ds30336.pdf")</f>
        <v>https://www.diodes.com/assets/Datasheets/ds30336.pdf</v>
      </c>
      <c r="C141" t="str">
        <f>Hyperlink("https://www.diodes.com/part/view/DDTA115GCA","DDTA115GCA")</f>
        <v>DDTA115GCA</v>
      </c>
      <c r="D141" t="s">
        <v>37</v>
      </c>
      <c r="E141" t="s">
        <v>168</v>
      </c>
      <c r="F141" t="s">
        <v>76</v>
      </c>
      <c r="G141" t="s">
        <v>38</v>
      </c>
      <c r="H141">
        <v>50</v>
      </c>
      <c r="I141">
        <v>100</v>
      </c>
      <c r="J141">
        <v>200</v>
      </c>
      <c r="K141" t="s">
        <v>63</v>
      </c>
      <c r="L141">
        <v>100</v>
      </c>
      <c r="M141" t="s">
        <v>39</v>
      </c>
    </row>
    <row r="142" spans="1:13">
      <c r="A142" t="s">
        <v>187</v>
      </c>
      <c r="B142" s="2" t="str">
        <f>Hyperlink("https://www.diodes.com/assets/Datasheets/ds30320.pdf")</f>
        <v>https://www.diodes.com/assets/Datasheets/ds30320.pdf</v>
      </c>
      <c r="C142" t="str">
        <f>Hyperlink("https://www.diodes.com/part/view/DDTA115GE","DDTA115GE")</f>
        <v>DDTA115GE</v>
      </c>
      <c r="D142" t="s">
        <v>157</v>
      </c>
      <c r="E142" t="s">
        <v>168</v>
      </c>
      <c r="F142" t="s">
        <v>76</v>
      </c>
      <c r="G142" t="s">
        <v>38</v>
      </c>
      <c r="H142">
        <v>50</v>
      </c>
      <c r="I142">
        <v>100</v>
      </c>
      <c r="J142">
        <v>150</v>
      </c>
      <c r="K142" t="s">
        <v>63</v>
      </c>
      <c r="L142">
        <v>100</v>
      </c>
      <c r="M142" t="s">
        <v>158</v>
      </c>
    </row>
    <row r="143" spans="1:13">
      <c r="A143" t="s">
        <v>188</v>
      </c>
      <c r="B143" s="2" t="str">
        <f>Hyperlink("https://www.diodes.com/assets/Datasheets/ds30328.pdf")</f>
        <v>https://www.diodes.com/assets/Datasheets/ds30328.pdf</v>
      </c>
      <c r="C143" t="str">
        <f>Hyperlink("https://www.diodes.com/part/view/DDTA115GUA","DDTA115GUA")</f>
        <v>DDTA115GUA</v>
      </c>
      <c r="D143" t="s">
        <v>41</v>
      </c>
      <c r="E143" t="s">
        <v>168</v>
      </c>
      <c r="F143" t="s">
        <v>76</v>
      </c>
      <c r="G143" t="s">
        <v>38</v>
      </c>
      <c r="H143">
        <v>50</v>
      </c>
      <c r="I143">
        <v>100</v>
      </c>
      <c r="J143">
        <v>200</v>
      </c>
      <c r="K143" t="s">
        <v>63</v>
      </c>
      <c r="L143">
        <v>100</v>
      </c>
      <c r="M143" t="s">
        <v>42</v>
      </c>
    </row>
    <row r="144" spans="1:13">
      <c r="A144" t="s">
        <v>189</v>
      </c>
      <c r="B144" s="2" t="str">
        <f>Hyperlink("https://www.diodes.com/assets/Datasheets/DDTA_R1-ONLY_SERIES_CA.pdf")</f>
        <v>https://www.diodes.com/assets/Datasheets/DDTA_R1-ONLY_SERIES_CA.pdf</v>
      </c>
      <c r="C144" t="str">
        <f>Hyperlink("https://www.diodes.com/part/view/DDTA115TCA","DDTA115TCA")</f>
        <v>DDTA115TCA</v>
      </c>
      <c r="D144" t="s">
        <v>37</v>
      </c>
      <c r="E144" t="s">
        <v>33</v>
      </c>
      <c r="F144" t="s">
        <v>76</v>
      </c>
      <c r="G144" t="s">
        <v>38</v>
      </c>
      <c r="H144">
        <v>50</v>
      </c>
      <c r="I144">
        <v>100</v>
      </c>
      <c r="J144">
        <v>200</v>
      </c>
      <c r="K144">
        <v>100</v>
      </c>
      <c r="L144" t="s">
        <v>63</v>
      </c>
      <c r="M144" t="s">
        <v>39</v>
      </c>
    </row>
    <row r="145" spans="1:13">
      <c r="A145" t="s">
        <v>190</v>
      </c>
      <c r="B145" s="2" t="str">
        <f>Hyperlink("https://www.diodes.com/assets/Datasheets/DDTA_R1-ONLY_SERIES_E.pdf")</f>
        <v>https://www.diodes.com/assets/Datasheets/DDTA_R1-ONLY_SERIES_E.pdf</v>
      </c>
      <c r="C145" t="str">
        <f>Hyperlink("https://www.diodes.com/part/view/DDTA115TE","DDTA115TE")</f>
        <v>DDTA115TE</v>
      </c>
      <c r="D145" t="s">
        <v>157</v>
      </c>
      <c r="E145" t="s">
        <v>33</v>
      </c>
      <c r="F145" t="s">
        <v>76</v>
      </c>
      <c r="G145" t="s">
        <v>38</v>
      </c>
      <c r="H145">
        <v>50</v>
      </c>
      <c r="I145">
        <v>100</v>
      </c>
      <c r="J145">
        <v>150</v>
      </c>
      <c r="K145">
        <v>100</v>
      </c>
      <c r="L145" t="s">
        <v>63</v>
      </c>
      <c r="M145" t="s">
        <v>158</v>
      </c>
    </row>
    <row r="146" spans="1:13">
      <c r="A146" t="s">
        <v>191</v>
      </c>
      <c r="B146" s="2" t="str">
        <f>Hyperlink("https://www.diodes.com/assets/Datasheets/DDTA_R1-ONLY_SERIES_UA.pdf")</f>
        <v>https://www.diodes.com/assets/Datasheets/DDTA_R1-ONLY_SERIES_UA.pdf</v>
      </c>
      <c r="C146" t="str">
        <f>Hyperlink("https://www.diodes.com/part/view/DDTA115TUA","DDTA115TUA")</f>
        <v>DDTA115TUA</v>
      </c>
      <c r="D146" t="s">
        <v>41</v>
      </c>
      <c r="E146" t="s">
        <v>33</v>
      </c>
      <c r="F146" t="s">
        <v>76</v>
      </c>
      <c r="G146" t="s">
        <v>38</v>
      </c>
      <c r="H146">
        <v>50</v>
      </c>
      <c r="I146">
        <v>100</v>
      </c>
      <c r="J146">
        <v>200</v>
      </c>
      <c r="K146">
        <v>100</v>
      </c>
      <c r="L146" t="s">
        <v>63</v>
      </c>
      <c r="M146" t="s">
        <v>42</v>
      </c>
    </row>
    <row r="147" spans="1:13">
      <c r="A147" t="s">
        <v>192</v>
      </c>
      <c r="B147" s="2" t="str">
        <f>Hyperlink("https://www.diodes.com/assets/Datasheets/ds30333.pdf")</f>
        <v>https://www.diodes.com/assets/Datasheets/ds30333.pdf</v>
      </c>
      <c r="C147" t="str">
        <f>Hyperlink("https://www.diodes.com/part/view/DDTA123ECA","DDTA123ECA")</f>
        <v>DDTA123ECA</v>
      </c>
      <c r="D147" t="s">
        <v>37</v>
      </c>
      <c r="E147" t="s">
        <v>15</v>
      </c>
      <c r="F147" t="s">
        <v>76</v>
      </c>
      <c r="G147" t="s">
        <v>38</v>
      </c>
      <c r="H147">
        <v>50</v>
      </c>
      <c r="I147">
        <v>100</v>
      </c>
      <c r="J147">
        <v>200</v>
      </c>
      <c r="K147">
        <v>2.2</v>
      </c>
      <c r="L147">
        <v>2.2</v>
      </c>
      <c r="M147" t="s">
        <v>39</v>
      </c>
    </row>
    <row r="148" spans="1:13">
      <c r="A148" t="s">
        <v>193</v>
      </c>
      <c r="B148" s="2" t="str">
        <f>Hyperlink("https://www.diodes.com/assets/Datasheets/ds30317.pdf")</f>
        <v>https://www.diodes.com/assets/Datasheets/ds30317.pdf</v>
      </c>
      <c r="C148" t="str">
        <f>Hyperlink("https://www.diodes.com/part/view/DDTA123EE","DDTA123EE")</f>
        <v>DDTA123EE</v>
      </c>
      <c r="D148" t="s">
        <v>157</v>
      </c>
      <c r="E148" t="s">
        <v>15</v>
      </c>
      <c r="F148" t="s">
        <v>76</v>
      </c>
      <c r="G148" t="s">
        <v>38</v>
      </c>
      <c r="H148">
        <v>50</v>
      </c>
      <c r="I148">
        <v>100</v>
      </c>
      <c r="J148">
        <v>150</v>
      </c>
      <c r="K148">
        <v>2.2</v>
      </c>
      <c r="L148">
        <v>2.2</v>
      </c>
      <c r="M148" t="s">
        <v>158</v>
      </c>
    </row>
    <row r="149" spans="1:13">
      <c r="A149" t="s">
        <v>194</v>
      </c>
      <c r="B149" s="2" t="str">
        <f>Hyperlink("https://www.diodes.com/assets/Datasheets/ds30325.pdf")</f>
        <v>https://www.diodes.com/assets/Datasheets/ds30325.pdf</v>
      </c>
      <c r="C149" t="str">
        <f>Hyperlink("https://www.diodes.com/part/view/DDTA123EUA","DDTA123EUA")</f>
        <v>DDTA123EUA</v>
      </c>
      <c r="D149" t="s">
        <v>41</v>
      </c>
      <c r="E149" t="s">
        <v>15</v>
      </c>
      <c r="F149" t="s">
        <v>76</v>
      </c>
      <c r="G149" t="s">
        <v>38</v>
      </c>
      <c r="H149">
        <v>50</v>
      </c>
      <c r="I149">
        <v>100</v>
      </c>
      <c r="J149">
        <v>200</v>
      </c>
      <c r="K149">
        <v>2.2</v>
      </c>
      <c r="L149">
        <v>2.2</v>
      </c>
      <c r="M149" t="s">
        <v>42</v>
      </c>
    </row>
    <row r="150" spans="1:13">
      <c r="A150" t="s">
        <v>195</v>
      </c>
      <c r="B150" s="2" t="str">
        <f>Hyperlink("https://www.diodes.com/assets/Datasheets/ds30334.pdf")</f>
        <v>https://www.diodes.com/assets/Datasheets/ds30334.pdf</v>
      </c>
      <c r="C150" t="str">
        <f>Hyperlink("https://www.diodes.com/part/view/DDTA123JCA","DDTA123JCA")</f>
        <v>DDTA123JCA</v>
      </c>
      <c r="D150" t="s">
        <v>37</v>
      </c>
      <c r="E150" t="s">
        <v>20</v>
      </c>
      <c r="F150" t="s">
        <v>76</v>
      </c>
      <c r="G150" t="s">
        <v>38</v>
      </c>
      <c r="H150">
        <v>50</v>
      </c>
      <c r="I150">
        <v>100</v>
      </c>
      <c r="J150">
        <v>200</v>
      </c>
      <c r="K150">
        <v>2.2</v>
      </c>
      <c r="L150">
        <v>47</v>
      </c>
      <c r="M150" t="s">
        <v>39</v>
      </c>
    </row>
    <row r="151" spans="1:13">
      <c r="A151" t="s">
        <v>196</v>
      </c>
      <c r="B151" s="2" t="str">
        <f>Hyperlink("https://www.diodes.com/assets/Datasheets/ds30318.pdf")</f>
        <v>https://www.diodes.com/assets/Datasheets/ds30318.pdf</v>
      </c>
      <c r="C151" t="str">
        <f>Hyperlink("https://www.diodes.com/part/view/DDTA123JE","DDTA123JE")</f>
        <v>DDTA123JE</v>
      </c>
      <c r="D151" t="s">
        <v>157</v>
      </c>
      <c r="E151" t="s">
        <v>20</v>
      </c>
      <c r="F151" t="s">
        <v>76</v>
      </c>
      <c r="G151" t="s">
        <v>38</v>
      </c>
      <c r="H151">
        <v>50</v>
      </c>
      <c r="I151">
        <v>100</v>
      </c>
      <c r="J151">
        <v>150</v>
      </c>
      <c r="K151">
        <v>2.2</v>
      </c>
      <c r="L151">
        <v>47</v>
      </c>
      <c r="M151" t="s">
        <v>158</v>
      </c>
    </row>
    <row r="152" spans="1:13">
      <c r="A152" t="s">
        <v>197</v>
      </c>
      <c r="B152" s="2" t="str">
        <f>Hyperlink("https://www.diodes.com/assets/Datasheets/ds30326.pdf")</f>
        <v>https://www.diodes.com/assets/Datasheets/ds30326.pdf</v>
      </c>
      <c r="C152" t="str">
        <f>Hyperlink("https://www.diodes.com/part/view/DDTA123JUA","DDTA123JUA")</f>
        <v>DDTA123JUA</v>
      </c>
      <c r="D152" t="s">
        <v>41</v>
      </c>
      <c r="E152" t="s">
        <v>20</v>
      </c>
      <c r="F152" t="s">
        <v>76</v>
      </c>
      <c r="G152" t="s">
        <v>38</v>
      </c>
      <c r="H152">
        <v>50</v>
      </c>
      <c r="I152">
        <v>100</v>
      </c>
      <c r="J152">
        <v>200</v>
      </c>
      <c r="K152">
        <v>2.2</v>
      </c>
      <c r="L152">
        <v>47</v>
      </c>
      <c r="M152" t="s">
        <v>42</v>
      </c>
    </row>
    <row r="153" spans="1:13">
      <c r="A153" t="s">
        <v>198</v>
      </c>
      <c r="B153" s="2" t="str">
        <f>Hyperlink("https://www.diodes.com/assets/Datasheets/DDTA_R1-ONLY_SERIES_CA.pdf")</f>
        <v>https://www.diodes.com/assets/Datasheets/DDTA_R1-ONLY_SERIES_CA.pdf</v>
      </c>
      <c r="C153" t="str">
        <f>Hyperlink("https://www.diodes.com/part/view/DDTA123TCA","DDTA123TCA")</f>
        <v>DDTA123TCA</v>
      </c>
      <c r="D153" t="s">
        <v>37</v>
      </c>
      <c r="E153" t="s">
        <v>33</v>
      </c>
      <c r="F153" t="s">
        <v>76</v>
      </c>
      <c r="G153" t="s">
        <v>38</v>
      </c>
      <c r="H153">
        <v>50</v>
      </c>
      <c r="I153">
        <v>100</v>
      </c>
      <c r="J153">
        <v>200</v>
      </c>
      <c r="K153">
        <v>2.2</v>
      </c>
      <c r="L153" t="s">
        <v>63</v>
      </c>
      <c r="M153" t="s">
        <v>39</v>
      </c>
    </row>
    <row r="154" spans="1:13">
      <c r="A154" t="s">
        <v>199</v>
      </c>
      <c r="B154" s="2" t="str">
        <f>Hyperlink("https://www.diodes.com/assets/Datasheets/DDTA_R1-ONLY_SERIES_E.pdf")</f>
        <v>https://www.diodes.com/assets/Datasheets/DDTA_R1-ONLY_SERIES_E.pdf</v>
      </c>
      <c r="C154" t="str">
        <f>Hyperlink("https://www.diodes.com/part/view/DDTA123TE","DDTA123TE")</f>
        <v>DDTA123TE</v>
      </c>
      <c r="D154" t="s">
        <v>157</v>
      </c>
      <c r="E154" t="s">
        <v>33</v>
      </c>
      <c r="F154" t="s">
        <v>76</v>
      </c>
      <c r="G154" t="s">
        <v>38</v>
      </c>
      <c r="H154">
        <v>50</v>
      </c>
      <c r="I154">
        <v>100</v>
      </c>
      <c r="J154">
        <v>150</v>
      </c>
      <c r="K154">
        <v>2.2</v>
      </c>
      <c r="L154" t="s">
        <v>63</v>
      </c>
      <c r="M154" t="s">
        <v>158</v>
      </c>
    </row>
    <row r="155" spans="1:13">
      <c r="A155" t="s">
        <v>200</v>
      </c>
      <c r="B155" s="2" t="str">
        <f>Hyperlink("https://www.diodes.com/assets/Datasheets/DDTA_R1-ONLY_SERIES_UA.pdf")</f>
        <v>https://www.diodes.com/assets/Datasheets/DDTA_R1-ONLY_SERIES_UA.pdf</v>
      </c>
      <c r="C155" t="str">
        <f>Hyperlink("https://www.diodes.com/part/view/DDTA123TUA","DDTA123TUA")</f>
        <v>DDTA123TUA</v>
      </c>
      <c r="D155" t="s">
        <v>41</v>
      </c>
      <c r="E155" t="s">
        <v>33</v>
      </c>
      <c r="F155" t="s">
        <v>76</v>
      </c>
      <c r="G155" t="s">
        <v>38</v>
      </c>
      <c r="H155">
        <v>50</v>
      </c>
      <c r="I155">
        <v>100</v>
      </c>
      <c r="J155">
        <v>200</v>
      </c>
      <c r="K155">
        <v>2.2</v>
      </c>
      <c r="L155" t="s">
        <v>63</v>
      </c>
      <c r="M155" t="s">
        <v>42</v>
      </c>
    </row>
    <row r="156" spans="1:13">
      <c r="A156" t="s">
        <v>201</v>
      </c>
      <c r="B156" s="2" t="str">
        <f>Hyperlink("https://www.diodes.com/assets/Datasheets/ds30334.pdf")</f>
        <v>https://www.diodes.com/assets/Datasheets/ds30334.pdf</v>
      </c>
      <c r="C156" t="str">
        <f>Hyperlink("https://www.diodes.com/part/view/DDTA123YCA","DDTA123YCA")</f>
        <v>DDTA123YCA</v>
      </c>
      <c r="D156" t="s">
        <v>37</v>
      </c>
      <c r="E156" t="s">
        <v>20</v>
      </c>
      <c r="F156" t="s">
        <v>76</v>
      </c>
      <c r="G156" t="s">
        <v>38</v>
      </c>
      <c r="H156">
        <v>50</v>
      </c>
      <c r="I156">
        <v>100</v>
      </c>
      <c r="J156">
        <v>200</v>
      </c>
      <c r="K156">
        <v>2.2</v>
      </c>
      <c r="L156">
        <v>10</v>
      </c>
      <c r="M156" t="s">
        <v>39</v>
      </c>
    </row>
    <row r="157" spans="1:13">
      <c r="A157" t="s">
        <v>202</v>
      </c>
      <c r="B157" s="2" t="str">
        <f>Hyperlink("https://www.diodes.com/assets/Datasheets/ds30318.pdf")</f>
        <v>https://www.diodes.com/assets/Datasheets/ds30318.pdf</v>
      </c>
      <c r="C157" t="str">
        <f>Hyperlink("https://www.diodes.com/part/view/DDTA123YE","DDTA123YE")</f>
        <v>DDTA123YE</v>
      </c>
      <c r="D157" t="s">
        <v>157</v>
      </c>
      <c r="E157" t="s">
        <v>20</v>
      </c>
      <c r="F157" t="s">
        <v>76</v>
      </c>
      <c r="G157" t="s">
        <v>38</v>
      </c>
      <c r="H157">
        <v>50</v>
      </c>
      <c r="I157">
        <v>100</v>
      </c>
      <c r="J157">
        <v>150</v>
      </c>
      <c r="K157">
        <v>2.2</v>
      </c>
      <c r="L157">
        <v>10</v>
      </c>
      <c r="M157" t="s">
        <v>158</v>
      </c>
    </row>
    <row r="158" spans="1:13">
      <c r="A158" t="s">
        <v>203</v>
      </c>
      <c r="B158" s="2" t="str">
        <f>Hyperlink("https://www.diodes.com/assets/Datasheets/ds30326.pdf")</f>
        <v>https://www.diodes.com/assets/Datasheets/ds30326.pdf</v>
      </c>
      <c r="C158" t="str">
        <f>Hyperlink("https://www.diodes.com/part/view/DDTA123YUA","DDTA123YUA")</f>
        <v>DDTA123YUA</v>
      </c>
      <c r="D158" t="s">
        <v>41</v>
      </c>
      <c r="E158" t="s">
        <v>20</v>
      </c>
      <c r="F158" t="s">
        <v>76</v>
      </c>
      <c r="G158" t="s">
        <v>38</v>
      </c>
      <c r="H158">
        <v>50</v>
      </c>
      <c r="I158">
        <v>100</v>
      </c>
      <c r="J158">
        <v>200</v>
      </c>
      <c r="K158">
        <v>2.2</v>
      </c>
      <c r="L158">
        <v>10</v>
      </c>
      <c r="M158" t="s">
        <v>42</v>
      </c>
    </row>
    <row r="159" spans="1:13">
      <c r="A159" t="s">
        <v>204</v>
      </c>
      <c r="B159" s="2" t="str">
        <f>Hyperlink("https://www.diodes.com/assets/Datasheets/ds30333.pdf")</f>
        <v>https://www.diodes.com/assets/Datasheets/ds30333.pdf</v>
      </c>
      <c r="C159" t="str">
        <f>Hyperlink("https://www.diodes.com/part/view/DDTA124ECA","DDTA124ECA")</f>
        <v>DDTA124ECA</v>
      </c>
      <c r="D159" t="s">
        <v>37</v>
      </c>
      <c r="E159" t="s">
        <v>15</v>
      </c>
      <c r="F159" t="s">
        <v>76</v>
      </c>
      <c r="G159" t="s">
        <v>38</v>
      </c>
      <c r="H159">
        <v>50</v>
      </c>
      <c r="I159">
        <v>100</v>
      </c>
      <c r="J159">
        <v>200</v>
      </c>
      <c r="K159">
        <v>22</v>
      </c>
      <c r="L159">
        <v>22</v>
      </c>
      <c r="M159" t="s">
        <v>39</v>
      </c>
    </row>
    <row r="160" spans="1:13">
      <c r="A160" t="s">
        <v>205</v>
      </c>
      <c r="B160" s="2" t="str">
        <f>Hyperlink("https://www.diodes.com/assets/Datasheets/ds30317.pdf")</f>
        <v>https://www.diodes.com/assets/Datasheets/ds30317.pdf</v>
      </c>
      <c r="C160" t="str">
        <f>Hyperlink("https://www.diodes.com/part/view/DDTA124EE","DDTA124EE")</f>
        <v>DDTA124EE</v>
      </c>
      <c r="D160" t="s">
        <v>157</v>
      </c>
      <c r="E160" t="s">
        <v>15</v>
      </c>
      <c r="F160" t="s">
        <v>76</v>
      </c>
      <c r="G160" t="s">
        <v>38</v>
      </c>
      <c r="H160">
        <v>50</v>
      </c>
      <c r="I160">
        <v>100</v>
      </c>
      <c r="J160">
        <v>150</v>
      </c>
      <c r="K160">
        <v>22</v>
      </c>
      <c r="L160">
        <v>22</v>
      </c>
      <c r="M160" t="s">
        <v>158</v>
      </c>
    </row>
    <row r="161" spans="1:13">
      <c r="A161" t="s">
        <v>206</v>
      </c>
      <c r="B161" s="2" t="str">
        <f>Hyperlink("https://www.diodes.com/assets/Datasheets/ds30325.pdf")</f>
        <v>https://www.diodes.com/assets/Datasheets/ds30325.pdf</v>
      </c>
      <c r="C161" t="str">
        <f>Hyperlink("https://www.diodes.com/part/view/DDTA124EUA","DDTA124EUA")</f>
        <v>DDTA124EUA</v>
      </c>
      <c r="D161" t="s">
        <v>41</v>
      </c>
      <c r="E161" t="s">
        <v>15</v>
      </c>
      <c r="F161" t="s">
        <v>76</v>
      </c>
      <c r="G161" t="s">
        <v>38</v>
      </c>
      <c r="H161">
        <v>50</v>
      </c>
      <c r="I161">
        <v>100</v>
      </c>
      <c r="J161">
        <v>200</v>
      </c>
      <c r="K161">
        <v>22</v>
      </c>
      <c r="L161">
        <v>22</v>
      </c>
      <c r="M161" t="s">
        <v>42</v>
      </c>
    </row>
    <row r="162" spans="1:13">
      <c r="A162" t="s">
        <v>207</v>
      </c>
      <c r="B162" s="2" t="str">
        <f>Hyperlink("https://www.diodes.com/assets/Datasheets/ds30336.pdf")</f>
        <v>https://www.diodes.com/assets/Datasheets/ds30336.pdf</v>
      </c>
      <c r="C162" t="str">
        <f>Hyperlink("https://www.diodes.com/part/view/DDTA124GCA","DDTA124GCA")</f>
        <v>DDTA124GCA</v>
      </c>
      <c r="D162" t="s">
        <v>37</v>
      </c>
      <c r="E162" t="s">
        <v>168</v>
      </c>
      <c r="F162" t="s">
        <v>76</v>
      </c>
      <c r="G162" t="s">
        <v>38</v>
      </c>
      <c r="H162">
        <v>50</v>
      </c>
      <c r="I162">
        <v>100</v>
      </c>
      <c r="J162">
        <v>200</v>
      </c>
      <c r="K162" t="s">
        <v>63</v>
      </c>
      <c r="L162">
        <v>22</v>
      </c>
      <c r="M162" t="s">
        <v>39</v>
      </c>
    </row>
    <row r="163" spans="1:13">
      <c r="A163" t="s">
        <v>208</v>
      </c>
      <c r="B163" s="2" t="str">
        <f>Hyperlink("https://www.diodes.com/assets/Datasheets/ds30320.pdf")</f>
        <v>https://www.diodes.com/assets/Datasheets/ds30320.pdf</v>
      </c>
      <c r="C163" t="str">
        <f>Hyperlink("https://www.diodes.com/part/view/DDTA124GE","DDTA124GE")</f>
        <v>DDTA124GE</v>
      </c>
      <c r="D163" t="s">
        <v>157</v>
      </c>
      <c r="E163" t="s">
        <v>168</v>
      </c>
      <c r="F163" t="s">
        <v>76</v>
      </c>
      <c r="G163" t="s">
        <v>38</v>
      </c>
      <c r="H163">
        <v>50</v>
      </c>
      <c r="I163">
        <v>100</v>
      </c>
      <c r="J163">
        <v>150</v>
      </c>
      <c r="K163" t="s">
        <v>63</v>
      </c>
      <c r="L163">
        <v>22</v>
      </c>
      <c r="M163" t="s">
        <v>158</v>
      </c>
    </row>
    <row r="164" spans="1:13">
      <c r="A164" t="s">
        <v>209</v>
      </c>
      <c r="B164" s="2" t="str">
        <f>Hyperlink("https://www.diodes.com/assets/Datasheets/ds30328.pdf")</f>
        <v>https://www.diodes.com/assets/Datasheets/ds30328.pdf</v>
      </c>
      <c r="C164" t="str">
        <f>Hyperlink("https://www.diodes.com/part/view/DDTA124GUA","DDTA124GUA")</f>
        <v>DDTA124GUA</v>
      </c>
      <c r="D164" t="s">
        <v>41</v>
      </c>
      <c r="E164" t="s">
        <v>168</v>
      </c>
      <c r="F164" t="s">
        <v>76</v>
      </c>
      <c r="G164" t="s">
        <v>38</v>
      </c>
      <c r="H164">
        <v>50</v>
      </c>
      <c r="I164">
        <v>100</v>
      </c>
      <c r="J164">
        <v>200</v>
      </c>
      <c r="K164" t="s">
        <v>63</v>
      </c>
      <c r="L164">
        <v>22</v>
      </c>
      <c r="M164" t="s">
        <v>42</v>
      </c>
    </row>
    <row r="165" spans="1:13">
      <c r="A165" t="s">
        <v>210</v>
      </c>
      <c r="B165" s="2" t="str">
        <f>Hyperlink("https://www.diodes.com/assets/Datasheets/DDTA_R1-ONLY_SERIES_CA.pdf")</f>
        <v>https://www.diodes.com/assets/Datasheets/DDTA_R1-ONLY_SERIES_CA.pdf</v>
      </c>
      <c r="C165" t="str">
        <f>Hyperlink("https://www.diodes.com/part/view/DDTA124TCA","DDTA124TCA")</f>
        <v>DDTA124TCA</v>
      </c>
      <c r="D165" t="s">
        <v>37</v>
      </c>
      <c r="E165" t="s">
        <v>33</v>
      </c>
      <c r="F165" t="s">
        <v>76</v>
      </c>
      <c r="G165" t="s">
        <v>38</v>
      </c>
      <c r="H165">
        <v>50</v>
      </c>
      <c r="I165">
        <v>100</v>
      </c>
      <c r="J165">
        <v>200</v>
      </c>
      <c r="K165">
        <v>22</v>
      </c>
      <c r="L165" t="s">
        <v>63</v>
      </c>
      <c r="M165" t="s">
        <v>39</v>
      </c>
    </row>
    <row r="166" spans="1:13">
      <c r="A166" t="s">
        <v>211</v>
      </c>
      <c r="B166" s="2" t="str">
        <f>Hyperlink("https://www.diodes.com/assets/Datasheets/DDTA_R1-ONLY_SERIES_E.pdf")</f>
        <v>https://www.diodes.com/assets/Datasheets/DDTA_R1-ONLY_SERIES_E.pdf</v>
      </c>
      <c r="C166" t="str">
        <f>Hyperlink("https://www.diodes.com/part/view/DDTA124TE","DDTA124TE")</f>
        <v>DDTA124TE</v>
      </c>
      <c r="D166" t="s">
        <v>157</v>
      </c>
      <c r="E166" t="s">
        <v>33</v>
      </c>
      <c r="F166" t="s">
        <v>76</v>
      </c>
      <c r="G166" t="s">
        <v>38</v>
      </c>
      <c r="H166">
        <v>50</v>
      </c>
      <c r="I166">
        <v>100</v>
      </c>
      <c r="J166">
        <v>150</v>
      </c>
      <c r="K166">
        <v>22</v>
      </c>
      <c r="L166" t="s">
        <v>63</v>
      </c>
      <c r="M166" t="s">
        <v>158</v>
      </c>
    </row>
    <row r="167" spans="1:13">
      <c r="A167" t="s">
        <v>212</v>
      </c>
      <c r="B167" s="2" t="str">
        <f>Hyperlink("https://www.diodes.com/assets/Datasheets/DDTA_R1-ONLY_SERIES_UA.pdf")</f>
        <v>https://www.diodes.com/assets/Datasheets/DDTA_R1-ONLY_SERIES_UA.pdf</v>
      </c>
      <c r="C167" t="str">
        <f>Hyperlink("https://www.diodes.com/part/view/DDTA124TUA","DDTA124TUA")</f>
        <v>DDTA124TUA</v>
      </c>
      <c r="D167" t="s">
        <v>41</v>
      </c>
      <c r="E167" t="s">
        <v>33</v>
      </c>
      <c r="F167" t="s">
        <v>76</v>
      </c>
      <c r="G167" t="s">
        <v>38</v>
      </c>
      <c r="H167">
        <v>50</v>
      </c>
      <c r="I167">
        <v>100</v>
      </c>
      <c r="J167">
        <v>200</v>
      </c>
      <c r="K167">
        <v>22</v>
      </c>
      <c r="L167" t="s">
        <v>63</v>
      </c>
      <c r="M167" t="s">
        <v>42</v>
      </c>
    </row>
    <row r="168" spans="1:13">
      <c r="A168" t="s">
        <v>213</v>
      </c>
      <c r="B168" s="2" t="str">
        <f>Hyperlink("https://www.diodes.com/assets/Datasheets/ds30334.pdf")</f>
        <v>https://www.diodes.com/assets/Datasheets/ds30334.pdf</v>
      </c>
      <c r="C168" t="str">
        <f>Hyperlink("https://www.diodes.com/part/view/DDTA124XCA","DDTA124XCA")</f>
        <v>DDTA124XCA</v>
      </c>
      <c r="D168" t="s">
        <v>37</v>
      </c>
      <c r="E168" t="s">
        <v>20</v>
      </c>
      <c r="F168" t="s">
        <v>76</v>
      </c>
      <c r="G168" t="s">
        <v>38</v>
      </c>
      <c r="H168">
        <v>50</v>
      </c>
      <c r="I168">
        <v>100</v>
      </c>
      <c r="J168">
        <v>200</v>
      </c>
      <c r="K168">
        <v>22</v>
      </c>
      <c r="L168">
        <v>47</v>
      </c>
      <c r="M168" t="s">
        <v>39</v>
      </c>
    </row>
    <row r="169" spans="1:13">
      <c r="A169" t="s">
        <v>214</v>
      </c>
      <c r="B169" s="2" t="str">
        <f>Hyperlink("https://www.diodes.com/assets/Datasheets/ds30318.pdf")</f>
        <v>https://www.diodes.com/assets/Datasheets/ds30318.pdf</v>
      </c>
      <c r="C169" t="str">
        <f>Hyperlink("https://www.diodes.com/part/view/DDTA124XE","DDTA124XE")</f>
        <v>DDTA124XE</v>
      </c>
      <c r="D169" t="s">
        <v>157</v>
      </c>
      <c r="E169" t="s">
        <v>20</v>
      </c>
      <c r="F169" t="s">
        <v>76</v>
      </c>
      <c r="G169" t="s">
        <v>38</v>
      </c>
      <c r="H169">
        <v>50</v>
      </c>
      <c r="I169">
        <v>100</v>
      </c>
      <c r="J169">
        <v>150</v>
      </c>
      <c r="K169">
        <v>22</v>
      </c>
      <c r="L169">
        <v>47</v>
      </c>
      <c r="M169" t="s">
        <v>158</v>
      </c>
    </row>
    <row r="170" spans="1:13">
      <c r="A170" t="s">
        <v>215</v>
      </c>
      <c r="B170" s="2" t="str">
        <f>Hyperlink("https://www.diodes.com/assets/Datasheets/ds30326.pdf")</f>
        <v>https://www.diodes.com/assets/Datasheets/ds30326.pdf</v>
      </c>
      <c r="C170" t="str">
        <f>Hyperlink("https://www.diodes.com/part/view/DDTA124XUA","DDTA124XUA")</f>
        <v>DDTA124XUA</v>
      </c>
      <c r="D170" t="s">
        <v>41</v>
      </c>
      <c r="E170" t="s">
        <v>20</v>
      </c>
      <c r="F170" t="s">
        <v>76</v>
      </c>
      <c r="G170" t="s">
        <v>38</v>
      </c>
      <c r="H170">
        <v>50</v>
      </c>
      <c r="I170">
        <v>100</v>
      </c>
      <c r="J170">
        <v>200</v>
      </c>
      <c r="K170">
        <v>22</v>
      </c>
      <c r="L170">
        <v>47</v>
      </c>
      <c r="M170" t="s">
        <v>42</v>
      </c>
    </row>
    <row r="171" spans="1:13">
      <c r="A171" t="s">
        <v>216</v>
      </c>
      <c r="B171" s="2" t="str">
        <f>Hyperlink("https://www.diodes.com/assets/Datasheets/DDTA_R1-ONLY_SERIES_E.pdf")</f>
        <v>https://www.diodes.com/assets/Datasheets/DDTA_R1-ONLY_SERIES_E.pdf</v>
      </c>
      <c r="C171" t="str">
        <f>Hyperlink("https://www.diodes.com/part/view/DDTA125TE","DDTA125TE")</f>
        <v>DDTA125TE</v>
      </c>
      <c r="D171" t="s">
        <v>157</v>
      </c>
      <c r="E171" t="s">
        <v>33</v>
      </c>
      <c r="F171" t="s">
        <v>76</v>
      </c>
      <c r="G171" t="s">
        <v>38</v>
      </c>
      <c r="H171">
        <v>50</v>
      </c>
      <c r="I171">
        <v>100</v>
      </c>
      <c r="J171">
        <v>150</v>
      </c>
      <c r="K171">
        <v>200</v>
      </c>
      <c r="L171" t="s">
        <v>63</v>
      </c>
      <c r="M171" t="s">
        <v>158</v>
      </c>
    </row>
    <row r="172" spans="1:13">
      <c r="A172" t="s">
        <v>217</v>
      </c>
      <c r="B172" s="2" t="str">
        <f>Hyperlink("https://www.diodes.com/assets/Datasheets/ds30333.pdf")</f>
        <v>https://www.diodes.com/assets/Datasheets/ds30333.pdf</v>
      </c>
      <c r="C172" t="str">
        <f>Hyperlink("https://www.diodes.com/part/view/DDTA143ECA","DDTA143ECA")</f>
        <v>DDTA143ECA</v>
      </c>
      <c r="D172" t="s">
        <v>37</v>
      </c>
      <c r="E172" t="s">
        <v>15</v>
      </c>
      <c r="F172" t="s">
        <v>76</v>
      </c>
      <c r="G172" t="s">
        <v>38</v>
      </c>
      <c r="H172">
        <v>50</v>
      </c>
      <c r="I172">
        <v>100</v>
      </c>
      <c r="J172">
        <v>200</v>
      </c>
      <c r="K172">
        <v>4.7</v>
      </c>
      <c r="L172">
        <v>4.7</v>
      </c>
      <c r="M172" t="s">
        <v>39</v>
      </c>
    </row>
    <row r="173" spans="1:13">
      <c r="A173" t="s">
        <v>218</v>
      </c>
      <c r="B173" s="2" t="str">
        <f>Hyperlink("https://www.diodes.com/assets/Datasheets/ds30317.pdf")</f>
        <v>https://www.diodes.com/assets/Datasheets/ds30317.pdf</v>
      </c>
      <c r="C173" t="str">
        <f>Hyperlink("https://www.diodes.com/part/view/DDTA143EE","DDTA143EE")</f>
        <v>DDTA143EE</v>
      </c>
      <c r="D173" t="s">
        <v>157</v>
      </c>
      <c r="E173" t="s">
        <v>15</v>
      </c>
      <c r="F173" t="s">
        <v>76</v>
      </c>
      <c r="G173" t="s">
        <v>38</v>
      </c>
      <c r="H173">
        <v>50</v>
      </c>
      <c r="I173">
        <v>100</v>
      </c>
      <c r="J173">
        <v>150</v>
      </c>
      <c r="K173">
        <v>4.7</v>
      </c>
      <c r="L173">
        <v>4.7</v>
      </c>
      <c r="M173" t="s">
        <v>158</v>
      </c>
    </row>
    <row r="174" spans="1:13">
      <c r="A174" t="s">
        <v>219</v>
      </c>
      <c r="B174" s="2" t="str">
        <f>Hyperlink("https://www.diodes.com/assets/Datasheets/ds30325.pdf")</f>
        <v>https://www.diodes.com/assets/Datasheets/ds30325.pdf</v>
      </c>
      <c r="C174" t="str">
        <f>Hyperlink("https://www.diodes.com/part/view/DDTA143EUA","DDTA143EUA")</f>
        <v>DDTA143EUA</v>
      </c>
      <c r="D174" t="s">
        <v>41</v>
      </c>
      <c r="E174" t="s">
        <v>15</v>
      </c>
      <c r="F174" t="s">
        <v>76</v>
      </c>
      <c r="G174" t="s">
        <v>38</v>
      </c>
      <c r="H174">
        <v>50</v>
      </c>
      <c r="I174">
        <v>100</v>
      </c>
      <c r="J174">
        <v>200</v>
      </c>
      <c r="K174">
        <v>4.7</v>
      </c>
      <c r="L174">
        <v>4.7</v>
      </c>
      <c r="M174" t="s">
        <v>42</v>
      </c>
    </row>
    <row r="175" spans="1:13">
      <c r="A175" t="s">
        <v>220</v>
      </c>
      <c r="B175" s="2" t="str">
        <f>Hyperlink("https://www.diodes.com/assets/Datasheets/ds30334.pdf")</f>
        <v>https://www.diodes.com/assets/Datasheets/ds30334.pdf</v>
      </c>
      <c r="C175" t="str">
        <f>Hyperlink("https://www.diodes.com/part/view/DDTA143FCA","DDTA143FCA")</f>
        <v>DDTA143FCA</v>
      </c>
      <c r="D175" t="s">
        <v>37</v>
      </c>
      <c r="E175" t="s">
        <v>20</v>
      </c>
      <c r="F175" t="s">
        <v>76</v>
      </c>
      <c r="G175" t="s">
        <v>38</v>
      </c>
      <c r="H175">
        <v>50</v>
      </c>
      <c r="I175">
        <v>100</v>
      </c>
      <c r="J175">
        <v>200</v>
      </c>
      <c r="K175">
        <v>4.7</v>
      </c>
      <c r="L175">
        <v>22</v>
      </c>
      <c r="M175" t="s">
        <v>39</v>
      </c>
    </row>
    <row r="176" spans="1:13">
      <c r="A176" t="s">
        <v>221</v>
      </c>
      <c r="B176" s="2" t="str">
        <f>Hyperlink("https://www.diodes.com/assets/Datasheets/ds30318.pdf")</f>
        <v>https://www.diodes.com/assets/Datasheets/ds30318.pdf</v>
      </c>
      <c r="C176" t="str">
        <f>Hyperlink("https://www.diodes.com/part/view/DDTA143FE","DDTA143FE")</f>
        <v>DDTA143FE</v>
      </c>
      <c r="D176" t="s">
        <v>157</v>
      </c>
      <c r="E176" t="s">
        <v>20</v>
      </c>
      <c r="F176" t="s">
        <v>76</v>
      </c>
      <c r="G176" t="s">
        <v>38</v>
      </c>
      <c r="H176">
        <v>50</v>
      </c>
      <c r="I176">
        <v>100</v>
      </c>
      <c r="J176">
        <v>150</v>
      </c>
      <c r="K176">
        <v>4.7</v>
      </c>
      <c r="L176">
        <v>22</v>
      </c>
      <c r="M176" t="s">
        <v>158</v>
      </c>
    </row>
    <row r="177" spans="1:13">
      <c r="A177" t="s">
        <v>222</v>
      </c>
      <c r="B177" s="2" t="str">
        <f>Hyperlink("https://www.diodes.com/assets/Datasheets/ds30326.pdf")</f>
        <v>https://www.diodes.com/assets/Datasheets/ds30326.pdf</v>
      </c>
      <c r="C177" t="str">
        <f>Hyperlink("https://www.diodes.com/part/view/DDTA143FUA","DDTA143FUA")</f>
        <v>DDTA143FUA</v>
      </c>
      <c r="D177" t="s">
        <v>41</v>
      </c>
      <c r="E177" t="s">
        <v>20</v>
      </c>
      <c r="F177" t="s">
        <v>76</v>
      </c>
      <c r="G177" t="s">
        <v>38</v>
      </c>
      <c r="H177">
        <v>50</v>
      </c>
      <c r="I177">
        <v>100</v>
      </c>
      <c r="J177">
        <v>200</v>
      </c>
      <c r="K177">
        <v>4.7</v>
      </c>
      <c r="L177">
        <v>22</v>
      </c>
      <c r="M177" t="s">
        <v>42</v>
      </c>
    </row>
    <row r="178" spans="1:13">
      <c r="A178" t="s">
        <v>223</v>
      </c>
      <c r="B178" s="2" t="str">
        <f>Hyperlink("https://www.diodes.com/assets/Datasheets/DDTA_R1-ONLY_SERIES_CA.pdf")</f>
        <v>https://www.diodes.com/assets/Datasheets/DDTA_R1-ONLY_SERIES_CA.pdf</v>
      </c>
      <c r="C178" t="str">
        <f>Hyperlink("https://www.diodes.com/part/view/DDTA143TCA","DDTA143TCA")</f>
        <v>DDTA143TCA</v>
      </c>
      <c r="D178" t="s">
        <v>37</v>
      </c>
      <c r="E178" t="s">
        <v>33</v>
      </c>
      <c r="F178" t="s">
        <v>76</v>
      </c>
      <c r="G178" t="s">
        <v>38</v>
      </c>
      <c r="H178">
        <v>50</v>
      </c>
      <c r="I178">
        <v>100</v>
      </c>
      <c r="J178">
        <v>200</v>
      </c>
      <c r="K178">
        <v>4.7</v>
      </c>
      <c r="L178" t="s">
        <v>63</v>
      </c>
      <c r="M178" t="s">
        <v>39</v>
      </c>
    </row>
    <row r="179" spans="1:13">
      <c r="A179" t="s">
        <v>224</v>
      </c>
      <c r="B179" s="2" t="str">
        <f>Hyperlink("https://www.diodes.com/assets/Datasheets/DDTA_R1-ONLY_SERIES_E.pdf")</f>
        <v>https://www.diodes.com/assets/Datasheets/DDTA_R1-ONLY_SERIES_E.pdf</v>
      </c>
      <c r="C179" t="str">
        <f>Hyperlink("https://www.diodes.com/part/view/DDTA143TE","DDTA143TE")</f>
        <v>DDTA143TE</v>
      </c>
      <c r="D179" t="s">
        <v>157</v>
      </c>
      <c r="E179" t="s">
        <v>33</v>
      </c>
      <c r="F179" t="s">
        <v>76</v>
      </c>
      <c r="G179" t="s">
        <v>38</v>
      </c>
      <c r="H179">
        <v>50</v>
      </c>
      <c r="I179">
        <v>100</v>
      </c>
      <c r="J179">
        <v>150</v>
      </c>
      <c r="K179">
        <v>4.7</v>
      </c>
      <c r="L179" t="s">
        <v>63</v>
      </c>
      <c r="M179" t="s">
        <v>158</v>
      </c>
    </row>
    <row r="180" spans="1:13">
      <c r="A180" t="s">
        <v>225</v>
      </c>
      <c r="B180" s="2" t="str">
        <f>Hyperlink("https://www.diodes.com/assets/Datasheets/DDTA_R1-ONLY_SERIES_UA.pdf")</f>
        <v>https://www.diodes.com/assets/Datasheets/DDTA_R1-ONLY_SERIES_UA.pdf</v>
      </c>
      <c r="C180" t="str">
        <f>Hyperlink("https://www.diodes.com/part/view/DDTA143TUA","DDTA143TUA")</f>
        <v>DDTA143TUA</v>
      </c>
      <c r="D180" t="s">
        <v>41</v>
      </c>
      <c r="E180" t="s">
        <v>33</v>
      </c>
      <c r="F180" t="s">
        <v>76</v>
      </c>
      <c r="G180" t="s">
        <v>38</v>
      </c>
      <c r="H180">
        <v>50</v>
      </c>
      <c r="I180">
        <v>100</v>
      </c>
      <c r="J180">
        <v>200</v>
      </c>
      <c r="K180">
        <v>4.7</v>
      </c>
      <c r="L180" t="s">
        <v>63</v>
      </c>
      <c r="M180" t="s">
        <v>42</v>
      </c>
    </row>
    <row r="181" spans="1:13">
      <c r="A181" t="s">
        <v>226</v>
      </c>
      <c r="B181" s="2" t="str">
        <f>Hyperlink("https://www.diodes.com/assets/Datasheets/ds30334.pdf")</f>
        <v>https://www.diodes.com/assets/Datasheets/ds30334.pdf</v>
      </c>
      <c r="C181" t="str">
        <f>Hyperlink("https://www.diodes.com/part/view/DDTA143XCA","DDTA143XCA")</f>
        <v>DDTA143XCA</v>
      </c>
      <c r="D181" t="s">
        <v>37</v>
      </c>
      <c r="E181" t="s">
        <v>20</v>
      </c>
      <c r="F181" t="s">
        <v>76</v>
      </c>
      <c r="G181" t="s">
        <v>38</v>
      </c>
      <c r="H181">
        <v>50</v>
      </c>
      <c r="I181">
        <v>100</v>
      </c>
      <c r="J181">
        <v>200</v>
      </c>
      <c r="K181">
        <v>4.7</v>
      </c>
      <c r="L181">
        <v>10</v>
      </c>
      <c r="M181" t="s">
        <v>39</v>
      </c>
    </row>
    <row r="182" spans="1:13">
      <c r="A182" t="s">
        <v>227</v>
      </c>
      <c r="B182" s="2" t="str">
        <f>Hyperlink("https://www.diodes.com/assets/Datasheets/ds30318.pdf")</f>
        <v>https://www.diodes.com/assets/Datasheets/ds30318.pdf</v>
      </c>
      <c r="C182" t="str">
        <f>Hyperlink("https://www.diodes.com/part/view/DDTA143XE","DDTA143XE")</f>
        <v>DDTA143XE</v>
      </c>
      <c r="D182" t="s">
        <v>157</v>
      </c>
      <c r="E182" t="s">
        <v>20</v>
      </c>
      <c r="F182" t="s">
        <v>76</v>
      </c>
      <c r="G182" t="s">
        <v>38</v>
      </c>
      <c r="H182">
        <v>50</v>
      </c>
      <c r="I182">
        <v>100</v>
      </c>
      <c r="J182">
        <v>150</v>
      </c>
      <c r="K182">
        <v>4.7</v>
      </c>
      <c r="L182">
        <v>10</v>
      </c>
      <c r="M182" t="s">
        <v>158</v>
      </c>
    </row>
    <row r="183" spans="1:13">
      <c r="A183" t="s">
        <v>228</v>
      </c>
      <c r="B183" s="2" t="str">
        <f>Hyperlink("https://www.diodes.com/assets/Datasheets/ds30326.pdf")</f>
        <v>https://www.diodes.com/assets/Datasheets/ds30326.pdf</v>
      </c>
      <c r="C183" t="str">
        <f>Hyperlink("https://www.diodes.com/part/view/DDTA143XUA","DDTA143XUA")</f>
        <v>DDTA143XUA</v>
      </c>
      <c r="D183" t="s">
        <v>41</v>
      </c>
      <c r="E183" t="s">
        <v>20</v>
      </c>
      <c r="F183" t="s">
        <v>76</v>
      </c>
      <c r="G183" t="s">
        <v>38</v>
      </c>
      <c r="H183">
        <v>50</v>
      </c>
      <c r="I183">
        <v>100</v>
      </c>
      <c r="J183">
        <v>200</v>
      </c>
      <c r="K183">
        <v>4.7</v>
      </c>
      <c r="L183">
        <v>10</v>
      </c>
      <c r="M183" t="s">
        <v>42</v>
      </c>
    </row>
    <row r="184" spans="1:13">
      <c r="A184" t="s">
        <v>229</v>
      </c>
      <c r="B184" s="2" t="str">
        <f>Hyperlink("https://www.diodes.com/assets/Datasheets/ds30334.pdf")</f>
        <v>https://www.diodes.com/assets/Datasheets/ds30334.pdf</v>
      </c>
      <c r="C184" t="str">
        <f>Hyperlink("https://www.diodes.com/part/view/DDTA143ZCA","DDTA143ZCA")</f>
        <v>DDTA143ZCA</v>
      </c>
      <c r="D184" t="s">
        <v>37</v>
      </c>
      <c r="E184" t="s">
        <v>20</v>
      </c>
      <c r="F184" t="s">
        <v>76</v>
      </c>
      <c r="G184" t="s">
        <v>38</v>
      </c>
      <c r="H184">
        <v>50</v>
      </c>
      <c r="I184">
        <v>100</v>
      </c>
      <c r="J184">
        <v>200</v>
      </c>
      <c r="K184">
        <v>4.7</v>
      </c>
      <c r="L184">
        <v>47</v>
      </c>
      <c r="M184" t="s">
        <v>39</v>
      </c>
    </row>
    <row r="185" spans="1:13">
      <c r="A185" t="s">
        <v>230</v>
      </c>
      <c r="B185" s="2" t="str">
        <f>Hyperlink("https://www.diodes.com/assets/Datasheets/ds30318.pdf")</f>
        <v>https://www.diodes.com/assets/Datasheets/ds30318.pdf</v>
      </c>
      <c r="C185" t="str">
        <f>Hyperlink("https://www.diodes.com/part/view/DDTA143ZE","DDTA143ZE")</f>
        <v>DDTA143ZE</v>
      </c>
      <c r="D185" t="s">
        <v>157</v>
      </c>
      <c r="E185" t="s">
        <v>20</v>
      </c>
      <c r="F185" t="s">
        <v>76</v>
      </c>
      <c r="G185" t="s">
        <v>38</v>
      </c>
      <c r="H185">
        <v>50</v>
      </c>
      <c r="I185">
        <v>100</v>
      </c>
      <c r="J185">
        <v>150</v>
      </c>
      <c r="K185">
        <v>4.7</v>
      </c>
      <c r="L185">
        <v>47</v>
      </c>
      <c r="M185" t="s">
        <v>158</v>
      </c>
    </row>
    <row r="186" spans="1:13">
      <c r="A186" t="s">
        <v>231</v>
      </c>
      <c r="B186" s="2" t="str">
        <f>Hyperlink("https://www.diodes.com/assets/Datasheets/ds30326.pdf")</f>
        <v>https://www.diodes.com/assets/Datasheets/ds30326.pdf</v>
      </c>
      <c r="C186" t="str">
        <f>Hyperlink("https://www.diodes.com/part/view/DDTA143ZUA","DDTA143ZUA")</f>
        <v>DDTA143ZUA</v>
      </c>
      <c r="D186" t="s">
        <v>41</v>
      </c>
      <c r="E186" t="s">
        <v>20</v>
      </c>
      <c r="F186" t="s">
        <v>76</v>
      </c>
      <c r="G186" t="s">
        <v>38</v>
      </c>
      <c r="H186">
        <v>50</v>
      </c>
      <c r="I186">
        <v>100</v>
      </c>
      <c r="J186">
        <v>200</v>
      </c>
      <c r="K186">
        <v>4.7</v>
      </c>
      <c r="L186">
        <v>47</v>
      </c>
      <c r="M186" t="s">
        <v>42</v>
      </c>
    </row>
    <row r="187" spans="1:13">
      <c r="A187" t="s">
        <v>232</v>
      </c>
      <c r="B187" s="2" t="str">
        <f>Hyperlink("https://www.diodes.com/assets/Datasheets/ds30333.pdf")</f>
        <v>https://www.diodes.com/assets/Datasheets/ds30333.pdf</v>
      </c>
      <c r="C187" t="str">
        <f>Hyperlink("https://www.diodes.com/part/view/DDTA144ECA","DDTA144ECA")</f>
        <v>DDTA144ECA</v>
      </c>
      <c r="D187" t="s">
        <v>37</v>
      </c>
      <c r="E187" t="s">
        <v>15</v>
      </c>
      <c r="F187" t="s">
        <v>76</v>
      </c>
      <c r="G187" t="s">
        <v>38</v>
      </c>
      <c r="H187">
        <v>50</v>
      </c>
      <c r="I187">
        <v>100</v>
      </c>
      <c r="J187">
        <v>200</v>
      </c>
      <c r="K187">
        <v>47</v>
      </c>
      <c r="L187">
        <v>47</v>
      </c>
      <c r="M187" t="s">
        <v>39</v>
      </c>
    </row>
    <row r="188" spans="1:13">
      <c r="A188" t="s">
        <v>233</v>
      </c>
      <c r="B188" s="2" t="str">
        <f>Hyperlink("https://www.diodes.com/assets/Datasheets/ds30333.pdf")</f>
        <v>https://www.diodes.com/assets/Datasheets/ds30333.pdf</v>
      </c>
      <c r="C188" t="str">
        <f>Hyperlink("https://www.diodes.com/part/view/DDTA144ECAQ","DDTA144ECAQ")</f>
        <v>DDTA144ECAQ</v>
      </c>
      <c r="D188" t="s">
        <v>37</v>
      </c>
      <c r="E188" t="s">
        <v>15</v>
      </c>
      <c r="F188" t="s">
        <v>16</v>
      </c>
      <c r="G188" t="s">
        <v>38</v>
      </c>
      <c r="H188">
        <v>50</v>
      </c>
      <c r="I188">
        <v>100</v>
      </c>
      <c r="J188">
        <v>200</v>
      </c>
      <c r="K188">
        <v>47</v>
      </c>
      <c r="L188">
        <v>47</v>
      </c>
      <c r="M188" t="s">
        <v>39</v>
      </c>
    </row>
    <row r="189" spans="1:13">
      <c r="A189" t="s">
        <v>234</v>
      </c>
      <c r="B189" s="2" t="str">
        <f>Hyperlink("https://www.diodes.com/assets/Datasheets/ds30317.pdf")</f>
        <v>https://www.diodes.com/assets/Datasheets/ds30317.pdf</v>
      </c>
      <c r="C189" t="str">
        <f>Hyperlink("https://www.diodes.com/part/view/DDTA144EE","DDTA144EE")</f>
        <v>DDTA144EE</v>
      </c>
      <c r="D189" t="s">
        <v>157</v>
      </c>
      <c r="E189" t="s">
        <v>15</v>
      </c>
      <c r="F189" t="s">
        <v>76</v>
      </c>
      <c r="G189" t="s">
        <v>38</v>
      </c>
      <c r="H189">
        <v>50</v>
      </c>
      <c r="I189">
        <v>100</v>
      </c>
      <c r="J189">
        <v>150</v>
      </c>
      <c r="K189">
        <v>47</v>
      </c>
      <c r="L189">
        <v>47</v>
      </c>
      <c r="M189" t="s">
        <v>158</v>
      </c>
    </row>
    <row r="190" spans="1:13">
      <c r="A190" t="s">
        <v>235</v>
      </c>
      <c r="B190" s="2" t="str">
        <f>Hyperlink("https://www.diodes.com/assets/Datasheets/ds30844.pdf")</f>
        <v>https://www.diodes.com/assets/Datasheets/ds30844.pdf</v>
      </c>
      <c r="C190" t="str">
        <f>Hyperlink("https://www.diodes.com/part/view/DDTA144ELP","DDTA144ELP")</f>
        <v>DDTA144ELP</v>
      </c>
      <c r="D190" t="s">
        <v>180</v>
      </c>
      <c r="E190" t="s">
        <v>15</v>
      </c>
      <c r="F190" t="s">
        <v>76</v>
      </c>
      <c r="G190" t="s">
        <v>38</v>
      </c>
      <c r="H190">
        <v>50</v>
      </c>
      <c r="I190">
        <v>100</v>
      </c>
      <c r="J190">
        <v>250</v>
      </c>
      <c r="K190">
        <v>47</v>
      </c>
      <c r="L190">
        <v>47</v>
      </c>
      <c r="M190" t="s">
        <v>181</v>
      </c>
    </row>
    <row r="191" spans="1:13">
      <c r="A191" t="s">
        <v>236</v>
      </c>
      <c r="B191" s="2" t="str">
        <f>Hyperlink("https://www.diodes.com/assets/Datasheets/ds30325.pdf")</f>
        <v>https://www.diodes.com/assets/Datasheets/ds30325.pdf</v>
      </c>
      <c r="C191" t="str">
        <f>Hyperlink("https://www.diodes.com/part/view/DDTA144EUA","DDTA144EUA")</f>
        <v>DDTA144EUA</v>
      </c>
      <c r="D191" t="s">
        <v>41</v>
      </c>
      <c r="E191" t="s">
        <v>15</v>
      </c>
      <c r="F191" t="s">
        <v>76</v>
      </c>
      <c r="G191" t="s">
        <v>38</v>
      </c>
      <c r="H191">
        <v>50</v>
      </c>
      <c r="I191">
        <v>100</v>
      </c>
      <c r="J191">
        <v>200</v>
      </c>
      <c r="K191">
        <v>47</v>
      </c>
      <c r="L191">
        <v>47</v>
      </c>
      <c r="M191" t="s">
        <v>42</v>
      </c>
    </row>
    <row r="192" spans="1:13">
      <c r="A192" t="s">
        <v>237</v>
      </c>
      <c r="B192" s="2" t="str">
        <f>Hyperlink("https://www.diodes.com/assets/Datasheets/ds30336.pdf")</f>
        <v>https://www.diodes.com/assets/Datasheets/ds30336.pdf</v>
      </c>
      <c r="C192" t="str">
        <f>Hyperlink("https://www.diodes.com/part/view/DDTA144GCA","DDTA144GCA")</f>
        <v>DDTA144GCA</v>
      </c>
      <c r="D192" t="s">
        <v>37</v>
      </c>
      <c r="E192" t="s">
        <v>168</v>
      </c>
      <c r="F192" t="s">
        <v>76</v>
      </c>
      <c r="G192" t="s">
        <v>38</v>
      </c>
      <c r="H192">
        <v>50</v>
      </c>
      <c r="I192">
        <v>100</v>
      </c>
      <c r="J192">
        <v>200</v>
      </c>
      <c r="K192" t="s">
        <v>63</v>
      </c>
      <c r="L192">
        <v>47</v>
      </c>
      <c r="M192" t="s">
        <v>39</v>
      </c>
    </row>
    <row r="193" spans="1:13">
      <c r="A193" t="s">
        <v>238</v>
      </c>
      <c r="B193" s="2" t="str">
        <f>Hyperlink("https://www.diodes.com/assets/Datasheets/ds30320.pdf")</f>
        <v>https://www.diodes.com/assets/Datasheets/ds30320.pdf</v>
      </c>
      <c r="C193" t="str">
        <f>Hyperlink("https://www.diodes.com/part/view/DDTA144GE","DDTA144GE")</f>
        <v>DDTA144GE</v>
      </c>
      <c r="D193" t="s">
        <v>157</v>
      </c>
      <c r="E193" t="s">
        <v>168</v>
      </c>
      <c r="F193" t="s">
        <v>76</v>
      </c>
      <c r="G193" t="s">
        <v>38</v>
      </c>
      <c r="H193">
        <v>50</v>
      </c>
      <c r="I193">
        <v>100</v>
      </c>
      <c r="J193">
        <v>150</v>
      </c>
      <c r="K193" t="s">
        <v>63</v>
      </c>
      <c r="L193">
        <v>47</v>
      </c>
      <c r="M193" t="s">
        <v>158</v>
      </c>
    </row>
    <row r="194" spans="1:13">
      <c r="A194" t="s">
        <v>239</v>
      </c>
      <c r="B194" s="2" t="str">
        <f>Hyperlink("https://www.diodes.com/assets/Datasheets/ds30328.pdf")</f>
        <v>https://www.diodes.com/assets/Datasheets/ds30328.pdf</v>
      </c>
      <c r="C194" t="str">
        <f>Hyperlink("https://www.diodes.com/part/view/DDTA144GUA","DDTA144GUA")</f>
        <v>DDTA144GUA</v>
      </c>
      <c r="D194" t="s">
        <v>41</v>
      </c>
      <c r="E194" t="s">
        <v>168</v>
      </c>
      <c r="F194" t="s">
        <v>76</v>
      </c>
      <c r="G194" t="s">
        <v>38</v>
      </c>
      <c r="H194">
        <v>50</v>
      </c>
      <c r="I194">
        <v>100</v>
      </c>
      <c r="J194">
        <v>200</v>
      </c>
      <c r="K194" t="s">
        <v>63</v>
      </c>
      <c r="L194">
        <v>47</v>
      </c>
      <c r="M194" t="s">
        <v>42</v>
      </c>
    </row>
    <row r="195" spans="1:13">
      <c r="A195" t="s">
        <v>240</v>
      </c>
      <c r="B195" s="2" t="str">
        <f>Hyperlink("https://www.diodes.com/assets/Datasheets/DDTA_R1-ONLY_SERIES_CA.pdf")</f>
        <v>https://www.diodes.com/assets/Datasheets/DDTA_R1-ONLY_SERIES_CA.pdf</v>
      </c>
      <c r="C195" t="str">
        <f>Hyperlink("https://www.diodes.com/part/view/DDTA144TCA","DDTA144TCA")</f>
        <v>DDTA144TCA</v>
      </c>
      <c r="D195" t="s">
        <v>37</v>
      </c>
      <c r="E195" t="s">
        <v>33</v>
      </c>
      <c r="F195" t="s">
        <v>76</v>
      </c>
      <c r="G195" t="s">
        <v>38</v>
      </c>
      <c r="H195">
        <v>50</v>
      </c>
      <c r="I195">
        <v>100</v>
      </c>
      <c r="J195">
        <v>200</v>
      </c>
      <c r="K195">
        <v>47</v>
      </c>
      <c r="L195" t="s">
        <v>63</v>
      </c>
      <c r="M195" t="s">
        <v>39</v>
      </c>
    </row>
    <row r="196" spans="1:13">
      <c r="A196" t="s">
        <v>241</v>
      </c>
      <c r="B196" s="2" t="str">
        <f>Hyperlink("https://www.diodes.com/assets/Datasheets/DDTA_R1-ONLY_SERIES_E.pdf")</f>
        <v>https://www.diodes.com/assets/Datasheets/DDTA_R1-ONLY_SERIES_E.pdf</v>
      </c>
      <c r="C196" t="str">
        <f>Hyperlink("https://www.diodes.com/part/view/DDTA144TE","DDTA144TE")</f>
        <v>DDTA144TE</v>
      </c>
      <c r="D196" t="s">
        <v>157</v>
      </c>
      <c r="E196" t="s">
        <v>33</v>
      </c>
      <c r="F196" t="s">
        <v>76</v>
      </c>
      <c r="G196" t="s">
        <v>38</v>
      </c>
      <c r="H196">
        <v>50</v>
      </c>
      <c r="I196">
        <v>100</v>
      </c>
      <c r="J196">
        <v>150</v>
      </c>
      <c r="K196">
        <v>47</v>
      </c>
      <c r="L196" t="s">
        <v>63</v>
      </c>
      <c r="M196" t="s">
        <v>158</v>
      </c>
    </row>
    <row r="197" spans="1:13">
      <c r="A197" t="s">
        <v>242</v>
      </c>
      <c r="B197" s="2" t="str">
        <f>Hyperlink("https://www.diodes.com/assets/Datasheets/DDTA_R1-ONLY_SERIES_UA.pdf")</f>
        <v>https://www.diodes.com/assets/Datasheets/DDTA_R1-ONLY_SERIES_UA.pdf</v>
      </c>
      <c r="C197" t="str">
        <f>Hyperlink("https://www.diodes.com/part/view/DDTA144TUA","DDTA144TUA")</f>
        <v>DDTA144TUA</v>
      </c>
      <c r="D197" t="s">
        <v>41</v>
      </c>
      <c r="E197" t="s">
        <v>33</v>
      </c>
      <c r="F197" t="s">
        <v>76</v>
      </c>
      <c r="G197" t="s">
        <v>38</v>
      </c>
      <c r="H197">
        <v>50</v>
      </c>
      <c r="I197">
        <v>100</v>
      </c>
      <c r="J197">
        <v>200</v>
      </c>
      <c r="K197">
        <v>47</v>
      </c>
      <c r="L197" t="s">
        <v>63</v>
      </c>
      <c r="M197" t="s">
        <v>42</v>
      </c>
    </row>
    <row r="198" spans="1:13">
      <c r="A198" t="s">
        <v>243</v>
      </c>
      <c r="B198" s="2" t="str">
        <f>Hyperlink("https://www.diodes.com/assets/Datasheets/ds30334.pdf")</f>
        <v>https://www.diodes.com/assets/Datasheets/ds30334.pdf</v>
      </c>
      <c r="C198" t="str">
        <f>Hyperlink("https://www.diodes.com/part/view/DDTA144VCA","DDTA144VCA")</f>
        <v>DDTA144VCA</v>
      </c>
      <c r="D198" t="s">
        <v>37</v>
      </c>
      <c r="E198" t="s">
        <v>20</v>
      </c>
      <c r="F198" t="s">
        <v>76</v>
      </c>
      <c r="G198" t="s">
        <v>38</v>
      </c>
      <c r="H198">
        <v>50</v>
      </c>
      <c r="I198">
        <v>100</v>
      </c>
      <c r="J198">
        <v>200</v>
      </c>
      <c r="K198">
        <v>47</v>
      </c>
      <c r="L198">
        <v>10</v>
      </c>
      <c r="M198" t="s">
        <v>39</v>
      </c>
    </row>
    <row r="199" spans="1:13">
      <c r="A199" t="s">
        <v>244</v>
      </c>
      <c r="B199" s="2" t="str">
        <f>Hyperlink("https://www.diodes.com/assets/Datasheets/ds30318.pdf")</f>
        <v>https://www.diodes.com/assets/Datasheets/ds30318.pdf</v>
      </c>
      <c r="C199" t="str">
        <f>Hyperlink("https://www.diodes.com/part/view/DDTA144VE","DDTA144VE")</f>
        <v>DDTA144VE</v>
      </c>
      <c r="D199" t="s">
        <v>157</v>
      </c>
      <c r="E199" t="s">
        <v>20</v>
      </c>
      <c r="F199" t="s">
        <v>76</v>
      </c>
      <c r="G199" t="s">
        <v>38</v>
      </c>
      <c r="H199">
        <v>50</v>
      </c>
      <c r="I199">
        <v>100</v>
      </c>
      <c r="J199">
        <v>150</v>
      </c>
      <c r="K199">
        <v>47</v>
      </c>
      <c r="L199">
        <v>10</v>
      </c>
      <c r="M199" t="s">
        <v>158</v>
      </c>
    </row>
    <row r="200" spans="1:13">
      <c r="A200" t="s">
        <v>245</v>
      </c>
      <c r="B200" s="2" t="str">
        <f>Hyperlink("https://www.diodes.com/assets/Datasheets/ds30326.pdf")</f>
        <v>https://www.diodes.com/assets/Datasheets/ds30326.pdf</v>
      </c>
      <c r="C200" t="str">
        <f>Hyperlink("https://www.diodes.com/part/view/DDTA144VUA","DDTA144VUA")</f>
        <v>DDTA144VUA</v>
      </c>
      <c r="D200" t="s">
        <v>41</v>
      </c>
      <c r="E200" t="s">
        <v>20</v>
      </c>
      <c r="F200" t="s">
        <v>76</v>
      </c>
      <c r="G200" t="s">
        <v>38</v>
      </c>
      <c r="H200">
        <v>50</v>
      </c>
      <c r="I200">
        <v>100</v>
      </c>
      <c r="J200">
        <v>200</v>
      </c>
      <c r="K200">
        <v>47</v>
      </c>
      <c r="L200">
        <v>10</v>
      </c>
      <c r="M200" t="s">
        <v>42</v>
      </c>
    </row>
    <row r="201" spans="1:13">
      <c r="A201" t="s">
        <v>246</v>
      </c>
      <c r="B201" s="2" t="str">
        <f>Hyperlink("https://www.diodes.com/assets/Datasheets/ds30334.pdf")</f>
        <v>https://www.diodes.com/assets/Datasheets/ds30334.pdf</v>
      </c>
      <c r="C201" t="str">
        <f>Hyperlink("https://www.diodes.com/part/view/DDTA144WCA","DDTA144WCA")</f>
        <v>DDTA144WCA</v>
      </c>
      <c r="D201" t="s">
        <v>37</v>
      </c>
      <c r="E201" t="s">
        <v>20</v>
      </c>
      <c r="F201" t="s">
        <v>76</v>
      </c>
      <c r="G201" t="s">
        <v>38</v>
      </c>
      <c r="H201">
        <v>50</v>
      </c>
      <c r="I201">
        <v>100</v>
      </c>
      <c r="J201">
        <v>200</v>
      </c>
      <c r="K201">
        <v>47</v>
      </c>
      <c r="L201">
        <v>22</v>
      </c>
      <c r="M201" t="s">
        <v>39</v>
      </c>
    </row>
    <row r="202" spans="1:13">
      <c r="A202" t="s">
        <v>247</v>
      </c>
      <c r="B202" s="2" t="str">
        <f>Hyperlink("https://www.diodes.com/assets/Datasheets/ds30318.pdf")</f>
        <v>https://www.diodes.com/assets/Datasheets/ds30318.pdf</v>
      </c>
      <c r="C202" t="str">
        <f>Hyperlink("https://www.diodes.com/part/view/DDTA144WE","DDTA144WE")</f>
        <v>DDTA144WE</v>
      </c>
      <c r="D202" t="s">
        <v>157</v>
      </c>
      <c r="E202" t="s">
        <v>20</v>
      </c>
      <c r="F202" t="s">
        <v>76</v>
      </c>
      <c r="G202" t="s">
        <v>38</v>
      </c>
      <c r="H202">
        <v>50</v>
      </c>
      <c r="I202">
        <v>100</v>
      </c>
      <c r="J202">
        <v>150</v>
      </c>
      <c r="K202">
        <v>47</v>
      </c>
      <c r="L202">
        <v>22</v>
      </c>
      <c r="M202" t="s">
        <v>158</v>
      </c>
    </row>
    <row r="203" spans="1:13">
      <c r="A203" t="s">
        <v>248</v>
      </c>
      <c r="B203" s="2" t="str">
        <f>Hyperlink("https://www.diodes.com/assets/Datasheets/ds30326.pdf")</f>
        <v>https://www.diodes.com/assets/Datasheets/ds30326.pdf</v>
      </c>
      <c r="C203" t="str">
        <f>Hyperlink("https://www.diodes.com/part/view/DDTA144WUA","DDTA144WUA")</f>
        <v>DDTA144WUA</v>
      </c>
      <c r="D203" t="s">
        <v>41</v>
      </c>
      <c r="E203" t="s">
        <v>20</v>
      </c>
      <c r="F203" t="s">
        <v>76</v>
      </c>
      <c r="G203" t="s">
        <v>38</v>
      </c>
      <c r="H203">
        <v>50</v>
      </c>
      <c r="I203">
        <v>100</v>
      </c>
      <c r="J203">
        <v>200</v>
      </c>
      <c r="K203">
        <v>47</v>
      </c>
      <c r="L203">
        <v>22</v>
      </c>
      <c r="M203" t="s">
        <v>42</v>
      </c>
    </row>
    <row r="204" spans="1:13">
      <c r="A204" t="s">
        <v>249</v>
      </c>
      <c r="B204" s="2" t="str">
        <f>Hyperlink("https://www.diodes.com/assets/Datasheets/DDTB_XXXX_C.pdf")</f>
        <v>https://www.diodes.com/assets/Datasheets/DDTB_XXXX_C.pdf</v>
      </c>
      <c r="C204" t="str">
        <f>Hyperlink("https://www.diodes.com/part/view/DDTB113ZC","DDTB113ZC")</f>
        <v>DDTB113ZC</v>
      </c>
      <c r="D204" t="s">
        <v>250</v>
      </c>
      <c r="E204" t="s">
        <v>20</v>
      </c>
      <c r="F204" t="s">
        <v>76</v>
      </c>
      <c r="G204" t="s">
        <v>38</v>
      </c>
      <c r="H204">
        <v>50</v>
      </c>
      <c r="I204">
        <v>500</v>
      </c>
      <c r="J204">
        <v>200</v>
      </c>
      <c r="K204">
        <v>1</v>
      </c>
      <c r="L204">
        <v>10</v>
      </c>
      <c r="M204" t="s">
        <v>39</v>
      </c>
    </row>
    <row r="205" spans="1:13">
      <c r="A205" t="s">
        <v>251</v>
      </c>
      <c r="B205" s="2" t="str">
        <f>Hyperlink("https://www.diodes.com/assets/Datasheets/DDTB_XXXX_C.pdf")</f>
        <v>https://www.diodes.com/assets/Datasheets/DDTB_XXXX_C.pdf</v>
      </c>
      <c r="C205" t="str">
        <f>Hyperlink("https://www.diodes.com/part/view/DDTB114EC","DDTB114EC")</f>
        <v>DDTB114EC</v>
      </c>
      <c r="D205" t="s">
        <v>250</v>
      </c>
      <c r="E205" t="s">
        <v>15</v>
      </c>
      <c r="F205" t="s">
        <v>76</v>
      </c>
      <c r="G205" t="s">
        <v>38</v>
      </c>
      <c r="H205">
        <v>50</v>
      </c>
      <c r="I205">
        <v>500</v>
      </c>
      <c r="J205">
        <v>200</v>
      </c>
      <c r="K205">
        <v>10</v>
      </c>
      <c r="L205">
        <v>10</v>
      </c>
      <c r="M205" t="s">
        <v>39</v>
      </c>
    </row>
    <row r="206" spans="1:13">
      <c r="A206" t="s">
        <v>252</v>
      </c>
      <c r="B206" s="2" t="str">
        <f>Hyperlink("https://www.diodes.com/assets/Datasheets/DDTB_XXXX_C.pdf")</f>
        <v>https://www.diodes.com/assets/Datasheets/DDTB_XXXX_C.pdf</v>
      </c>
      <c r="C206" t="str">
        <f>Hyperlink("https://www.diodes.com/part/view/DDTB123YC","DDTB123YC")</f>
        <v>DDTB123YC</v>
      </c>
      <c r="D206" t="s">
        <v>250</v>
      </c>
      <c r="E206" t="s">
        <v>20</v>
      </c>
      <c r="F206" t="s">
        <v>76</v>
      </c>
      <c r="G206" t="s">
        <v>38</v>
      </c>
      <c r="H206">
        <v>50</v>
      </c>
      <c r="I206">
        <v>500</v>
      </c>
      <c r="J206">
        <v>200</v>
      </c>
      <c r="K206">
        <v>2.2</v>
      </c>
      <c r="L206">
        <v>10</v>
      </c>
      <c r="M206" t="s">
        <v>39</v>
      </c>
    </row>
    <row r="207" spans="1:13">
      <c r="A207" t="s">
        <v>253</v>
      </c>
      <c r="B207" s="2" t="str">
        <f>Hyperlink("https://www.diodes.com/assets/Datasheets/DDTB_XXXX_U.pdf")</f>
        <v>https://www.diodes.com/assets/Datasheets/DDTB_XXXX_U.pdf</v>
      </c>
      <c r="C207" t="str">
        <f>Hyperlink("https://www.diodes.com/part/view/DDTB143EU","DDTB143EU")</f>
        <v>DDTB143EU</v>
      </c>
      <c r="D207" t="s">
        <v>254</v>
      </c>
      <c r="E207" t="s">
        <v>15</v>
      </c>
      <c r="F207" t="s">
        <v>76</v>
      </c>
      <c r="G207" t="s">
        <v>38</v>
      </c>
      <c r="H207">
        <v>50</v>
      </c>
      <c r="I207">
        <v>500</v>
      </c>
      <c r="J207">
        <v>200</v>
      </c>
      <c r="K207">
        <v>4.7</v>
      </c>
      <c r="L207">
        <v>4.7</v>
      </c>
      <c r="M207" t="s">
        <v>42</v>
      </c>
    </row>
    <row r="208" spans="1:13">
      <c r="A208" t="s">
        <v>255</v>
      </c>
      <c r="B208" s="2" t="str">
        <f>Hyperlink("https://www.diodes.com/assets/Datasheets/DDTC_R1-ONLY_SERIES_CA.pdf")</f>
        <v>https://www.diodes.com/assets/Datasheets/DDTC_R1-ONLY_SERIES_CA.pdf</v>
      </c>
      <c r="C208" t="str">
        <f>Hyperlink("https://www.diodes.com/part/view/DDTC113TCA","DDTC113TCA")</f>
        <v>DDTC113TCA</v>
      </c>
      <c r="D208" t="s">
        <v>54</v>
      </c>
      <c r="E208" t="s">
        <v>33</v>
      </c>
      <c r="F208" t="s">
        <v>76</v>
      </c>
      <c r="G208" t="s">
        <v>55</v>
      </c>
      <c r="H208">
        <v>50</v>
      </c>
      <c r="I208">
        <v>100</v>
      </c>
      <c r="J208">
        <v>200</v>
      </c>
      <c r="K208">
        <v>1</v>
      </c>
      <c r="L208" t="s">
        <v>63</v>
      </c>
      <c r="M208" t="s">
        <v>39</v>
      </c>
    </row>
    <row r="209" spans="1:13">
      <c r="A209" t="s">
        <v>256</v>
      </c>
      <c r="B209" s="2" t="str">
        <f>Hyperlink("https://www.diodes.com/assets/Datasheets/DDTC_R1-ONLY_SERIES_E.pdf")</f>
        <v>https://www.diodes.com/assets/Datasheets/DDTC_R1-ONLY_SERIES_E.pdf</v>
      </c>
      <c r="C209" t="str">
        <f>Hyperlink("https://www.diodes.com/part/view/DDTC113TE","DDTC113TE")</f>
        <v>DDTC113TE</v>
      </c>
      <c r="D209" t="s">
        <v>257</v>
      </c>
      <c r="E209" t="s">
        <v>33</v>
      </c>
      <c r="F209" t="s">
        <v>76</v>
      </c>
      <c r="G209" t="s">
        <v>55</v>
      </c>
      <c r="H209">
        <v>50</v>
      </c>
      <c r="I209">
        <v>100</v>
      </c>
      <c r="J209">
        <v>150</v>
      </c>
      <c r="K209">
        <v>1</v>
      </c>
      <c r="L209" t="s">
        <v>63</v>
      </c>
      <c r="M209" t="s">
        <v>158</v>
      </c>
    </row>
    <row r="210" spans="1:13">
      <c r="A210" t="s">
        <v>258</v>
      </c>
      <c r="B210" s="2" t="str">
        <f>Hyperlink("https://www.diodes.com/assets/Datasheets/DDTC113TLP.pdf")</f>
        <v>https://www.diodes.com/assets/Datasheets/DDTC113TLP.pdf</v>
      </c>
      <c r="C210" t="str">
        <f>Hyperlink("https://www.diodes.com/part/view/DDTC113TLP","DDTC113TLP")</f>
        <v>DDTC113TLP</v>
      </c>
      <c r="D210" t="s">
        <v>259</v>
      </c>
      <c r="E210" t="s">
        <v>33</v>
      </c>
      <c r="F210" t="s">
        <v>76</v>
      </c>
      <c r="G210" t="s">
        <v>55</v>
      </c>
      <c r="H210">
        <v>50</v>
      </c>
      <c r="I210">
        <v>100</v>
      </c>
      <c r="J210">
        <v>250</v>
      </c>
      <c r="K210">
        <v>1</v>
      </c>
      <c r="L210" t="s">
        <v>63</v>
      </c>
      <c r="M210" t="s">
        <v>181</v>
      </c>
    </row>
    <row r="211" spans="1:13">
      <c r="A211" t="s">
        <v>260</v>
      </c>
      <c r="B211" s="2" t="str">
        <f>Hyperlink("https://www.diodes.com/assets/Datasheets/DDTC_R1-ONLY_SERIES_UA.pdf")</f>
        <v>https://www.diodes.com/assets/Datasheets/DDTC_R1-ONLY_SERIES_UA.pdf</v>
      </c>
      <c r="C211" t="str">
        <f>Hyperlink("https://www.diodes.com/part/view/DDTC113TUA","DDTC113TUA")</f>
        <v>DDTC113TUA</v>
      </c>
      <c r="D211" t="s">
        <v>57</v>
      </c>
      <c r="E211" t="s">
        <v>33</v>
      </c>
      <c r="F211" t="s">
        <v>76</v>
      </c>
      <c r="G211" t="s">
        <v>55</v>
      </c>
      <c r="H211">
        <v>50</v>
      </c>
      <c r="I211">
        <v>100</v>
      </c>
      <c r="J211">
        <v>200</v>
      </c>
      <c r="K211">
        <v>1</v>
      </c>
      <c r="L211" t="s">
        <v>63</v>
      </c>
      <c r="M211" t="s">
        <v>42</v>
      </c>
    </row>
    <row r="212" spans="1:13">
      <c r="A212" t="s">
        <v>261</v>
      </c>
      <c r="B212" s="2" t="str">
        <f>Hyperlink("https://www.diodes.com/assets/Datasheets/ds30330.pdf")</f>
        <v>https://www.diodes.com/assets/Datasheets/ds30330.pdf</v>
      </c>
      <c r="C212" t="str">
        <f>Hyperlink("https://www.diodes.com/part/view/DDTC113ZCA","DDTC113ZCA")</f>
        <v>DDTC113ZCA</v>
      </c>
      <c r="D212" t="s">
        <v>54</v>
      </c>
      <c r="E212" t="s">
        <v>20</v>
      </c>
      <c r="F212" t="s">
        <v>76</v>
      </c>
      <c r="G212" t="s">
        <v>55</v>
      </c>
      <c r="H212">
        <v>50</v>
      </c>
      <c r="I212">
        <v>100</v>
      </c>
      <c r="J212">
        <v>200</v>
      </c>
      <c r="K212">
        <v>1</v>
      </c>
      <c r="L212">
        <v>10</v>
      </c>
      <c r="M212" t="s">
        <v>39</v>
      </c>
    </row>
    <row r="213" spans="1:13">
      <c r="A213" t="s">
        <v>262</v>
      </c>
      <c r="B213" s="2" t="str">
        <f>Hyperlink("https://www.diodes.com/assets/Datasheets/ds30314.pdf")</f>
        <v>https://www.diodes.com/assets/Datasheets/ds30314.pdf</v>
      </c>
      <c r="C213" t="str">
        <f>Hyperlink("https://www.diodes.com/part/view/DDTC113ZE","DDTC113ZE")</f>
        <v>DDTC113ZE</v>
      </c>
      <c r="D213" t="s">
        <v>257</v>
      </c>
      <c r="E213" t="s">
        <v>20</v>
      </c>
      <c r="F213" t="s">
        <v>76</v>
      </c>
      <c r="G213" t="s">
        <v>55</v>
      </c>
      <c r="H213">
        <v>50</v>
      </c>
      <c r="I213">
        <v>100</v>
      </c>
      <c r="J213">
        <v>150</v>
      </c>
      <c r="K213">
        <v>1</v>
      </c>
      <c r="L213">
        <v>10</v>
      </c>
      <c r="M213" t="s">
        <v>158</v>
      </c>
    </row>
    <row r="214" spans="1:13">
      <c r="A214" t="s">
        <v>263</v>
      </c>
      <c r="B214" s="2" t="str">
        <f>Hyperlink("https://www.diodes.com/assets/Datasheets/ds30322.pdf")</f>
        <v>https://www.diodes.com/assets/Datasheets/ds30322.pdf</v>
      </c>
      <c r="C214" t="str">
        <f>Hyperlink("https://www.diodes.com/part/view/DDTC113ZUA","DDTC113ZUA")</f>
        <v>DDTC113ZUA</v>
      </c>
      <c r="D214" t="s">
        <v>57</v>
      </c>
      <c r="E214" t="s">
        <v>20</v>
      </c>
      <c r="F214" t="s">
        <v>76</v>
      </c>
      <c r="G214" t="s">
        <v>55</v>
      </c>
      <c r="H214">
        <v>50</v>
      </c>
      <c r="I214">
        <v>100</v>
      </c>
      <c r="J214">
        <v>200</v>
      </c>
      <c r="K214">
        <v>1</v>
      </c>
      <c r="L214">
        <v>10</v>
      </c>
      <c r="M214" t="s">
        <v>42</v>
      </c>
    </row>
    <row r="215" spans="1:13">
      <c r="A215" t="s">
        <v>264</v>
      </c>
      <c r="B215" s="2" t="str">
        <f>Hyperlink("https://www.diodes.com/assets/Datasheets/ds30329.pdf")</f>
        <v>https://www.diodes.com/assets/Datasheets/ds30329.pdf</v>
      </c>
      <c r="C215" t="str">
        <f>Hyperlink("https://www.diodes.com/part/view/DDTC114ECA","DDTC114ECA")</f>
        <v>DDTC114ECA</v>
      </c>
      <c r="D215" t="s">
        <v>54</v>
      </c>
      <c r="E215" t="s">
        <v>15</v>
      </c>
      <c r="F215" t="s">
        <v>76</v>
      </c>
      <c r="G215" t="s">
        <v>55</v>
      </c>
      <c r="H215">
        <v>50</v>
      </c>
      <c r="I215">
        <v>100</v>
      </c>
      <c r="J215">
        <v>200</v>
      </c>
      <c r="K215">
        <v>10</v>
      </c>
      <c r="L215">
        <v>10</v>
      </c>
      <c r="M215" t="s">
        <v>39</v>
      </c>
    </row>
    <row r="216" spans="1:13">
      <c r="A216" t="s">
        <v>265</v>
      </c>
      <c r="B216" s="2" t="str">
        <f>Hyperlink("https://www.diodes.com/assets/Datasheets/ds30329.pdf")</f>
        <v>https://www.diodes.com/assets/Datasheets/ds30329.pdf</v>
      </c>
      <c r="C216" t="str">
        <f>Hyperlink("https://www.diodes.com/part/view/DDTC114ECAQ","DDTC114ECAQ")</f>
        <v>DDTC114ECAQ</v>
      </c>
      <c r="D216" t="s">
        <v>54</v>
      </c>
      <c r="E216" t="s">
        <v>15</v>
      </c>
      <c r="F216" t="s">
        <v>16</v>
      </c>
      <c r="G216" t="s">
        <v>55</v>
      </c>
      <c r="H216">
        <v>50</v>
      </c>
      <c r="I216">
        <v>100</v>
      </c>
      <c r="J216">
        <v>200</v>
      </c>
      <c r="K216">
        <v>10</v>
      </c>
      <c r="L216">
        <v>10</v>
      </c>
      <c r="M216" t="s">
        <v>39</v>
      </c>
    </row>
    <row r="217" spans="1:13">
      <c r="A217" t="s">
        <v>266</v>
      </c>
      <c r="B217" s="2" t="str">
        <f>Hyperlink("https://www.diodes.com/assets/Datasheets/ds30313.pdf")</f>
        <v>https://www.diodes.com/assets/Datasheets/ds30313.pdf</v>
      </c>
      <c r="C217" t="str">
        <f>Hyperlink("https://www.diodes.com/part/view/DDTC114EE","DDTC114EE")</f>
        <v>DDTC114EE</v>
      </c>
      <c r="D217" t="s">
        <v>257</v>
      </c>
      <c r="E217" t="s">
        <v>15</v>
      </c>
      <c r="F217" t="s">
        <v>76</v>
      </c>
      <c r="G217" t="s">
        <v>55</v>
      </c>
      <c r="H217">
        <v>50</v>
      </c>
      <c r="I217">
        <v>100</v>
      </c>
      <c r="J217">
        <v>150</v>
      </c>
      <c r="K217">
        <v>10</v>
      </c>
      <c r="L217">
        <v>10</v>
      </c>
      <c r="M217" t="s">
        <v>158</v>
      </c>
    </row>
    <row r="218" spans="1:13">
      <c r="A218" t="s">
        <v>267</v>
      </c>
      <c r="B218" s="2" t="str">
        <f>Hyperlink("https://www.diodes.com/assets/Datasheets/ds30945.pdf")</f>
        <v>https://www.diodes.com/assets/Datasheets/ds30945.pdf</v>
      </c>
      <c r="C218" t="str">
        <f>Hyperlink("https://www.diodes.com/part/view/DDTC114ELP","DDTC114ELP")</f>
        <v>DDTC114ELP</v>
      </c>
      <c r="D218" t="s">
        <v>259</v>
      </c>
      <c r="E218" t="s">
        <v>15</v>
      </c>
      <c r="F218" t="s">
        <v>76</v>
      </c>
      <c r="G218" t="s">
        <v>55</v>
      </c>
      <c r="H218">
        <v>50</v>
      </c>
      <c r="I218">
        <v>100</v>
      </c>
      <c r="J218">
        <v>250</v>
      </c>
      <c r="K218">
        <v>10</v>
      </c>
      <c r="L218">
        <v>10</v>
      </c>
      <c r="M218" t="s">
        <v>181</v>
      </c>
    </row>
    <row r="219" spans="1:13">
      <c r="A219" t="s">
        <v>268</v>
      </c>
      <c r="B219" s="2" t="str">
        <f>Hyperlink("https://www.diodes.com/assets/Datasheets/ds30321.pdf")</f>
        <v>https://www.diodes.com/assets/Datasheets/ds30321.pdf</v>
      </c>
      <c r="C219" t="str">
        <f>Hyperlink("https://www.diodes.com/part/view/DDTC114EUA","DDTC114EUA")</f>
        <v>DDTC114EUA</v>
      </c>
      <c r="D219" t="s">
        <v>57</v>
      </c>
      <c r="E219" t="s">
        <v>15</v>
      </c>
      <c r="F219" t="s">
        <v>76</v>
      </c>
      <c r="G219" t="s">
        <v>55</v>
      </c>
      <c r="H219">
        <v>50</v>
      </c>
      <c r="I219">
        <v>100</v>
      </c>
      <c r="J219">
        <v>200</v>
      </c>
      <c r="K219">
        <v>10</v>
      </c>
      <c r="L219">
        <v>10</v>
      </c>
      <c r="M219" t="s">
        <v>42</v>
      </c>
    </row>
    <row r="220" spans="1:13">
      <c r="A220" t="s">
        <v>269</v>
      </c>
      <c r="B220" s="2" t="str">
        <f>Hyperlink("https://www.diodes.com/assets/Datasheets/ds30321.pdf")</f>
        <v>https://www.diodes.com/assets/Datasheets/ds30321.pdf</v>
      </c>
      <c r="C220" t="str">
        <f>Hyperlink("https://www.diodes.com/part/view/DDTC114EUAQ","DDTC114EUAQ")</f>
        <v>DDTC114EUAQ</v>
      </c>
      <c r="D220" t="s">
        <v>57</v>
      </c>
      <c r="E220" t="s">
        <v>15</v>
      </c>
      <c r="F220" t="s">
        <v>16</v>
      </c>
      <c r="G220" t="s">
        <v>55</v>
      </c>
      <c r="H220">
        <v>50</v>
      </c>
      <c r="I220">
        <v>100</v>
      </c>
      <c r="J220">
        <v>200</v>
      </c>
      <c r="K220">
        <v>10</v>
      </c>
      <c r="L220">
        <v>10</v>
      </c>
      <c r="M220" t="s">
        <v>42</v>
      </c>
    </row>
    <row r="221" spans="1:13">
      <c r="A221" t="s">
        <v>270</v>
      </c>
      <c r="B221" s="2" t="str">
        <f>Hyperlink("https://www.diodes.com/assets/Datasheets/ds30332.pdf")</f>
        <v>https://www.diodes.com/assets/Datasheets/ds30332.pdf</v>
      </c>
      <c r="C221" t="str">
        <f>Hyperlink("https://www.diodes.com/part/view/DDTC114GCA","DDTC114GCA")</f>
        <v>DDTC114GCA</v>
      </c>
      <c r="D221" t="s">
        <v>54</v>
      </c>
      <c r="E221" t="s">
        <v>168</v>
      </c>
      <c r="F221" t="s">
        <v>76</v>
      </c>
      <c r="G221" t="s">
        <v>55</v>
      </c>
      <c r="H221">
        <v>50</v>
      </c>
      <c r="I221">
        <v>100</v>
      </c>
      <c r="J221">
        <v>200</v>
      </c>
      <c r="K221" t="s">
        <v>63</v>
      </c>
      <c r="L221">
        <v>10</v>
      </c>
      <c r="M221" t="s">
        <v>39</v>
      </c>
    </row>
    <row r="222" spans="1:13">
      <c r="A222" t="s">
        <v>271</v>
      </c>
      <c r="B222" s="2" t="str">
        <f>Hyperlink("https://www.diodes.com/assets/Datasheets/ds30316.pdf")</f>
        <v>https://www.diodes.com/assets/Datasheets/ds30316.pdf</v>
      </c>
      <c r="C222" t="str">
        <f>Hyperlink("https://www.diodes.com/part/view/DDTC114GE","DDTC114GE")</f>
        <v>DDTC114GE</v>
      </c>
      <c r="D222" t="s">
        <v>257</v>
      </c>
      <c r="E222" t="s">
        <v>168</v>
      </c>
      <c r="F222" t="s">
        <v>76</v>
      </c>
      <c r="G222" t="s">
        <v>55</v>
      </c>
      <c r="H222">
        <v>50</v>
      </c>
      <c r="I222">
        <v>100</v>
      </c>
      <c r="J222">
        <v>150</v>
      </c>
      <c r="K222" t="s">
        <v>63</v>
      </c>
      <c r="L222">
        <v>10</v>
      </c>
      <c r="M222" t="s">
        <v>158</v>
      </c>
    </row>
    <row r="223" spans="1:13">
      <c r="A223" t="s">
        <v>272</v>
      </c>
      <c r="B223" s="2" t="str">
        <f>Hyperlink("https://www.diodes.com/assets/Datasheets/ds30324.pdf")</f>
        <v>https://www.diodes.com/assets/Datasheets/ds30324.pdf</v>
      </c>
      <c r="C223" t="str">
        <f>Hyperlink("https://www.diodes.com/part/view/DDTC114GUA","DDTC114GUA")</f>
        <v>DDTC114GUA</v>
      </c>
      <c r="D223" t="s">
        <v>57</v>
      </c>
      <c r="E223" t="s">
        <v>168</v>
      </c>
      <c r="F223" t="s">
        <v>76</v>
      </c>
      <c r="G223" t="s">
        <v>55</v>
      </c>
      <c r="H223">
        <v>50</v>
      </c>
      <c r="I223">
        <v>100</v>
      </c>
      <c r="J223">
        <v>200</v>
      </c>
      <c r="K223" t="s">
        <v>63</v>
      </c>
      <c r="L223">
        <v>10</v>
      </c>
      <c r="M223" t="s">
        <v>42</v>
      </c>
    </row>
    <row r="224" spans="1:13">
      <c r="A224" t="s">
        <v>273</v>
      </c>
      <c r="B224" s="2" t="str">
        <f>Hyperlink("https://www.diodes.com/assets/Datasheets/DDTC_R1-ONLY_SERIES_CA.pdf")</f>
        <v>https://www.diodes.com/assets/Datasheets/DDTC_R1-ONLY_SERIES_CA.pdf</v>
      </c>
      <c r="C224" t="str">
        <f>Hyperlink("https://www.diodes.com/part/view/DDTC114TCA","DDTC114TCA")</f>
        <v>DDTC114TCA</v>
      </c>
      <c r="D224" t="s">
        <v>54</v>
      </c>
      <c r="E224" t="s">
        <v>33</v>
      </c>
      <c r="F224" t="s">
        <v>76</v>
      </c>
      <c r="G224" t="s">
        <v>55</v>
      </c>
      <c r="H224">
        <v>50</v>
      </c>
      <c r="I224">
        <v>100</v>
      </c>
      <c r="J224">
        <v>200</v>
      </c>
      <c r="K224">
        <v>10</v>
      </c>
      <c r="L224" t="s">
        <v>63</v>
      </c>
      <c r="M224" t="s">
        <v>39</v>
      </c>
    </row>
    <row r="225" spans="1:13">
      <c r="A225" t="s">
        <v>274</v>
      </c>
      <c r="B225" s="2" t="str">
        <f>Hyperlink("https://www.diodes.com/assets/Datasheets/DDTC_R1-ONLY_SERIES_E.pdf")</f>
        <v>https://www.diodes.com/assets/Datasheets/DDTC_R1-ONLY_SERIES_E.pdf</v>
      </c>
      <c r="C225" t="str">
        <f>Hyperlink("https://www.diodes.com/part/view/DDTC114TE","DDTC114TE")</f>
        <v>DDTC114TE</v>
      </c>
      <c r="D225" t="s">
        <v>257</v>
      </c>
      <c r="E225" t="s">
        <v>33</v>
      </c>
      <c r="F225" t="s">
        <v>76</v>
      </c>
      <c r="G225" t="s">
        <v>55</v>
      </c>
      <c r="H225">
        <v>50</v>
      </c>
      <c r="I225">
        <v>100</v>
      </c>
      <c r="J225">
        <v>150</v>
      </c>
      <c r="K225">
        <v>10</v>
      </c>
      <c r="L225" t="s">
        <v>63</v>
      </c>
      <c r="M225" t="s">
        <v>158</v>
      </c>
    </row>
    <row r="226" spans="1:13">
      <c r="A226" t="s">
        <v>275</v>
      </c>
      <c r="B226" s="2" t="str">
        <f>Hyperlink("https://www.diodes.com/assets/Datasheets/DDTC_R1-ONLY_SERIES_UA.pdf")</f>
        <v>https://www.diodes.com/assets/Datasheets/DDTC_R1-ONLY_SERIES_UA.pdf</v>
      </c>
      <c r="C226" t="str">
        <f>Hyperlink("https://www.diodes.com/part/view/DDTC114TUA","DDTC114TUA")</f>
        <v>DDTC114TUA</v>
      </c>
      <c r="D226" t="s">
        <v>57</v>
      </c>
      <c r="E226" t="s">
        <v>33</v>
      </c>
      <c r="F226" t="s">
        <v>76</v>
      </c>
      <c r="G226" t="s">
        <v>55</v>
      </c>
      <c r="H226">
        <v>50</v>
      </c>
      <c r="I226">
        <v>100</v>
      </c>
      <c r="J226">
        <v>200</v>
      </c>
      <c r="K226">
        <v>10</v>
      </c>
      <c r="L226" t="s">
        <v>63</v>
      </c>
      <c r="M226" t="s">
        <v>42</v>
      </c>
    </row>
    <row r="227" spans="1:13">
      <c r="A227" t="s">
        <v>276</v>
      </c>
      <c r="B227" s="2" t="str">
        <f>Hyperlink("https://www.diodes.com/assets/Datasheets/ds30330.pdf")</f>
        <v>https://www.diodes.com/assets/Datasheets/ds30330.pdf</v>
      </c>
      <c r="C227" t="str">
        <f>Hyperlink("https://www.diodes.com/part/view/DDTC114WCA","DDTC114WCA")</f>
        <v>DDTC114WCA</v>
      </c>
      <c r="D227" t="s">
        <v>54</v>
      </c>
      <c r="E227" t="s">
        <v>20</v>
      </c>
      <c r="F227" t="s">
        <v>76</v>
      </c>
      <c r="G227" t="s">
        <v>55</v>
      </c>
      <c r="H227">
        <v>50</v>
      </c>
      <c r="I227">
        <v>100</v>
      </c>
      <c r="J227">
        <v>200</v>
      </c>
      <c r="K227">
        <v>10</v>
      </c>
      <c r="L227">
        <v>4.7</v>
      </c>
      <c r="M227" t="s">
        <v>39</v>
      </c>
    </row>
    <row r="228" spans="1:13">
      <c r="A228" t="s">
        <v>277</v>
      </c>
      <c r="B228" s="2" t="str">
        <f>Hyperlink("https://www.diodes.com/assets/Datasheets/ds30314.pdf")</f>
        <v>https://www.diodes.com/assets/Datasheets/ds30314.pdf</v>
      </c>
      <c r="C228" t="str">
        <f>Hyperlink("https://www.diodes.com/part/view/DDTC114WE","DDTC114WE")</f>
        <v>DDTC114WE</v>
      </c>
      <c r="D228" t="s">
        <v>257</v>
      </c>
      <c r="E228" t="s">
        <v>20</v>
      </c>
      <c r="F228" t="s">
        <v>76</v>
      </c>
      <c r="G228" t="s">
        <v>55</v>
      </c>
      <c r="H228">
        <v>50</v>
      </c>
      <c r="I228">
        <v>100</v>
      </c>
      <c r="J228">
        <v>150</v>
      </c>
      <c r="K228">
        <v>10</v>
      </c>
      <c r="L228">
        <v>4.7</v>
      </c>
      <c r="M228" t="s">
        <v>158</v>
      </c>
    </row>
    <row r="229" spans="1:13">
      <c r="A229" t="s">
        <v>278</v>
      </c>
      <c r="B229" s="2" t="str">
        <f>Hyperlink("https://www.diodes.com/assets/Datasheets/ds30322.pdf")</f>
        <v>https://www.diodes.com/assets/Datasheets/ds30322.pdf</v>
      </c>
      <c r="C229" t="str">
        <f>Hyperlink("https://www.diodes.com/part/view/DDTC114WUA","DDTC114WUA")</f>
        <v>DDTC114WUA</v>
      </c>
      <c r="D229" t="s">
        <v>57</v>
      </c>
      <c r="E229" t="s">
        <v>20</v>
      </c>
      <c r="F229" t="s">
        <v>76</v>
      </c>
      <c r="G229" t="s">
        <v>55</v>
      </c>
      <c r="H229">
        <v>50</v>
      </c>
      <c r="I229">
        <v>100</v>
      </c>
      <c r="J229">
        <v>200</v>
      </c>
      <c r="K229">
        <v>10</v>
      </c>
      <c r="L229">
        <v>4.7</v>
      </c>
      <c r="M229" t="s">
        <v>42</v>
      </c>
    </row>
    <row r="230" spans="1:13">
      <c r="A230" t="s">
        <v>279</v>
      </c>
      <c r="B230" s="2" t="str">
        <f>Hyperlink("https://www.diodes.com/assets/Datasheets/ds30330.pdf")</f>
        <v>https://www.diodes.com/assets/Datasheets/ds30330.pdf</v>
      </c>
      <c r="C230" t="str">
        <f>Hyperlink("https://www.diodes.com/part/view/DDTC114YCA","DDTC114YCA")</f>
        <v>DDTC114YCA</v>
      </c>
      <c r="D230" t="s">
        <v>54</v>
      </c>
      <c r="E230" t="s">
        <v>20</v>
      </c>
      <c r="F230" t="s">
        <v>76</v>
      </c>
      <c r="G230" t="s">
        <v>55</v>
      </c>
      <c r="H230">
        <v>50</v>
      </c>
      <c r="I230">
        <v>100</v>
      </c>
      <c r="J230">
        <v>200</v>
      </c>
      <c r="K230">
        <v>10</v>
      </c>
      <c r="L230">
        <v>47</v>
      </c>
      <c r="M230" t="s">
        <v>39</v>
      </c>
    </row>
    <row r="231" spans="1:13">
      <c r="A231" t="s">
        <v>280</v>
      </c>
      <c r="B231" s="2" t="str">
        <f>Hyperlink("https://www.diodes.com/assets/Datasheets/ds30330.pdf")</f>
        <v>https://www.diodes.com/assets/Datasheets/ds30330.pdf</v>
      </c>
      <c r="C231" t="str">
        <f>Hyperlink("https://www.diodes.com/part/view/DDTC114YCAQ","DDTC114YCAQ")</f>
        <v>DDTC114YCAQ</v>
      </c>
      <c r="D231" t="s">
        <v>54</v>
      </c>
      <c r="E231" t="s">
        <v>20</v>
      </c>
      <c r="F231" t="s">
        <v>16</v>
      </c>
      <c r="G231" t="s">
        <v>55</v>
      </c>
      <c r="H231">
        <v>50</v>
      </c>
      <c r="I231">
        <v>100</v>
      </c>
      <c r="J231">
        <v>200</v>
      </c>
      <c r="K231">
        <v>10</v>
      </c>
      <c r="L231">
        <v>47</v>
      </c>
      <c r="M231" t="s">
        <v>39</v>
      </c>
    </row>
    <row r="232" spans="1:13">
      <c r="A232" t="s">
        <v>281</v>
      </c>
      <c r="B232" s="2" t="str">
        <f>Hyperlink("https://www.diodes.com/assets/Datasheets/ds30314.pdf")</f>
        <v>https://www.diodes.com/assets/Datasheets/ds30314.pdf</v>
      </c>
      <c r="C232" t="str">
        <f>Hyperlink("https://www.diodes.com/part/view/DDTC114YE","DDTC114YE")</f>
        <v>DDTC114YE</v>
      </c>
      <c r="D232" t="s">
        <v>257</v>
      </c>
      <c r="E232" t="s">
        <v>20</v>
      </c>
      <c r="F232" t="s">
        <v>76</v>
      </c>
      <c r="G232" t="s">
        <v>55</v>
      </c>
      <c r="H232">
        <v>50</v>
      </c>
      <c r="I232">
        <v>100</v>
      </c>
      <c r="J232">
        <v>150</v>
      </c>
      <c r="K232">
        <v>10</v>
      </c>
      <c r="L232">
        <v>47</v>
      </c>
      <c r="M232" t="s">
        <v>158</v>
      </c>
    </row>
    <row r="233" spans="1:13">
      <c r="A233" t="s">
        <v>282</v>
      </c>
      <c r="B233" s="2" t="str">
        <f>Hyperlink("https://www.diodes.com/assets/Datasheets/ds30755.pdf")</f>
        <v>https://www.diodes.com/assets/Datasheets/ds30755.pdf</v>
      </c>
      <c r="C233" t="str">
        <f>Hyperlink("https://www.diodes.com/part/view/DDTC114YLP","DDTC114YLP")</f>
        <v>DDTC114YLP</v>
      </c>
      <c r="D233" t="s">
        <v>259</v>
      </c>
      <c r="E233" t="s">
        <v>20</v>
      </c>
      <c r="F233" t="s">
        <v>76</v>
      </c>
      <c r="G233" t="s">
        <v>55</v>
      </c>
      <c r="H233">
        <v>50</v>
      </c>
      <c r="I233">
        <v>100</v>
      </c>
      <c r="J233">
        <v>250</v>
      </c>
      <c r="K233">
        <v>10</v>
      </c>
      <c r="L233">
        <v>47</v>
      </c>
      <c r="M233" t="s">
        <v>181</v>
      </c>
    </row>
    <row r="234" spans="1:13">
      <c r="A234" t="s">
        <v>283</v>
      </c>
      <c r="B234" s="2" t="str">
        <f>Hyperlink("https://www.diodes.com/assets/Datasheets/ds30322.pdf")</f>
        <v>https://www.diodes.com/assets/Datasheets/ds30322.pdf</v>
      </c>
      <c r="C234" t="str">
        <f>Hyperlink("https://www.diodes.com/part/view/DDTC114YUA","DDTC114YUA")</f>
        <v>DDTC114YUA</v>
      </c>
      <c r="D234" t="s">
        <v>57</v>
      </c>
      <c r="E234" t="s">
        <v>20</v>
      </c>
      <c r="F234" t="s">
        <v>76</v>
      </c>
      <c r="G234" t="s">
        <v>55</v>
      </c>
      <c r="H234">
        <v>50</v>
      </c>
      <c r="I234">
        <v>100</v>
      </c>
      <c r="J234">
        <v>200</v>
      </c>
      <c r="K234">
        <v>10</v>
      </c>
      <c r="L234">
        <v>47</v>
      </c>
      <c r="M234" t="s">
        <v>42</v>
      </c>
    </row>
    <row r="235" spans="1:13">
      <c r="A235" t="s">
        <v>284</v>
      </c>
      <c r="B235" s="2" t="str">
        <f>Hyperlink("https://www.diodes.com/assets/Datasheets/ds30329.pdf")</f>
        <v>https://www.diodes.com/assets/Datasheets/ds30329.pdf</v>
      </c>
      <c r="C235" t="str">
        <f>Hyperlink("https://www.diodes.com/part/view/DDTC115ECA","DDTC115ECA")</f>
        <v>DDTC115ECA</v>
      </c>
      <c r="D235" t="s">
        <v>54</v>
      </c>
      <c r="E235" t="s">
        <v>15</v>
      </c>
      <c r="F235" t="s">
        <v>76</v>
      </c>
      <c r="G235" t="s">
        <v>55</v>
      </c>
      <c r="H235">
        <v>50</v>
      </c>
      <c r="I235">
        <v>100</v>
      </c>
      <c r="J235">
        <v>200</v>
      </c>
      <c r="K235">
        <v>100</v>
      </c>
      <c r="L235">
        <v>100</v>
      </c>
      <c r="M235" t="s">
        <v>39</v>
      </c>
    </row>
    <row r="236" spans="1:13">
      <c r="A236" t="s">
        <v>285</v>
      </c>
      <c r="B236" s="2" t="str">
        <f>Hyperlink("https://www.diodes.com/assets/Datasheets/ds30313.pdf")</f>
        <v>https://www.diodes.com/assets/Datasheets/ds30313.pdf</v>
      </c>
      <c r="C236" t="str">
        <f>Hyperlink("https://www.diodes.com/part/view/DDTC115EE","DDTC115EE")</f>
        <v>DDTC115EE</v>
      </c>
      <c r="D236" t="s">
        <v>257</v>
      </c>
      <c r="E236" t="s">
        <v>15</v>
      </c>
      <c r="F236" t="s">
        <v>76</v>
      </c>
      <c r="G236" t="s">
        <v>55</v>
      </c>
      <c r="H236">
        <v>50</v>
      </c>
      <c r="I236">
        <v>100</v>
      </c>
      <c r="J236">
        <v>150</v>
      </c>
      <c r="K236">
        <v>100</v>
      </c>
      <c r="L236">
        <v>100</v>
      </c>
      <c r="M236" t="s">
        <v>158</v>
      </c>
    </row>
    <row r="237" spans="1:13">
      <c r="A237" t="s">
        <v>286</v>
      </c>
      <c r="B237" s="2" t="str">
        <f>Hyperlink("https://www.diodes.com/assets/Datasheets/ds30321.pdf")</f>
        <v>https://www.diodes.com/assets/Datasheets/ds30321.pdf</v>
      </c>
      <c r="C237" t="str">
        <f>Hyperlink("https://www.diodes.com/part/view/DDTC115EUA","DDTC115EUA")</f>
        <v>DDTC115EUA</v>
      </c>
      <c r="D237" t="s">
        <v>57</v>
      </c>
      <c r="E237" t="s">
        <v>15</v>
      </c>
      <c r="F237" t="s">
        <v>76</v>
      </c>
      <c r="G237" t="s">
        <v>55</v>
      </c>
      <c r="H237">
        <v>50</v>
      </c>
      <c r="I237">
        <v>100</v>
      </c>
      <c r="J237">
        <v>200</v>
      </c>
      <c r="K237">
        <v>100</v>
      </c>
      <c r="L237">
        <v>100</v>
      </c>
      <c r="M237" t="s">
        <v>42</v>
      </c>
    </row>
    <row r="238" spans="1:13">
      <c r="A238" t="s">
        <v>287</v>
      </c>
      <c r="B238" s="2" t="str">
        <f>Hyperlink("https://www.diodes.com/assets/Datasheets/ds30321.pdf")</f>
        <v>https://www.diodes.com/assets/Datasheets/ds30321.pdf</v>
      </c>
      <c r="C238" t="str">
        <f>Hyperlink("https://www.diodes.com/part/view/DDTC115EUAQ","DDTC115EUAQ")</f>
        <v>DDTC115EUAQ</v>
      </c>
      <c r="D238" t="s">
        <v>57</v>
      </c>
      <c r="E238" t="s">
        <v>15</v>
      </c>
      <c r="F238" t="s">
        <v>16</v>
      </c>
      <c r="G238" t="s">
        <v>55</v>
      </c>
      <c r="H238">
        <v>50</v>
      </c>
      <c r="I238">
        <v>100</v>
      </c>
      <c r="J238">
        <v>200</v>
      </c>
      <c r="K238">
        <v>100</v>
      </c>
      <c r="L238">
        <v>100</v>
      </c>
      <c r="M238" t="s">
        <v>42</v>
      </c>
    </row>
    <row r="239" spans="1:13">
      <c r="A239" t="s">
        <v>288</v>
      </c>
      <c r="B239" s="2" t="str">
        <f>Hyperlink("https://www.diodes.com/assets/Datasheets/ds30332.pdf")</f>
        <v>https://www.diodes.com/assets/Datasheets/ds30332.pdf</v>
      </c>
      <c r="C239" t="str">
        <f>Hyperlink("https://www.diodes.com/part/view/DDTC115GCA","DDTC115GCA")</f>
        <v>DDTC115GCA</v>
      </c>
      <c r="D239" t="s">
        <v>54</v>
      </c>
      <c r="E239" t="s">
        <v>168</v>
      </c>
      <c r="F239" t="s">
        <v>76</v>
      </c>
      <c r="G239" t="s">
        <v>55</v>
      </c>
      <c r="H239">
        <v>50</v>
      </c>
      <c r="I239">
        <v>100</v>
      </c>
      <c r="J239">
        <v>200</v>
      </c>
      <c r="K239" t="s">
        <v>63</v>
      </c>
      <c r="L239">
        <v>100</v>
      </c>
      <c r="M239" t="s">
        <v>39</v>
      </c>
    </row>
    <row r="240" spans="1:13">
      <c r="A240" t="s">
        <v>289</v>
      </c>
      <c r="B240" s="2" t="str">
        <f>Hyperlink("https://www.diodes.com/assets/Datasheets/ds30316.pdf")</f>
        <v>https://www.diodes.com/assets/Datasheets/ds30316.pdf</v>
      </c>
      <c r="C240" t="str">
        <f>Hyperlink("https://www.diodes.com/part/view/DDTC115GE","DDTC115GE")</f>
        <v>DDTC115GE</v>
      </c>
      <c r="D240" t="s">
        <v>257</v>
      </c>
      <c r="E240" t="s">
        <v>168</v>
      </c>
      <c r="F240" t="s">
        <v>76</v>
      </c>
      <c r="G240" t="s">
        <v>55</v>
      </c>
      <c r="H240">
        <v>50</v>
      </c>
      <c r="I240">
        <v>100</v>
      </c>
      <c r="J240">
        <v>150</v>
      </c>
      <c r="K240" t="s">
        <v>63</v>
      </c>
      <c r="L240">
        <v>100</v>
      </c>
      <c r="M240" t="s">
        <v>158</v>
      </c>
    </row>
    <row r="241" spans="1:13">
      <c r="A241" t="s">
        <v>290</v>
      </c>
      <c r="B241" s="2" t="str">
        <f>Hyperlink("https://www.diodes.com/assets/Datasheets/ds30324.pdf")</f>
        <v>https://www.diodes.com/assets/Datasheets/ds30324.pdf</v>
      </c>
      <c r="C241" t="str">
        <f>Hyperlink("https://www.diodes.com/part/view/DDTC115GUA","DDTC115GUA")</f>
        <v>DDTC115GUA</v>
      </c>
      <c r="D241" t="s">
        <v>57</v>
      </c>
      <c r="E241" t="s">
        <v>168</v>
      </c>
      <c r="F241" t="s">
        <v>76</v>
      </c>
      <c r="G241" t="s">
        <v>55</v>
      </c>
      <c r="H241">
        <v>50</v>
      </c>
      <c r="I241">
        <v>100</v>
      </c>
      <c r="J241">
        <v>200</v>
      </c>
      <c r="K241" t="s">
        <v>63</v>
      </c>
      <c r="L241">
        <v>100</v>
      </c>
      <c r="M241" t="s">
        <v>42</v>
      </c>
    </row>
    <row r="242" spans="1:13">
      <c r="A242" t="s">
        <v>291</v>
      </c>
      <c r="B242" s="2" t="str">
        <f>Hyperlink("https://www.diodes.com/assets/Datasheets/DDTC_R1-ONLY_SERIES_CA.pdf")</f>
        <v>https://www.diodes.com/assets/Datasheets/DDTC_R1-ONLY_SERIES_CA.pdf</v>
      </c>
      <c r="C242" t="str">
        <f>Hyperlink("https://www.diodes.com/part/view/DDTC115TCA","DDTC115TCA")</f>
        <v>DDTC115TCA</v>
      </c>
      <c r="D242" t="s">
        <v>54</v>
      </c>
      <c r="E242" t="s">
        <v>33</v>
      </c>
      <c r="F242" t="s">
        <v>76</v>
      </c>
      <c r="G242" t="s">
        <v>55</v>
      </c>
      <c r="H242">
        <v>50</v>
      </c>
      <c r="I242">
        <v>100</v>
      </c>
      <c r="J242">
        <v>200</v>
      </c>
      <c r="K242">
        <v>100</v>
      </c>
      <c r="L242" t="s">
        <v>63</v>
      </c>
      <c r="M242" t="s">
        <v>39</v>
      </c>
    </row>
    <row r="243" spans="1:13">
      <c r="A243" t="s">
        <v>292</v>
      </c>
      <c r="B243" s="2" t="str">
        <f>Hyperlink("https://www.diodes.com/assets/Datasheets/DDTC_R1-ONLY_SERIES_E.pdf")</f>
        <v>https://www.diodes.com/assets/Datasheets/DDTC_R1-ONLY_SERIES_E.pdf</v>
      </c>
      <c r="C243" t="str">
        <f>Hyperlink("https://www.diodes.com/part/view/DDTC115TE","DDTC115TE")</f>
        <v>DDTC115TE</v>
      </c>
      <c r="D243" t="s">
        <v>257</v>
      </c>
      <c r="E243" t="s">
        <v>33</v>
      </c>
      <c r="F243" t="s">
        <v>76</v>
      </c>
      <c r="G243" t="s">
        <v>55</v>
      </c>
      <c r="H243">
        <v>50</v>
      </c>
      <c r="I243">
        <v>100</v>
      </c>
      <c r="J243">
        <v>150</v>
      </c>
      <c r="K243">
        <v>100</v>
      </c>
      <c r="L243" t="s">
        <v>63</v>
      </c>
      <c r="M243" t="s">
        <v>158</v>
      </c>
    </row>
    <row r="244" spans="1:13">
      <c r="A244" t="s">
        <v>293</v>
      </c>
      <c r="B244" s="2" t="str">
        <f>Hyperlink("https://www.diodes.com/assets/Datasheets/DDTC_R1-ONLY_SERIES_UA.pdf")</f>
        <v>https://www.diodes.com/assets/Datasheets/DDTC_R1-ONLY_SERIES_UA.pdf</v>
      </c>
      <c r="C244" t="str">
        <f>Hyperlink("https://www.diodes.com/part/view/DDTC115TUA","DDTC115TUA")</f>
        <v>DDTC115TUA</v>
      </c>
      <c r="D244" t="s">
        <v>57</v>
      </c>
      <c r="E244" t="s">
        <v>33</v>
      </c>
      <c r="F244" t="s">
        <v>76</v>
      </c>
      <c r="G244" t="s">
        <v>55</v>
      </c>
      <c r="H244">
        <v>50</v>
      </c>
      <c r="I244">
        <v>100</v>
      </c>
      <c r="J244">
        <v>200</v>
      </c>
      <c r="K244">
        <v>100</v>
      </c>
      <c r="L244" t="s">
        <v>63</v>
      </c>
      <c r="M244" t="s">
        <v>42</v>
      </c>
    </row>
    <row r="245" spans="1:13">
      <c r="A245" t="s">
        <v>294</v>
      </c>
      <c r="B245" s="2" t="str">
        <f>Hyperlink("https://www.diodes.com/assets/Datasheets/ds30329.pdf")</f>
        <v>https://www.diodes.com/assets/Datasheets/ds30329.pdf</v>
      </c>
      <c r="C245" t="str">
        <f>Hyperlink("https://www.diodes.com/part/view/DDTC123ECA","DDTC123ECA")</f>
        <v>DDTC123ECA</v>
      </c>
      <c r="D245" t="s">
        <v>54</v>
      </c>
      <c r="E245" t="s">
        <v>15</v>
      </c>
      <c r="F245" t="s">
        <v>76</v>
      </c>
      <c r="G245" t="s">
        <v>55</v>
      </c>
      <c r="H245">
        <v>50</v>
      </c>
      <c r="I245">
        <v>100</v>
      </c>
      <c r="J245">
        <v>200</v>
      </c>
      <c r="K245">
        <v>2.2</v>
      </c>
      <c r="L245">
        <v>2.2</v>
      </c>
      <c r="M245" t="s">
        <v>39</v>
      </c>
    </row>
    <row r="246" spans="1:13">
      <c r="A246" t="s">
        <v>295</v>
      </c>
      <c r="B246" s="2" t="str">
        <f>Hyperlink("https://www.diodes.com/assets/Datasheets/ds30329.pdf")</f>
        <v>https://www.diodes.com/assets/Datasheets/ds30329.pdf</v>
      </c>
      <c r="C246" t="str">
        <f>Hyperlink("https://www.diodes.com/part/view/DDTC123ECAQ","DDTC123ECAQ")</f>
        <v>DDTC123ECAQ</v>
      </c>
      <c r="D246" t="s">
        <v>54</v>
      </c>
      <c r="E246" t="s">
        <v>15</v>
      </c>
      <c r="F246" t="s">
        <v>16</v>
      </c>
      <c r="G246" t="s">
        <v>55</v>
      </c>
      <c r="H246">
        <v>50</v>
      </c>
      <c r="I246">
        <v>100</v>
      </c>
      <c r="J246">
        <v>200</v>
      </c>
      <c r="K246">
        <v>2.2</v>
      </c>
      <c r="L246">
        <v>2.2</v>
      </c>
      <c r="M246" t="s">
        <v>39</v>
      </c>
    </row>
    <row r="247" spans="1:13">
      <c r="A247" t="s">
        <v>296</v>
      </c>
      <c r="B247" s="2" t="str">
        <f>Hyperlink("https://www.diodes.com/assets/Datasheets/ds30313.pdf")</f>
        <v>https://www.diodes.com/assets/Datasheets/ds30313.pdf</v>
      </c>
      <c r="C247" t="str">
        <f>Hyperlink("https://www.diodes.com/part/view/DDTC123EE","DDTC123EE")</f>
        <v>DDTC123EE</v>
      </c>
      <c r="D247" t="s">
        <v>257</v>
      </c>
      <c r="E247" t="s">
        <v>15</v>
      </c>
      <c r="F247" t="s">
        <v>76</v>
      </c>
      <c r="G247" t="s">
        <v>55</v>
      </c>
      <c r="H247">
        <v>50</v>
      </c>
      <c r="I247">
        <v>100</v>
      </c>
      <c r="J247">
        <v>150</v>
      </c>
      <c r="K247">
        <v>2.2</v>
      </c>
      <c r="L247">
        <v>2.2</v>
      </c>
      <c r="M247" t="s">
        <v>158</v>
      </c>
    </row>
    <row r="248" spans="1:13">
      <c r="A248" t="s">
        <v>297</v>
      </c>
      <c r="B248" s="2" t="str">
        <f>Hyperlink("https://www.diodes.com/assets/Datasheets/ds30321.pdf")</f>
        <v>https://www.diodes.com/assets/Datasheets/ds30321.pdf</v>
      </c>
      <c r="C248" t="str">
        <f>Hyperlink("https://www.diodes.com/part/view/DDTC123EUA","DDTC123EUA")</f>
        <v>DDTC123EUA</v>
      </c>
      <c r="D248" t="s">
        <v>57</v>
      </c>
      <c r="E248" t="s">
        <v>15</v>
      </c>
      <c r="F248" t="s">
        <v>76</v>
      </c>
      <c r="G248" t="s">
        <v>55</v>
      </c>
      <c r="H248">
        <v>50</v>
      </c>
      <c r="I248">
        <v>100</v>
      </c>
      <c r="J248">
        <v>200</v>
      </c>
      <c r="K248">
        <v>2.2</v>
      </c>
      <c r="L248">
        <v>2.2</v>
      </c>
      <c r="M248" t="s">
        <v>42</v>
      </c>
    </row>
    <row r="249" spans="1:13">
      <c r="A249" t="s">
        <v>298</v>
      </c>
      <c r="B249" s="2" t="str">
        <f>Hyperlink("https://www.diodes.com/assets/Datasheets/ds30330.pdf")</f>
        <v>https://www.diodes.com/assets/Datasheets/ds30330.pdf</v>
      </c>
      <c r="C249" t="str">
        <f>Hyperlink("https://www.diodes.com/part/view/DDTC123JCA","DDTC123JCA")</f>
        <v>DDTC123JCA</v>
      </c>
      <c r="D249" t="s">
        <v>54</v>
      </c>
      <c r="E249" t="s">
        <v>20</v>
      </c>
      <c r="F249" t="s">
        <v>76</v>
      </c>
      <c r="G249" t="s">
        <v>55</v>
      </c>
      <c r="H249">
        <v>50</v>
      </c>
      <c r="I249">
        <v>100</v>
      </c>
      <c r="J249">
        <v>200</v>
      </c>
      <c r="K249">
        <v>2.2</v>
      </c>
      <c r="L249">
        <v>47</v>
      </c>
      <c r="M249" t="s">
        <v>39</v>
      </c>
    </row>
    <row r="250" spans="1:13">
      <c r="A250" t="s">
        <v>299</v>
      </c>
      <c r="B250" s="2" t="str">
        <f>Hyperlink("https://www.diodes.com/assets/Datasheets/ds30314.pdf")</f>
        <v>https://www.diodes.com/assets/Datasheets/ds30314.pdf</v>
      </c>
      <c r="C250" t="str">
        <f>Hyperlink("https://www.diodes.com/part/view/DDTC123JE","DDTC123JE")</f>
        <v>DDTC123JE</v>
      </c>
      <c r="D250" t="s">
        <v>257</v>
      </c>
      <c r="E250" t="s">
        <v>20</v>
      </c>
      <c r="F250" t="s">
        <v>76</v>
      </c>
      <c r="G250" t="s">
        <v>55</v>
      </c>
      <c r="H250">
        <v>50</v>
      </c>
      <c r="I250">
        <v>100</v>
      </c>
      <c r="J250">
        <v>150</v>
      </c>
      <c r="K250">
        <v>2.2</v>
      </c>
      <c r="L250">
        <v>47</v>
      </c>
      <c r="M250" t="s">
        <v>158</v>
      </c>
    </row>
    <row r="251" spans="1:13">
      <c r="A251" t="s">
        <v>300</v>
      </c>
      <c r="B251" s="2" t="str">
        <f>Hyperlink("https://www.diodes.com/assets/Datasheets/ds30755.pdf")</f>
        <v>https://www.diodes.com/assets/Datasheets/ds30755.pdf</v>
      </c>
      <c r="C251" t="str">
        <f>Hyperlink("https://www.diodes.com/part/view/DDTC123JLP","DDTC123JLP")</f>
        <v>DDTC123JLP</v>
      </c>
      <c r="D251" t="s">
        <v>259</v>
      </c>
      <c r="E251" t="s">
        <v>20</v>
      </c>
      <c r="F251" t="s">
        <v>76</v>
      </c>
      <c r="G251" t="s">
        <v>55</v>
      </c>
      <c r="H251">
        <v>50</v>
      </c>
      <c r="I251">
        <v>100</v>
      </c>
      <c r="J251">
        <v>250</v>
      </c>
      <c r="K251">
        <v>2.2</v>
      </c>
      <c r="L251">
        <v>47</v>
      </c>
      <c r="M251" t="s">
        <v>181</v>
      </c>
    </row>
    <row r="252" spans="1:13">
      <c r="A252" t="s">
        <v>301</v>
      </c>
      <c r="B252" s="2" t="str">
        <f>Hyperlink("https://www.diodes.com/assets/Datasheets/ds30322.pdf")</f>
        <v>https://www.diodes.com/assets/Datasheets/ds30322.pdf</v>
      </c>
      <c r="C252" t="str">
        <f>Hyperlink("https://www.diodes.com/part/view/DDTC123JUA","DDTC123JUA")</f>
        <v>DDTC123JUA</v>
      </c>
      <c r="D252" t="s">
        <v>57</v>
      </c>
      <c r="E252" t="s">
        <v>20</v>
      </c>
      <c r="F252" t="s">
        <v>76</v>
      </c>
      <c r="G252" t="s">
        <v>55</v>
      </c>
      <c r="H252">
        <v>50</v>
      </c>
      <c r="I252">
        <v>100</v>
      </c>
      <c r="J252">
        <v>200</v>
      </c>
      <c r="K252">
        <v>2.2</v>
      </c>
      <c r="L252">
        <v>47</v>
      </c>
      <c r="M252" t="s">
        <v>42</v>
      </c>
    </row>
    <row r="253" spans="1:13">
      <c r="A253" t="s">
        <v>302</v>
      </c>
      <c r="B253" s="2" t="str">
        <f>Hyperlink("https://www.diodes.com/assets/Datasheets/DDTC_R1-ONLY_SERIES_CA.pdf")</f>
        <v>https://www.diodes.com/assets/Datasheets/DDTC_R1-ONLY_SERIES_CA.pdf</v>
      </c>
      <c r="C253" t="str">
        <f>Hyperlink("https://www.diodes.com/part/view/DDTC123TCA","DDTC123TCA")</f>
        <v>DDTC123TCA</v>
      </c>
      <c r="D253" t="s">
        <v>54</v>
      </c>
      <c r="E253" t="s">
        <v>33</v>
      </c>
      <c r="F253" t="s">
        <v>76</v>
      </c>
      <c r="G253" t="s">
        <v>55</v>
      </c>
      <c r="H253">
        <v>50</v>
      </c>
      <c r="I253">
        <v>100</v>
      </c>
      <c r="J253">
        <v>200</v>
      </c>
      <c r="K253">
        <v>2.2</v>
      </c>
      <c r="L253" t="s">
        <v>63</v>
      </c>
      <c r="M253" t="s">
        <v>39</v>
      </c>
    </row>
    <row r="254" spans="1:13">
      <c r="A254" t="s">
        <v>303</v>
      </c>
      <c r="B254" s="2" t="str">
        <f>Hyperlink("https://www.diodes.com/assets/Datasheets/DDTC_R1-ONLY_SERIES_E.pdf")</f>
        <v>https://www.diodes.com/assets/Datasheets/DDTC_R1-ONLY_SERIES_E.pdf</v>
      </c>
      <c r="C254" t="str">
        <f>Hyperlink("https://www.diodes.com/part/view/DDTC123TE","DDTC123TE")</f>
        <v>DDTC123TE</v>
      </c>
      <c r="D254" t="s">
        <v>257</v>
      </c>
      <c r="E254" t="s">
        <v>33</v>
      </c>
      <c r="F254" t="s">
        <v>76</v>
      </c>
      <c r="G254" t="s">
        <v>55</v>
      </c>
      <c r="H254">
        <v>50</v>
      </c>
      <c r="I254">
        <v>100</v>
      </c>
      <c r="J254">
        <v>150</v>
      </c>
      <c r="K254">
        <v>2.2</v>
      </c>
      <c r="L254" t="s">
        <v>63</v>
      </c>
      <c r="M254" t="s">
        <v>158</v>
      </c>
    </row>
    <row r="255" spans="1:13">
      <c r="A255" t="s">
        <v>304</v>
      </c>
      <c r="B255" s="2" t="str">
        <f>Hyperlink("https://www.diodes.com/assets/Datasheets/DDTC_R1-ONLY_SERIES_UA.pdf")</f>
        <v>https://www.diodes.com/assets/Datasheets/DDTC_R1-ONLY_SERIES_UA.pdf</v>
      </c>
      <c r="C255" t="str">
        <f>Hyperlink("https://www.diodes.com/part/view/DDTC123TUA","DDTC123TUA")</f>
        <v>DDTC123TUA</v>
      </c>
      <c r="D255" t="s">
        <v>57</v>
      </c>
      <c r="E255" t="s">
        <v>33</v>
      </c>
      <c r="F255" t="s">
        <v>76</v>
      </c>
      <c r="G255" t="s">
        <v>55</v>
      </c>
      <c r="H255">
        <v>50</v>
      </c>
      <c r="I255">
        <v>100</v>
      </c>
      <c r="J255">
        <v>200</v>
      </c>
      <c r="K255">
        <v>2.2</v>
      </c>
      <c r="L255" t="s">
        <v>63</v>
      </c>
      <c r="M255" t="s">
        <v>42</v>
      </c>
    </row>
    <row r="256" spans="1:13">
      <c r="A256" t="s">
        <v>305</v>
      </c>
      <c r="B256" s="2" t="str">
        <f>Hyperlink("https://www.diodes.com/assets/Datasheets/ds30330.pdf")</f>
        <v>https://www.diodes.com/assets/Datasheets/ds30330.pdf</v>
      </c>
      <c r="C256" t="str">
        <f>Hyperlink("https://www.diodes.com/part/view/DDTC123YCA","DDTC123YCA")</f>
        <v>DDTC123YCA</v>
      </c>
      <c r="D256" t="s">
        <v>54</v>
      </c>
      <c r="E256" t="s">
        <v>20</v>
      </c>
      <c r="F256" t="s">
        <v>76</v>
      </c>
      <c r="G256" t="s">
        <v>55</v>
      </c>
      <c r="H256">
        <v>50</v>
      </c>
      <c r="I256">
        <v>100</v>
      </c>
      <c r="J256">
        <v>200</v>
      </c>
      <c r="K256">
        <v>2.2</v>
      </c>
      <c r="L256">
        <v>10</v>
      </c>
      <c r="M256" t="s">
        <v>39</v>
      </c>
    </row>
    <row r="257" spans="1:13">
      <c r="A257" t="s">
        <v>306</v>
      </c>
      <c r="B257" s="2" t="str">
        <f>Hyperlink("https://www.diodes.com/assets/Datasheets/ds30314.pdf")</f>
        <v>https://www.diodes.com/assets/Datasheets/ds30314.pdf</v>
      </c>
      <c r="C257" t="str">
        <f>Hyperlink("https://www.diodes.com/part/view/DDTC123YE","DDTC123YE")</f>
        <v>DDTC123YE</v>
      </c>
      <c r="D257" t="s">
        <v>257</v>
      </c>
      <c r="E257" t="s">
        <v>20</v>
      </c>
      <c r="F257" t="s">
        <v>76</v>
      </c>
      <c r="G257" t="s">
        <v>55</v>
      </c>
      <c r="H257">
        <v>50</v>
      </c>
      <c r="I257">
        <v>100</v>
      </c>
      <c r="J257">
        <v>150</v>
      </c>
      <c r="K257">
        <v>2.2</v>
      </c>
      <c r="L257">
        <v>10</v>
      </c>
      <c r="M257" t="s">
        <v>158</v>
      </c>
    </row>
    <row r="258" spans="1:13">
      <c r="A258" t="s">
        <v>307</v>
      </c>
      <c r="B258" s="2" t="str">
        <f>Hyperlink("https://www.diodes.com/assets/Datasheets/ds30322.pdf")</f>
        <v>https://www.diodes.com/assets/Datasheets/ds30322.pdf</v>
      </c>
      <c r="C258" t="str">
        <f>Hyperlink("https://www.diodes.com/part/view/DDTC123YUA","DDTC123YUA")</f>
        <v>DDTC123YUA</v>
      </c>
      <c r="D258" t="s">
        <v>57</v>
      </c>
      <c r="E258" t="s">
        <v>20</v>
      </c>
      <c r="F258" t="s">
        <v>76</v>
      </c>
      <c r="G258" t="s">
        <v>55</v>
      </c>
      <c r="H258">
        <v>50</v>
      </c>
      <c r="I258">
        <v>100</v>
      </c>
      <c r="J258">
        <v>200</v>
      </c>
      <c r="K258">
        <v>2.2</v>
      </c>
      <c r="L258">
        <v>10</v>
      </c>
      <c r="M258" t="s">
        <v>42</v>
      </c>
    </row>
    <row r="259" spans="1:13">
      <c r="A259" t="s">
        <v>308</v>
      </c>
      <c r="B259" s="2" t="str">
        <f>Hyperlink("https://www.diodes.com/assets/Datasheets/ds30329.pdf")</f>
        <v>https://www.diodes.com/assets/Datasheets/ds30329.pdf</v>
      </c>
      <c r="C259" t="str">
        <f>Hyperlink("https://www.diodes.com/part/view/DDTC124ECA","DDTC124ECA")</f>
        <v>DDTC124ECA</v>
      </c>
      <c r="D259" t="s">
        <v>54</v>
      </c>
      <c r="E259" t="s">
        <v>15</v>
      </c>
      <c r="F259" t="s">
        <v>76</v>
      </c>
      <c r="G259" t="s">
        <v>55</v>
      </c>
      <c r="H259">
        <v>50</v>
      </c>
      <c r="I259">
        <v>100</v>
      </c>
      <c r="J259">
        <v>200</v>
      </c>
      <c r="K259">
        <v>22</v>
      </c>
      <c r="L259">
        <v>22</v>
      </c>
      <c r="M259" t="s">
        <v>39</v>
      </c>
    </row>
    <row r="260" spans="1:13">
      <c r="A260" t="s">
        <v>309</v>
      </c>
      <c r="B260" s="2" t="str">
        <f>Hyperlink("https://www.diodes.com/assets/Datasheets/ds30313.pdf")</f>
        <v>https://www.diodes.com/assets/Datasheets/ds30313.pdf</v>
      </c>
      <c r="C260" t="str">
        <f>Hyperlink("https://www.diodes.com/part/view/DDTC124EE","DDTC124EE")</f>
        <v>DDTC124EE</v>
      </c>
      <c r="D260" t="s">
        <v>257</v>
      </c>
      <c r="E260" t="s">
        <v>15</v>
      </c>
      <c r="F260" t="s">
        <v>76</v>
      </c>
      <c r="G260" t="s">
        <v>55</v>
      </c>
      <c r="H260">
        <v>50</v>
      </c>
      <c r="I260">
        <v>100</v>
      </c>
      <c r="J260">
        <v>150</v>
      </c>
      <c r="K260">
        <v>22</v>
      </c>
      <c r="L260">
        <v>22</v>
      </c>
      <c r="M260" t="s">
        <v>158</v>
      </c>
    </row>
    <row r="261" spans="1:13">
      <c r="A261" t="s">
        <v>310</v>
      </c>
      <c r="B261" s="2" t="str">
        <f>Hyperlink("https://www.diodes.com/assets/Datasheets/ds30321.pdf")</f>
        <v>https://www.diodes.com/assets/Datasheets/ds30321.pdf</v>
      </c>
      <c r="C261" t="str">
        <f>Hyperlink("https://www.diodes.com/part/view/DDTC124EUA","DDTC124EUA")</f>
        <v>DDTC124EUA</v>
      </c>
      <c r="D261" t="s">
        <v>57</v>
      </c>
      <c r="E261" t="s">
        <v>15</v>
      </c>
      <c r="F261" t="s">
        <v>76</v>
      </c>
      <c r="G261" t="s">
        <v>55</v>
      </c>
      <c r="H261">
        <v>50</v>
      </c>
      <c r="I261">
        <v>100</v>
      </c>
      <c r="J261">
        <v>200</v>
      </c>
      <c r="K261">
        <v>22</v>
      </c>
      <c r="L261">
        <v>22</v>
      </c>
      <c r="M261" t="s">
        <v>42</v>
      </c>
    </row>
    <row r="262" spans="1:13">
      <c r="A262" t="s">
        <v>311</v>
      </c>
      <c r="B262" s="2" t="str">
        <f>Hyperlink("https://www.diodes.com/assets/Datasheets/ds30321.pdf")</f>
        <v>https://www.diodes.com/assets/Datasheets/ds30321.pdf</v>
      </c>
      <c r="C262" t="str">
        <f>Hyperlink("https://www.diodes.com/part/view/DDTC124EUAQ","DDTC124EUAQ")</f>
        <v>DDTC124EUAQ</v>
      </c>
      <c r="D262" t="s">
        <v>57</v>
      </c>
      <c r="E262" t="s">
        <v>15</v>
      </c>
      <c r="F262" t="s">
        <v>16</v>
      </c>
      <c r="G262" t="s">
        <v>55</v>
      </c>
      <c r="H262">
        <v>50</v>
      </c>
      <c r="I262">
        <v>100</v>
      </c>
      <c r="J262">
        <v>200</v>
      </c>
      <c r="K262">
        <v>22</v>
      </c>
      <c r="L262">
        <v>22</v>
      </c>
      <c r="M262" t="s">
        <v>42</v>
      </c>
    </row>
    <row r="263" spans="1:13">
      <c r="A263" t="s">
        <v>312</v>
      </c>
      <c r="B263" s="2" t="str">
        <f>Hyperlink("https://www.diodes.com/assets/Datasheets/ds30332.pdf")</f>
        <v>https://www.diodes.com/assets/Datasheets/ds30332.pdf</v>
      </c>
      <c r="C263" t="str">
        <f>Hyperlink("https://www.diodes.com/part/view/DDTC124GCA","DDTC124GCA")</f>
        <v>DDTC124GCA</v>
      </c>
      <c r="D263" t="s">
        <v>54</v>
      </c>
      <c r="E263" t="s">
        <v>168</v>
      </c>
      <c r="F263" t="s">
        <v>76</v>
      </c>
      <c r="G263" t="s">
        <v>55</v>
      </c>
      <c r="H263">
        <v>50</v>
      </c>
      <c r="I263">
        <v>100</v>
      </c>
      <c r="J263">
        <v>200</v>
      </c>
      <c r="K263" t="s">
        <v>63</v>
      </c>
      <c r="L263">
        <v>22</v>
      </c>
      <c r="M263" t="s">
        <v>39</v>
      </c>
    </row>
    <row r="264" spans="1:13">
      <c r="A264" t="s">
        <v>313</v>
      </c>
      <c r="B264" s="2" t="str">
        <f>Hyperlink("https://www.diodes.com/assets/Datasheets/ds30316.pdf")</f>
        <v>https://www.diodes.com/assets/Datasheets/ds30316.pdf</v>
      </c>
      <c r="C264" t="str">
        <f>Hyperlink("https://www.diodes.com/part/view/DDTC124GE","DDTC124GE")</f>
        <v>DDTC124GE</v>
      </c>
      <c r="D264" t="s">
        <v>257</v>
      </c>
      <c r="E264" t="s">
        <v>168</v>
      </c>
      <c r="F264" t="s">
        <v>76</v>
      </c>
      <c r="G264" t="s">
        <v>55</v>
      </c>
      <c r="H264">
        <v>50</v>
      </c>
      <c r="I264">
        <v>100</v>
      </c>
      <c r="J264">
        <v>200</v>
      </c>
      <c r="K264" t="s">
        <v>63</v>
      </c>
      <c r="L264">
        <v>22</v>
      </c>
      <c r="M264" t="s">
        <v>158</v>
      </c>
    </row>
    <row r="265" spans="1:13">
      <c r="A265" t="s">
        <v>314</v>
      </c>
      <c r="B265" s="2" t="str">
        <f>Hyperlink("https://www.diodes.com/assets/Datasheets/ds30324.pdf")</f>
        <v>https://www.diodes.com/assets/Datasheets/ds30324.pdf</v>
      </c>
      <c r="C265" t="str">
        <f>Hyperlink("https://www.diodes.com/part/view/DDTC124GUA","DDTC124GUA")</f>
        <v>DDTC124GUA</v>
      </c>
      <c r="D265" t="s">
        <v>57</v>
      </c>
      <c r="E265" t="s">
        <v>168</v>
      </c>
      <c r="F265" t="s">
        <v>76</v>
      </c>
      <c r="G265" t="s">
        <v>55</v>
      </c>
      <c r="H265">
        <v>50</v>
      </c>
      <c r="I265">
        <v>100</v>
      </c>
      <c r="J265">
        <v>200</v>
      </c>
      <c r="K265" t="s">
        <v>63</v>
      </c>
      <c r="L265">
        <v>22</v>
      </c>
      <c r="M265" t="s">
        <v>42</v>
      </c>
    </row>
    <row r="266" spans="1:13">
      <c r="A266" t="s">
        <v>315</v>
      </c>
      <c r="B266" s="2" t="str">
        <f>Hyperlink("https://www.diodes.com/assets/Datasheets/DDTC_R1-ONLY_SERIES_CA.pdf")</f>
        <v>https://www.diodes.com/assets/Datasheets/DDTC_R1-ONLY_SERIES_CA.pdf</v>
      </c>
      <c r="C266" t="str">
        <f>Hyperlink("https://www.diodes.com/part/view/DDTC124TCA","DDTC124TCA")</f>
        <v>DDTC124TCA</v>
      </c>
      <c r="D266" t="s">
        <v>54</v>
      </c>
      <c r="E266" t="s">
        <v>33</v>
      </c>
      <c r="F266" t="s">
        <v>76</v>
      </c>
      <c r="G266" t="s">
        <v>55</v>
      </c>
      <c r="H266">
        <v>50</v>
      </c>
      <c r="I266">
        <v>100</v>
      </c>
      <c r="J266">
        <v>200</v>
      </c>
      <c r="K266">
        <v>22</v>
      </c>
      <c r="L266" t="s">
        <v>63</v>
      </c>
      <c r="M266" t="s">
        <v>39</v>
      </c>
    </row>
    <row r="267" spans="1:13">
      <c r="A267" t="s">
        <v>316</v>
      </c>
      <c r="B267" s="2" t="str">
        <f>Hyperlink("https://www.diodes.com/assets/Datasheets/DDTC_R1-ONLY_SERIES_E.pdf")</f>
        <v>https://www.diodes.com/assets/Datasheets/DDTC_R1-ONLY_SERIES_E.pdf</v>
      </c>
      <c r="C267" t="str">
        <f>Hyperlink("https://www.diodes.com/part/view/DDTC124TE","DDTC124TE")</f>
        <v>DDTC124TE</v>
      </c>
      <c r="D267" t="s">
        <v>257</v>
      </c>
      <c r="E267" t="s">
        <v>33</v>
      </c>
      <c r="F267" t="s">
        <v>76</v>
      </c>
      <c r="G267" t="s">
        <v>55</v>
      </c>
      <c r="H267">
        <v>50</v>
      </c>
      <c r="I267">
        <v>100</v>
      </c>
      <c r="J267">
        <v>150</v>
      </c>
      <c r="K267">
        <v>22</v>
      </c>
      <c r="L267" t="s">
        <v>63</v>
      </c>
      <c r="M267" t="s">
        <v>158</v>
      </c>
    </row>
    <row r="268" spans="1:13">
      <c r="A268" t="s">
        <v>317</v>
      </c>
      <c r="B268" s="2" t="str">
        <f>Hyperlink("https://www.diodes.com/assets/Datasheets/DDTC_R1-ONLY_SERIES_E.pdf")</f>
        <v>https://www.diodes.com/assets/Datasheets/DDTC_R1-ONLY_SERIES_E.pdf</v>
      </c>
      <c r="C268" t="str">
        <f>Hyperlink("https://www.diodes.com/part/view/DDTC124TEQ","DDTC124TEQ")</f>
        <v>DDTC124TEQ</v>
      </c>
      <c r="D268" t="s">
        <v>257</v>
      </c>
      <c r="E268" t="s">
        <v>33</v>
      </c>
      <c r="F268" t="s">
        <v>16</v>
      </c>
      <c r="G268" t="s">
        <v>55</v>
      </c>
      <c r="H268">
        <v>50</v>
      </c>
      <c r="I268">
        <v>100</v>
      </c>
      <c r="J268">
        <v>150</v>
      </c>
      <c r="K268">
        <v>22</v>
      </c>
      <c r="L268" t="s">
        <v>63</v>
      </c>
      <c r="M268" t="s">
        <v>158</v>
      </c>
    </row>
    <row r="269" spans="1:13">
      <c r="A269" t="s">
        <v>318</v>
      </c>
      <c r="B269" s="2" t="str">
        <f>Hyperlink("https://www.diodes.com/assets/Datasheets/DDTC_R1-ONLY_SERIES_UA.pdf")</f>
        <v>https://www.diodes.com/assets/Datasheets/DDTC_R1-ONLY_SERIES_UA.pdf</v>
      </c>
      <c r="C269" t="str">
        <f>Hyperlink("https://www.diodes.com/part/view/DDTC124TUA","DDTC124TUA")</f>
        <v>DDTC124TUA</v>
      </c>
      <c r="D269" t="s">
        <v>57</v>
      </c>
      <c r="E269" t="s">
        <v>33</v>
      </c>
      <c r="F269" t="s">
        <v>76</v>
      </c>
      <c r="G269" t="s">
        <v>55</v>
      </c>
      <c r="H269">
        <v>50</v>
      </c>
      <c r="I269">
        <v>100</v>
      </c>
      <c r="J269">
        <v>200</v>
      </c>
      <c r="K269">
        <v>22</v>
      </c>
      <c r="L269" t="s">
        <v>63</v>
      </c>
      <c r="M269" t="s">
        <v>42</v>
      </c>
    </row>
    <row r="270" spans="1:13">
      <c r="A270" t="s">
        <v>319</v>
      </c>
      <c r="B270" s="2" t="str">
        <f>Hyperlink("https://www.diodes.com/assets/Datasheets/ds30330.pdf")</f>
        <v>https://www.diodes.com/assets/Datasheets/ds30330.pdf</v>
      </c>
      <c r="C270" t="str">
        <f>Hyperlink("https://www.diodes.com/part/view/DDTC124XCA","DDTC124XCA")</f>
        <v>DDTC124XCA</v>
      </c>
      <c r="D270" t="s">
        <v>54</v>
      </c>
      <c r="E270" t="s">
        <v>20</v>
      </c>
      <c r="F270" t="s">
        <v>76</v>
      </c>
      <c r="G270" t="s">
        <v>55</v>
      </c>
      <c r="H270">
        <v>50</v>
      </c>
      <c r="I270">
        <v>100</v>
      </c>
      <c r="J270">
        <v>200</v>
      </c>
      <c r="K270">
        <v>22</v>
      </c>
      <c r="L270">
        <v>47</v>
      </c>
      <c r="M270" t="s">
        <v>39</v>
      </c>
    </row>
    <row r="271" spans="1:13">
      <c r="A271" t="s">
        <v>320</v>
      </c>
      <c r="B271" s="2" t="str">
        <f>Hyperlink("https://www.diodes.com/assets/Datasheets/ds30314.pdf")</f>
        <v>https://www.diodes.com/assets/Datasheets/ds30314.pdf</v>
      </c>
      <c r="C271" t="str">
        <f>Hyperlink("https://www.diodes.com/part/view/DDTC124XE","DDTC124XE")</f>
        <v>DDTC124XE</v>
      </c>
      <c r="D271" t="s">
        <v>257</v>
      </c>
      <c r="E271" t="s">
        <v>20</v>
      </c>
      <c r="F271" t="s">
        <v>76</v>
      </c>
      <c r="G271" t="s">
        <v>55</v>
      </c>
      <c r="H271">
        <v>50</v>
      </c>
      <c r="I271">
        <v>100</v>
      </c>
      <c r="J271">
        <v>150</v>
      </c>
      <c r="K271">
        <v>22</v>
      </c>
      <c r="L271">
        <v>47</v>
      </c>
      <c r="M271" t="s">
        <v>158</v>
      </c>
    </row>
    <row r="272" spans="1:13">
      <c r="A272" t="s">
        <v>321</v>
      </c>
      <c r="B272" s="2" t="str">
        <f>Hyperlink("https://www.diodes.com/assets/Datasheets/ds30322.pdf")</f>
        <v>https://www.diodes.com/assets/Datasheets/ds30322.pdf</v>
      </c>
      <c r="C272" t="str">
        <f>Hyperlink("https://www.diodes.com/part/view/DDTC124XUA","DDTC124XUA")</f>
        <v>DDTC124XUA</v>
      </c>
      <c r="D272" t="s">
        <v>57</v>
      </c>
      <c r="E272" t="s">
        <v>20</v>
      </c>
      <c r="F272" t="s">
        <v>76</v>
      </c>
      <c r="G272" t="s">
        <v>55</v>
      </c>
      <c r="H272">
        <v>50</v>
      </c>
      <c r="I272">
        <v>100</v>
      </c>
      <c r="J272">
        <v>200</v>
      </c>
      <c r="K272">
        <v>22</v>
      </c>
      <c r="L272">
        <v>47</v>
      </c>
      <c r="M272" t="s">
        <v>42</v>
      </c>
    </row>
    <row r="273" spans="1:13">
      <c r="A273" t="s">
        <v>322</v>
      </c>
      <c r="B273" s="2" t="str">
        <f>Hyperlink("https://www.diodes.com/assets/Datasheets/ds30329.pdf")</f>
        <v>https://www.diodes.com/assets/Datasheets/ds30329.pdf</v>
      </c>
      <c r="C273" t="str">
        <f>Hyperlink("https://www.diodes.com/part/view/DDTC143ECA","DDTC143ECA")</f>
        <v>DDTC143ECA</v>
      </c>
      <c r="D273" t="s">
        <v>54</v>
      </c>
      <c r="E273" t="s">
        <v>15</v>
      </c>
      <c r="F273" t="s">
        <v>76</v>
      </c>
      <c r="G273" t="s">
        <v>55</v>
      </c>
      <c r="H273">
        <v>50</v>
      </c>
      <c r="I273">
        <v>100</v>
      </c>
      <c r="J273">
        <v>200</v>
      </c>
      <c r="K273">
        <v>4.7</v>
      </c>
      <c r="L273">
        <v>4.7</v>
      </c>
      <c r="M273" t="s">
        <v>39</v>
      </c>
    </row>
    <row r="274" spans="1:13">
      <c r="A274" t="s">
        <v>323</v>
      </c>
      <c r="B274" s="2" t="str">
        <f>Hyperlink("https://www.diodes.com/assets/Datasheets/ds30313.pdf")</f>
        <v>https://www.diodes.com/assets/Datasheets/ds30313.pdf</v>
      </c>
      <c r="C274" t="str">
        <f>Hyperlink("https://www.diodes.com/part/view/DDTC143EE","DDTC143EE")</f>
        <v>DDTC143EE</v>
      </c>
      <c r="D274" t="s">
        <v>257</v>
      </c>
      <c r="E274" t="s">
        <v>15</v>
      </c>
      <c r="F274" t="s">
        <v>76</v>
      </c>
      <c r="G274" t="s">
        <v>55</v>
      </c>
      <c r="H274">
        <v>50</v>
      </c>
      <c r="I274">
        <v>100</v>
      </c>
      <c r="J274">
        <v>150</v>
      </c>
      <c r="K274">
        <v>4.7</v>
      </c>
      <c r="L274">
        <v>4.7</v>
      </c>
      <c r="M274" t="s">
        <v>158</v>
      </c>
    </row>
    <row r="275" spans="1:13">
      <c r="A275" t="s">
        <v>324</v>
      </c>
      <c r="B275" s="2" t="str">
        <f>Hyperlink("https://www.diodes.com/assets/Datasheets/ds30321.pdf")</f>
        <v>https://www.diodes.com/assets/Datasheets/ds30321.pdf</v>
      </c>
      <c r="C275" t="str">
        <f>Hyperlink("https://www.diodes.com/part/view/DDTC143EUA","DDTC143EUA")</f>
        <v>DDTC143EUA</v>
      </c>
      <c r="D275" t="s">
        <v>57</v>
      </c>
      <c r="E275" t="s">
        <v>15</v>
      </c>
      <c r="F275" t="s">
        <v>76</v>
      </c>
      <c r="G275" t="s">
        <v>55</v>
      </c>
      <c r="H275">
        <v>50</v>
      </c>
      <c r="I275">
        <v>100</v>
      </c>
      <c r="J275">
        <v>200</v>
      </c>
      <c r="K275">
        <v>4.7</v>
      </c>
      <c r="L275">
        <v>4.7</v>
      </c>
      <c r="M275" t="s">
        <v>42</v>
      </c>
    </row>
    <row r="276" spans="1:13">
      <c r="A276" t="s">
        <v>325</v>
      </c>
      <c r="B276" s="2" t="str">
        <f>Hyperlink("https://www.diodes.com/assets/Datasheets/ds30330.pdf")</f>
        <v>https://www.diodes.com/assets/Datasheets/ds30330.pdf</v>
      </c>
      <c r="C276" t="str">
        <f>Hyperlink("https://www.diodes.com/part/view/DDTC143FCA","DDTC143FCA")</f>
        <v>DDTC143FCA</v>
      </c>
      <c r="D276" t="s">
        <v>54</v>
      </c>
      <c r="E276" t="s">
        <v>20</v>
      </c>
      <c r="F276" t="s">
        <v>76</v>
      </c>
      <c r="G276" t="s">
        <v>55</v>
      </c>
      <c r="H276">
        <v>50</v>
      </c>
      <c r="I276">
        <v>100</v>
      </c>
      <c r="J276">
        <v>200</v>
      </c>
      <c r="K276">
        <v>4.7</v>
      </c>
      <c r="L276">
        <v>22</v>
      </c>
      <c r="M276" t="s">
        <v>39</v>
      </c>
    </row>
    <row r="277" spans="1:13">
      <c r="A277" t="s">
        <v>326</v>
      </c>
      <c r="B277" s="2" t="str">
        <f>Hyperlink("https://www.diodes.com/assets/Datasheets/ds30314.pdf")</f>
        <v>https://www.diodes.com/assets/Datasheets/ds30314.pdf</v>
      </c>
      <c r="C277" t="str">
        <f>Hyperlink("https://www.diodes.com/part/view/DDTC143FE","DDTC143FE")</f>
        <v>DDTC143FE</v>
      </c>
      <c r="D277" t="s">
        <v>257</v>
      </c>
      <c r="E277" t="s">
        <v>20</v>
      </c>
      <c r="F277" t="s">
        <v>76</v>
      </c>
      <c r="G277" t="s">
        <v>55</v>
      </c>
      <c r="H277">
        <v>50</v>
      </c>
      <c r="I277">
        <v>100</v>
      </c>
      <c r="J277">
        <v>150</v>
      </c>
      <c r="K277">
        <v>4.7</v>
      </c>
      <c r="L277">
        <v>22</v>
      </c>
      <c r="M277" t="s">
        <v>158</v>
      </c>
    </row>
    <row r="278" spans="1:13">
      <c r="A278" t="s">
        <v>327</v>
      </c>
      <c r="B278" s="2" t="str">
        <f>Hyperlink("https://www.diodes.com/assets/Datasheets/ds30322.pdf")</f>
        <v>https://www.diodes.com/assets/Datasheets/ds30322.pdf</v>
      </c>
      <c r="C278" t="str">
        <f>Hyperlink("https://www.diodes.com/part/view/DDTC143FUA","DDTC143FUA")</f>
        <v>DDTC143FUA</v>
      </c>
      <c r="D278" t="s">
        <v>57</v>
      </c>
      <c r="E278" t="s">
        <v>20</v>
      </c>
      <c r="F278" t="s">
        <v>76</v>
      </c>
      <c r="G278" t="s">
        <v>55</v>
      </c>
      <c r="H278">
        <v>50</v>
      </c>
      <c r="I278">
        <v>100</v>
      </c>
      <c r="J278">
        <v>200</v>
      </c>
      <c r="K278">
        <v>4.7</v>
      </c>
      <c r="L278">
        <v>22</v>
      </c>
      <c r="M278" t="s">
        <v>42</v>
      </c>
    </row>
    <row r="279" spans="1:13">
      <c r="A279" t="s">
        <v>328</v>
      </c>
      <c r="B279" s="2" t="str">
        <f>Hyperlink("https://www.diodes.com/assets/Datasheets/DDTC_R1-ONLY_SERIES_CA.pdf")</f>
        <v>https://www.diodes.com/assets/Datasheets/DDTC_R1-ONLY_SERIES_CA.pdf</v>
      </c>
      <c r="C279" t="str">
        <f>Hyperlink("https://www.diodes.com/part/view/DDTC143TCA","DDTC143TCA")</f>
        <v>DDTC143TCA</v>
      </c>
      <c r="D279" t="s">
        <v>54</v>
      </c>
      <c r="E279" t="s">
        <v>33</v>
      </c>
      <c r="F279" t="s">
        <v>76</v>
      </c>
      <c r="G279" t="s">
        <v>55</v>
      </c>
      <c r="H279">
        <v>50</v>
      </c>
      <c r="I279">
        <v>100</v>
      </c>
      <c r="J279">
        <v>200</v>
      </c>
      <c r="K279">
        <v>4.7</v>
      </c>
      <c r="L279" t="s">
        <v>63</v>
      </c>
      <c r="M279" t="s">
        <v>39</v>
      </c>
    </row>
    <row r="280" spans="1:13">
      <c r="A280" t="s">
        <v>329</v>
      </c>
      <c r="B280" s="2" t="str">
        <f>Hyperlink("https://www.diodes.com/assets/Datasheets/DDTC_R1-ONLY_SERIES_CA.pdf")</f>
        <v>https://www.diodes.com/assets/Datasheets/DDTC_R1-ONLY_SERIES_CA.pdf</v>
      </c>
      <c r="C280" t="str">
        <f>Hyperlink("https://www.diodes.com/part/view/DDTC143TCAQ","DDTC143TCAQ")</f>
        <v>DDTC143TCAQ</v>
      </c>
      <c r="D280" t="s">
        <v>54</v>
      </c>
      <c r="E280" t="s">
        <v>33</v>
      </c>
      <c r="F280" t="s">
        <v>16</v>
      </c>
      <c r="G280" t="s">
        <v>55</v>
      </c>
      <c r="H280">
        <v>50</v>
      </c>
      <c r="I280">
        <v>100</v>
      </c>
      <c r="J280">
        <v>200</v>
      </c>
      <c r="K280">
        <v>4.7</v>
      </c>
      <c r="L280" t="s">
        <v>63</v>
      </c>
      <c r="M280" t="s">
        <v>39</v>
      </c>
    </row>
    <row r="281" spans="1:13">
      <c r="A281" t="s">
        <v>330</v>
      </c>
      <c r="B281" s="2" t="str">
        <f>Hyperlink("https://www.diodes.com/assets/Datasheets/DDTC_R1-ONLY_SERIES_E.pdf")</f>
        <v>https://www.diodes.com/assets/Datasheets/DDTC_R1-ONLY_SERIES_E.pdf</v>
      </c>
      <c r="C281" t="str">
        <f>Hyperlink("https://www.diodes.com/part/view/DDTC143TE","DDTC143TE")</f>
        <v>DDTC143TE</v>
      </c>
      <c r="D281" t="s">
        <v>257</v>
      </c>
      <c r="E281" t="s">
        <v>33</v>
      </c>
      <c r="F281" t="s">
        <v>76</v>
      </c>
      <c r="G281" t="s">
        <v>55</v>
      </c>
      <c r="H281">
        <v>50</v>
      </c>
      <c r="I281">
        <v>100</v>
      </c>
      <c r="J281">
        <v>150</v>
      </c>
      <c r="K281">
        <v>4.7</v>
      </c>
      <c r="L281" t="s">
        <v>63</v>
      </c>
      <c r="M281" t="s">
        <v>158</v>
      </c>
    </row>
    <row r="282" spans="1:13">
      <c r="A282" t="s">
        <v>331</v>
      </c>
      <c r="B282" s="2" t="str">
        <f>Hyperlink("https://www.diodes.com/assets/Datasheets/DDTC_R1-ONLY_SERIES_UA.pdf")</f>
        <v>https://www.diodes.com/assets/Datasheets/DDTC_R1-ONLY_SERIES_UA.pdf</v>
      </c>
      <c r="C282" t="str">
        <f>Hyperlink("https://www.diodes.com/part/view/DDTC143TUA","DDTC143TUA")</f>
        <v>DDTC143TUA</v>
      </c>
      <c r="D282" t="s">
        <v>57</v>
      </c>
      <c r="E282" t="s">
        <v>33</v>
      </c>
      <c r="F282" t="s">
        <v>76</v>
      </c>
      <c r="G282" t="s">
        <v>55</v>
      </c>
      <c r="H282">
        <v>50</v>
      </c>
      <c r="I282">
        <v>100</v>
      </c>
      <c r="J282">
        <v>200</v>
      </c>
      <c r="K282">
        <v>4.7</v>
      </c>
      <c r="L282" t="s">
        <v>63</v>
      </c>
      <c r="M282" t="s">
        <v>42</v>
      </c>
    </row>
    <row r="283" spans="1:13">
      <c r="A283" t="s">
        <v>332</v>
      </c>
      <c r="B283" s="2" t="str">
        <f>Hyperlink("https://www.diodes.com/assets/Datasheets/ds30330.pdf")</f>
        <v>https://www.diodes.com/assets/Datasheets/ds30330.pdf</v>
      </c>
      <c r="C283" t="str">
        <f>Hyperlink("https://www.diodes.com/part/view/DDTC143XCA","DDTC143XCA")</f>
        <v>DDTC143XCA</v>
      </c>
      <c r="D283" t="s">
        <v>54</v>
      </c>
      <c r="E283" t="s">
        <v>20</v>
      </c>
      <c r="F283" t="s">
        <v>76</v>
      </c>
      <c r="G283" t="s">
        <v>55</v>
      </c>
      <c r="H283">
        <v>50</v>
      </c>
      <c r="I283">
        <v>100</v>
      </c>
      <c r="J283">
        <v>200</v>
      </c>
      <c r="K283">
        <v>4.7</v>
      </c>
      <c r="L283">
        <v>10</v>
      </c>
      <c r="M283" t="s">
        <v>39</v>
      </c>
    </row>
    <row r="284" spans="1:13">
      <c r="A284" t="s">
        <v>333</v>
      </c>
      <c r="B284" s="2" t="str">
        <f>Hyperlink("https://www.diodes.com/assets/Datasheets/ds30314.pdf")</f>
        <v>https://www.diodes.com/assets/Datasheets/ds30314.pdf</v>
      </c>
      <c r="C284" t="str">
        <f>Hyperlink("https://www.diodes.com/part/view/DDTC143XE","DDTC143XE")</f>
        <v>DDTC143XE</v>
      </c>
      <c r="D284" t="s">
        <v>257</v>
      </c>
      <c r="E284" t="s">
        <v>20</v>
      </c>
      <c r="F284" t="s">
        <v>76</v>
      </c>
      <c r="G284" t="s">
        <v>55</v>
      </c>
      <c r="H284">
        <v>50</v>
      </c>
      <c r="I284">
        <v>100</v>
      </c>
      <c r="J284">
        <v>150</v>
      </c>
      <c r="K284">
        <v>4.7</v>
      </c>
      <c r="L284">
        <v>10</v>
      </c>
      <c r="M284" t="s">
        <v>158</v>
      </c>
    </row>
    <row r="285" spans="1:13">
      <c r="A285" t="s">
        <v>334</v>
      </c>
      <c r="B285" s="2" t="str">
        <f>Hyperlink("https://www.diodes.com/assets/Datasheets/ds30322.pdf")</f>
        <v>https://www.diodes.com/assets/Datasheets/ds30322.pdf</v>
      </c>
      <c r="C285" t="str">
        <f>Hyperlink("https://www.diodes.com/part/view/DDTC143XUA","DDTC143XUA")</f>
        <v>DDTC143XUA</v>
      </c>
      <c r="D285" t="s">
        <v>57</v>
      </c>
      <c r="E285" t="s">
        <v>20</v>
      </c>
      <c r="F285" t="s">
        <v>76</v>
      </c>
      <c r="G285" t="s">
        <v>55</v>
      </c>
      <c r="H285">
        <v>50</v>
      </c>
      <c r="I285">
        <v>100</v>
      </c>
      <c r="J285">
        <v>200</v>
      </c>
      <c r="K285">
        <v>4.7</v>
      </c>
      <c r="L285">
        <v>10</v>
      </c>
      <c r="M285" t="s">
        <v>42</v>
      </c>
    </row>
    <row r="286" spans="1:13">
      <c r="A286" t="s">
        <v>335</v>
      </c>
      <c r="B286" s="2" t="str">
        <f>Hyperlink("https://www.diodes.com/assets/Datasheets/ds30330.pdf")</f>
        <v>https://www.diodes.com/assets/Datasheets/ds30330.pdf</v>
      </c>
      <c r="C286" t="str">
        <f>Hyperlink("https://www.diodes.com/part/view/DDTC143ZCA","DDTC143ZCA")</f>
        <v>DDTC143ZCA</v>
      </c>
      <c r="D286" t="s">
        <v>54</v>
      </c>
      <c r="E286" t="s">
        <v>20</v>
      </c>
      <c r="F286" t="s">
        <v>76</v>
      </c>
      <c r="G286" t="s">
        <v>55</v>
      </c>
      <c r="H286">
        <v>50</v>
      </c>
      <c r="I286">
        <v>100</v>
      </c>
      <c r="J286">
        <v>200</v>
      </c>
      <c r="K286">
        <v>4.7</v>
      </c>
      <c r="L286">
        <v>47</v>
      </c>
      <c r="M286" t="s">
        <v>39</v>
      </c>
    </row>
    <row r="287" spans="1:13">
      <c r="A287" t="s">
        <v>336</v>
      </c>
      <c r="B287" s="2" t="str">
        <f>Hyperlink("https://www.diodes.com/assets/Datasheets/ds30330.pdf")</f>
        <v>https://www.diodes.com/assets/Datasheets/ds30330.pdf</v>
      </c>
      <c r="C287" t="str">
        <f>Hyperlink("https://www.diodes.com/part/view/DDTC143ZCAQ","DDTC143ZCAQ")</f>
        <v>DDTC143ZCAQ</v>
      </c>
      <c r="D287" t="s">
        <v>54</v>
      </c>
      <c r="E287" t="s">
        <v>20</v>
      </c>
      <c r="F287" t="s">
        <v>16</v>
      </c>
      <c r="G287" t="s">
        <v>55</v>
      </c>
      <c r="H287">
        <v>50</v>
      </c>
      <c r="I287">
        <v>100</v>
      </c>
      <c r="J287">
        <v>200</v>
      </c>
      <c r="K287">
        <v>4.7</v>
      </c>
      <c r="L287">
        <v>47</v>
      </c>
      <c r="M287" t="s">
        <v>39</v>
      </c>
    </row>
    <row r="288" spans="1:13">
      <c r="A288" t="s">
        <v>337</v>
      </c>
      <c r="B288" s="2" t="str">
        <f>Hyperlink("https://www.diodes.com/assets/Datasheets/ds30314.pdf")</f>
        <v>https://www.diodes.com/assets/Datasheets/ds30314.pdf</v>
      </c>
      <c r="C288" t="str">
        <f>Hyperlink("https://www.diodes.com/part/view/DDTC143ZE","DDTC143ZE")</f>
        <v>DDTC143ZE</v>
      </c>
      <c r="D288" t="s">
        <v>257</v>
      </c>
      <c r="E288" t="s">
        <v>20</v>
      </c>
      <c r="F288" t="s">
        <v>76</v>
      </c>
      <c r="G288" t="s">
        <v>55</v>
      </c>
      <c r="H288">
        <v>50</v>
      </c>
      <c r="I288">
        <v>100</v>
      </c>
      <c r="J288">
        <v>150</v>
      </c>
      <c r="K288">
        <v>4.7</v>
      </c>
      <c r="L288">
        <v>47</v>
      </c>
      <c r="M288" t="s">
        <v>158</v>
      </c>
    </row>
    <row r="289" spans="1:13">
      <c r="A289" t="s">
        <v>338</v>
      </c>
      <c r="B289" s="2" t="str">
        <f>Hyperlink("https://www.diodes.com/assets/Datasheets/ds30755.pdf")</f>
        <v>https://www.diodes.com/assets/Datasheets/ds30755.pdf</v>
      </c>
      <c r="C289" t="str">
        <f>Hyperlink("https://www.diodes.com/part/view/DDTC143ZLP","DDTC143ZLP")</f>
        <v>DDTC143ZLP</v>
      </c>
      <c r="D289" t="s">
        <v>259</v>
      </c>
      <c r="E289" t="s">
        <v>20</v>
      </c>
      <c r="F289" t="s">
        <v>76</v>
      </c>
      <c r="G289" t="s">
        <v>55</v>
      </c>
      <c r="H289">
        <v>50</v>
      </c>
      <c r="I289">
        <v>100</v>
      </c>
      <c r="J289">
        <v>250</v>
      </c>
      <c r="K289">
        <v>4.7</v>
      </c>
      <c r="L289">
        <v>47</v>
      </c>
      <c r="M289" t="s">
        <v>181</v>
      </c>
    </row>
    <row r="290" spans="1:13">
      <c r="A290" t="s">
        <v>339</v>
      </c>
      <c r="B290" s="2" t="str">
        <f>Hyperlink("https://www.diodes.com/assets/Datasheets/ds30322.pdf")</f>
        <v>https://www.diodes.com/assets/Datasheets/ds30322.pdf</v>
      </c>
      <c r="C290" t="str">
        <f>Hyperlink("https://www.diodes.com/part/view/DDTC143ZUA","DDTC143ZUA")</f>
        <v>DDTC143ZUA</v>
      </c>
      <c r="D290" t="s">
        <v>57</v>
      </c>
      <c r="E290" t="s">
        <v>20</v>
      </c>
      <c r="F290" t="s">
        <v>76</v>
      </c>
      <c r="G290" t="s">
        <v>55</v>
      </c>
      <c r="H290">
        <v>50</v>
      </c>
      <c r="I290">
        <v>100</v>
      </c>
      <c r="J290">
        <v>200</v>
      </c>
      <c r="K290">
        <v>4.7</v>
      </c>
      <c r="L290">
        <v>47</v>
      </c>
      <c r="M290" t="s">
        <v>42</v>
      </c>
    </row>
    <row r="291" spans="1:13">
      <c r="A291" t="s">
        <v>340</v>
      </c>
      <c r="B291" s="2" t="str">
        <f>Hyperlink("https://www.diodes.com/assets/Datasheets/ds30329.pdf")</f>
        <v>https://www.diodes.com/assets/Datasheets/ds30329.pdf</v>
      </c>
      <c r="C291" t="str">
        <f>Hyperlink("https://www.diodes.com/part/view/DDTC144ECA","DDTC144ECA")</f>
        <v>DDTC144ECA</v>
      </c>
      <c r="D291" t="s">
        <v>54</v>
      </c>
      <c r="E291" t="s">
        <v>15</v>
      </c>
      <c r="F291" t="s">
        <v>76</v>
      </c>
      <c r="G291" t="s">
        <v>55</v>
      </c>
      <c r="H291">
        <v>50</v>
      </c>
      <c r="I291">
        <v>100</v>
      </c>
      <c r="J291">
        <v>200</v>
      </c>
      <c r="K291">
        <v>47</v>
      </c>
      <c r="L291">
        <v>47</v>
      </c>
      <c r="M291" t="s">
        <v>39</v>
      </c>
    </row>
    <row r="292" spans="1:13">
      <c r="A292" t="s">
        <v>341</v>
      </c>
      <c r="B292" s="2" t="str">
        <f>Hyperlink("https://www.diodes.com/assets/Datasheets/ds30329.pdf")</f>
        <v>https://www.diodes.com/assets/Datasheets/ds30329.pdf</v>
      </c>
      <c r="C292" t="str">
        <f>Hyperlink("https://www.diodes.com/part/view/DDTC144ECAQ","DDTC144ECAQ")</f>
        <v>DDTC144ECAQ</v>
      </c>
      <c r="D292" t="s">
        <v>54</v>
      </c>
      <c r="E292" t="s">
        <v>15</v>
      </c>
      <c r="F292" t="s">
        <v>16</v>
      </c>
      <c r="G292" t="s">
        <v>55</v>
      </c>
      <c r="H292">
        <v>50</v>
      </c>
      <c r="I292">
        <v>100</v>
      </c>
      <c r="J292">
        <v>200</v>
      </c>
      <c r="K292">
        <v>47</v>
      </c>
      <c r="L292">
        <v>47</v>
      </c>
      <c r="M292" t="s">
        <v>39</v>
      </c>
    </row>
    <row r="293" spans="1:13">
      <c r="A293" t="s">
        <v>342</v>
      </c>
      <c r="B293" s="2" t="str">
        <f>Hyperlink("https://www.diodes.com/assets/Datasheets/ds30313.pdf")</f>
        <v>https://www.diodes.com/assets/Datasheets/ds30313.pdf</v>
      </c>
      <c r="C293" t="str">
        <f>Hyperlink("https://www.diodes.com/part/view/DDTC144EE","DDTC144EE")</f>
        <v>DDTC144EE</v>
      </c>
      <c r="D293" t="s">
        <v>257</v>
      </c>
      <c r="E293" t="s">
        <v>15</v>
      </c>
      <c r="F293" t="s">
        <v>76</v>
      </c>
      <c r="G293" t="s">
        <v>55</v>
      </c>
      <c r="H293">
        <v>50</v>
      </c>
      <c r="I293">
        <v>100</v>
      </c>
      <c r="J293">
        <v>150</v>
      </c>
      <c r="K293">
        <v>47</v>
      </c>
      <c r="L293">
        <v>47</v>
      </c>
      <c r="M293" t="s">
        <v>158</v>
      </c>
    </row>
    <row r="294" spans="1:13">
      <c r="A294" t="s">
        <v>343</v>
      </c>
      <c r="B294" s="2" t="str">
        <f>Hyperlink("https://www.diodes.com/assets/Datasheets/ds31245.pdf")</f>
        <v>https://www.diodes.com/assets/Datasheets/ds31245.pdf</v>
      </c>
      <c r="C294" t="str">
        <f>Hyperlink("https://www.diodes.com/part/view/DDTC144ELP","DDTC144ELP")</f>
        <v>DDTC144ELP</v>
      </c>
      <c r="D294" t="s">
        <v>259</v>
      </c>
      <c r="E294" t="s">
        <v>15</v>
      </c>
      <c r="F294" t="s">
        <v>76</v>
      </c>
      <c r="G294" t="s">
        <v>55</v>
      </c>
      <c r="H294">
        <v>50</v>
      </c>
      <c r="I294">
        <v>100</v>
      </c>
      <c r="J294">
        <v>250</v>
      </c>
      <c r="K294">
        <v>47</v>
      </c>
      <c r="L294">
        <v>47</v>
      </c>
      <c r="M294" t="s">
        <v>181</v>
      </c>
    </row>
    <row r="295" spans="1:13">
      <c r="A295" t="s">
        <v>344</v>
      </c>
      <c r="B295" s="2" t="str">
        <f>Hyperlink("https://www.diodes.com/assets/Datasheets/ds30321.pdf")</f>
        <v>https://www.diodes.com/assets/Datasheets/ds30321.pdf</v>
      </c>
      <c r="C295" t="str">
        <f>Hyperlink("https://www.diodes.com/part/view/DDTC144EUA","DDTC144EUA")</f>
        <v>DDTC144EUA</v>
      </c>
      <c r="D295" t="s">
        <v>57</v>
      </c>
      <c r="E295" t="s">
        <v>15</v>
      </c>
      <c r="F295" t="s">
        <v>76</v>
      </c>
      <c r="G295" t="s">
        <v>55</v>
      </c>
      <c r="H295">
        <v>50</v>
      </c>
      <c r="I295">
        <v>100</v>
      </c>
      <c r="J295">
        <v>200</v>
      </c>
      <c r="K295">
        <v>47</v>
      </c>
      <c r="L295">
        <v>47</v>
      </c>
      <c r="M295" t="s">
        <v>42</v>
      </c>
    </row>
    <row r="296" spans="1:13">
      <c r="A296" t="s">
        <v>345</v>
      </c>
      <c r="B296" s="2" t="str">
        <f>Hyperlink("https://www.diodes.com/assets/Datasheets/ds30321.pdf")</f>
        <v>https://www.diodes.com/assets/Datasheets/ds30321.pdf</v>
      </c>
      <c r="C296" t="str">
        <f>Hyperlink("https://www.diodes.com/part/view/DDTC144EUAQ","DDTC144EUAQ")</f>
        <v>DDTC144EUAQ</v>
      </c>
      <c r="D296" t="s">
        <v>57</v>
      </c>
      <c r="E296" t="s">
        <v>15</v>
      </c>
      <c r="F296" t="s">
        <v>16</v>
      </c>
      <c r="G296" t="s">
        <v>55</v>
      </c>
      <c r="H296">
        <v>50</v>
      </c>
      <c r="I296">
        <v>100</v>
      </c>
      <c r="J296">
        <v>200</v>
      </c>
      <c r="K296">
        <v>47</v>
      </c>
      <c r="L296">
        <v>47</v>
      </c>
      <c r="M296" t="s">
        <v>42</v>
      </c>
    </row>
    <row r="297" spans="1:13">
      <c r="A297" t="s">
        <v>346</v>
      </c>
      <c r="B297" s="2" t="str">
        <f>Hyperlink("https://www.diodes.com/assets/Datasheets/ds30332.pdf")</f>
        <v>https://www.diodes.com/assets/Datasheets/ds30332.pdf</v>
      </c>
      <c r="C297" t="str">
        <f>Hyperlink("https://www.diodes.com/part/view/DDTC144GCA","DDTC144GCA")</f>
        <v>DDTC144GCA</v>
      </c>
      <c r="D297" t="s">
        <v>54</v>
      </c>
      <c r="E297" t="s">
        <v>168</v>
      </c>
      <c r="F297" t="s">
        <v>76</v>
      </c>
      <c r="G297" t="s">
        <v>55</v>
      </c>
      <c r="H297">
        <v>50</v>
      </c>
      <c r="I297">
        <v>100</v>
      </c>
      <c r="J297">
        <v>200</v>
      </c>
      <c r="K297" t="s">
        <v>63</v>
      </c>
      <c r="L297">
        <v>47</v>
      </c>
      <c r="M297" t="s">
        <v>39</v>
      </c>
    </row>
    <row r="298" spans="1:13">
      <c r="A298" t="s">
        <v>347</v>
      </c>
      <c r="B298" s="2" t="str">
        <f>Hyperlink("https://www.diodes.com/assets/Datasheets/ds30316.pdf")</f>
        <v>https://www.diodes.com/assets/Datasheets/ds30316.pdf</v>
      </c>
      <c r="C298" t="str">
        <f>Hyperlink("https://www.diodes.com/part/view/DDTC144GE","DDTC144GE")</f>
        <v>DDTC144GE</v>
      </c>
      <c r="D298" t="s">
        <v>257</v>
      </c>
      <c r="E298" t="s">
        <v>168</v>
      </c>
      <c r="F298" t="s">
        <v>76</v>
      </c>
      <c r="G298" t="s">
        <v>55</v>
      </c>
      <c r="H298">
        <v>50</v>
      </c>
      <c r="I298">
        <v>100</v>
      </c>
      <c r="J298">
        <v>150</v>
      </c>
      <c r="K298" t="s">
        <v>63</v>
      </c>
      <c r="L298">
        <v>47</v>
      </c>
      <c r="M298" t="s">
        <v>158</v>
      </c>
    </row>
    <row r="299" spans="1:13">
      <c r="A299" t="s">
        <v>348</v>
      </c>
      <c r="B299" s="2" t="str">
        <f>Hyperlink("https://www.diodes.com/assets/Datasheets/ds30324.pdf")</f>
        <v>https://www.diodes.com/assets/Datasheets/ds30324.pdf</v>
      </c>
      <c r="C299" t="str">
        <f>Hyperlink("https://www.diodes.com/part/view/DDTC144GUA","DDTC144GUA")</f>
        <v>DDTC144GUA</v>
      </c>
      <c r="D299" t="s">
        <v>57</v>
      </c>
      <c r="E299" t="s">
        <v>168</v>
      </c>
      <c r="F299" t="s">
        <v>76</v>
      </c>
      <c r="G299" t="s">
        <v>55</v>
      </c>
      <c r="H299">
        <v>50</v>
      </c>
      <c r="I299">
        <v>100</v>
      </c>
      <c r="J299">
        <v>200</v>
      </c>
      <c r="K299" t="s">
        <v>63</v>
      </c>
      <c r="L299">
        <v>47</v>
      </c>
      <c r="M299" t="s">
        <v>42</v>
      </c>
    </row>
    <row r="300" spans="1:13">
      <c r="A300" t="s">
        <v>349</v>
      </c>
      <c r="B300" s="2" t="str">
        <f>Hyperlink("https://www.diodes.com/assets/Datasheets/DDTC_R1-ONLY_SERIES_CA.pdf")</f>
        <v>https://www.diodes.com/assets/Datasheets/DDTC_R1-ONLY_SERIES_CA.pdf</v>
      </c>
      <c r="C300" t="str">
        <f>Hyperlink("https://www.diodes.com/part/view/DDTC144TCA","DDTC144TCA")</f>
        <v>DDTC144TCA</v>
      </c>
      <c r="D300" t="s">
        <v>54</v>
      </c>
      <c r="E300" t="s">
        <v>33</v>
      </c>
      <c r="F300" t="s">
        <v>76</v>
      </c>
      <c r="G300" t="s">
        <v>55</v>
      </c>
      <c r="H300">
        <v>50</v>
      </c>
      <c r="I300">
        <v>100</v>
      </c>
      <c r="J300">
        <v>200</v>
      </c>
      <c r="K300">
        <v>47</v>
      </c>
      <c r="L300" t="s">
        <v>63</v>
      </c>
      <c r="M300" t="s">
        <v>39</v>
      </c>
    </row>
    <row r="301" spans="1:13">
      <c r="A301" t="s">
        <v>350</v>
      </c>
      <c r="B301" s="2" t="str">
        <f>Hyperlink("https://www.diodes.com/assets/Datasheets/DDTC_R1-ONLY_SERIES_E.pdf")</f>
        <v>https://www.diodes.com/assets/Datasheets/DDTC_R1-ONLY_SERIES_E.pdf</v>
      </c>
      <c r="C301" t="str">
        <f>Hyperlink("https://www.diodes.com/part/view/DDTC144TE","DDTC144TE")</f>
        <v>DDTC144TE</v>
      </c>
      <c r="D301" t="s">
        <v>257</v>
      </c>
      <c r="E301" t="s">
        <v>33</v>
      </c>
      <c r="F301" t="s">
        <v>76</v>
      </c>
      <c r="G301" t="s">
        <v>55</v>
      </c>
      <c r="H301">
        <v>50</v>
      </c>
      <c r="I301">
        <v>100</v>
      </c>
      <c r="J301">
        <v>150</v>
      </c>
      <c r="K301">
        <v>47</v>
      </c>
      <c r="L301" t="s">
        <v>63</v>
      </c>
      <c r="M301" t="s">
        <v>158</v>
      </c>
    </row>
    <row r="302" spans="1:13">
      <c r="A302" t="s">
        <v>351</v>
      </c>
      <c r="B302" s="2" t="str">
        <f>Hyperlink("https://www.diodes.com/assets/Datasheets/DDTC_R1-ONLY_SERIES_UA.pdf")</f>
        <v>https://www.diodes.com/assets/Datasheets/DDTC_R1-ONLY_SERIES_UA.pdf</v>
      </c>
      <c r="C302" t="str">
        <f>Hyperlink("https://www.diodes.com/part/view/DDTC144TUA","DDTC144TUA")</f>
        <v>DDTC144TUA</v>
      </c>
      <c r="D302" t="s">
        <v>57</v>
      </c>
      <c r="E302" t="s">
        <v>33</v>
      </c>
      <c r="F302" t="s">
        <v>76</v>
      </c>
      <c r="G302" t="s">
        <v>55</v>
      </c>
      <c r="H302">
        <v>50</v>
      </c>
      <c r="I302">
        <v>100</v>
      </c>
      <c r="J302">
        <v>200</v>
      </c>
      <c r="K302">
        <v>47</v>
      </c>
      <c r="L302" t="s">
        <v>63</v>
      </c>
      <c r="M302" t="s">
        <v>42</v>
      </c>
    </row>
    <row r="303" spans="1:13">
      <c r="A303" t="s">
        <v>352</v>
      </c>
      <c r="B303" s="2" t="str">
        <f>Hyperlink("https://www.diodes.com/assets/Datasheets/ds30330.pdf")</f>
        <v>https://www.diodes.com/assets/Datasheets/ds30330.pdf</v>
      </c>
      <c r="C303" t="str">
        <f>Hyperlink("https://www.diodes.com/part/view/DDTC144VCA","DDTC144VCA")</f>
        <v>DDTC144VCA</v>
      </c>
      <c r="D303" t="s">
        <v>54</v>
      </c>
      <c r="E303" t="s">
        <v>20</v>
      </c>
      <c r="F303" t="s">
        <v>76</v>
      </c>
      <c r="G303" t="s">
        <v>55</v>
      </c>
      <c r="H303">
        <v>50</v>
      </c>
      <c r="I303">
        <v>100</v>
      </c>
      <c r="J303">
        <v>200</v>
      </c>
      <c r="K303">
        <v>47</v>
      </c>
      <c r="L303">
        <v>10</v>
      </c>
      <c r="M303" t="s">
        <v>39</v>
      </c>
    </row>
    <row r="304" spans="1:13">
      <c r="A304" t="s">
        <v>353</v>
      </c>
      <c r="B304" s="2" t="str">
        <f>Hyperlink("https://www.diodes.com/assets/Datasheets/ds30314.pdf")</f>
        <v>https://www.diodes.com/assets/Datasheets/ds30314.pdf</v>
      </c>
      <c r="C304" t="str">
        <f>Hyperlink("https://www.diodes.com/part/view/DDTC144VE","DDTC144VE")</f>
        <v>DDTC144VE</v>
      </c>
      <c r="D304" t="s">
        <v>257</v>
      </c>
      <c r="E304" t="s">
        <v>20</v>
      </c>
      <c r="F304" t="s">
        <v>76</v>
      </c>
      <c r="G304" t="s">
        <v>55</v>
      </c>
      <c r="H304">
        <v>50</v>
      </c>
      <c r="I304">
        <v>100</v>
      </c>
      <c r="J304">
        <v>150</v>
      </c>
      <c r="K304">
        <v>47</v>
      </c>
      <c r="L304">
        <v>10</v>
      </c>
      <c r="M304" t="s">
        <v>158</v>
      </c>
    </row>
    <row r="305" spans="1:13">
      <c r="A305" t="s">
        <v>354</v>
      </c>
      <c r="B305" s="2" t="str">
        <f>Hyperlink("https://www.diodes.com/assets/Datasheets/ds30322.pdf")</f>
        <v>https://www.diodes.com/assets/Datasheets/ds30322.pdf</v>
      </c>
      <c r="C305" t="str">
        <f>Hyperlink("https://www.diodes.com/part/view/DDTC144VUA","DDTC144VUA")</f>
        <v>DDTC144VUA</v>
      </c>
      <c r="D305" t="s">
        <v>57</v>
      </c>
      <c r="E305" t="s">
        <v>20</v>
      </c>
      <c r="F305" t="s">
        <v>76</v>
      </c>
      <c r="G305" t="s">
        <v>55</v>
      </c>
      <c r="H305">
        <v>50</v>
      </c>
      <c r="I305">
        <v>100</v>
      </c>
      <c r="J305">
        <v>200</v>
      </c>
      <c r="K305">
        <v>47</v>
      </c>
      <c r="L305">
        <v>10</v>
      </c>
      <c r="M305" t="s">
        <v>42</v>
      </c>
    </row>
    <row r="306" spans="1:13">
      <c r="A306" t="s">
        <v>355</v>
      </c>
      <c r="B306" s="2" t="str">
        <f>Hyperlink("https://www.diodes.com/assets/Datasheets/ds30330.pdf")</f>
        <v>https://www.diodes.com/assets/Datasheets/ds30330.pdf</v>
      </c>
      <c r="C306" t="str">
        <f>Hyperlink("https://www.diodes.com/part/view/DDTC144WCA","DDTC144WCA")</f>
        <v>DDTC144WCA</v>
      </c>
      <c r="D306" t="s">
        <v>54</v>
      </c>
      <c r="E306" t="s">
        <v>20</v>
      </c>
      <c r="F306" t="s">
        <v>76</v>
      </c>
      <c r="G306" t="s">
        <v>55</v>
      </c>
      <c r="H306">
        <v>50</v>
      </c>
      <c r="I306">
        <v>100</v>
      </c>
      <c r="J306">
        <v>200</v>
      </c>
      <c r="K306">
        <v>47</v>
      </c>
      <c r="L306">
        <v>22</v>
      </c>
      <c r="M306" t="s">
        <v>39</v>
      </c>
    </row>
    <row r="307" spans="1:13">
      <c r="A307" t="s">
        <v>356</v>
      </c>
      <c r="B307" s="2" t="str">
        <f>Hyperlink("https://www.diodes.com/assets/Datasheets/ds30314.pdf")</f>
        <v>https://www.diodes.com/assets/Datasheets/ds30314.pdf</v>
      </c>
      <c r="C307" t="str">
        <f>Hyperlink("https://www.diodes.com/part/view/DDTC144WE","DDTC144WE")</f>
        <v>DDTC144WE</v>
      </c>
      <c r="D307" t="s">
        <v>257</v>
      </c>
      <c r="E307" t="s">
        <v>20</v>
      </c>
      <c r="F307" t="s">
        <v>76</v>
      </c>
      <c r="G307" t="s">
        <v>55</v>
      </c>
      <c r="H307">
        <v>50</v>
      </c>
      <c r="I307">
        <v>100</v>
      </c>
      <c r="J307">
        <v>150</v>
      </c>
      <c r="K307">
        <v>47</v>
      </c>
      <c r="L307">
        <v>22</v>
      </c>
      <c r="M307" t="s">
        <v>158</v>
      </c>
    </row>
    <row r="308" spans="1:13">
      <c r="A308" t="s">
        <v>357</v>
      </c>
      <c r="B308" s="2" t="str">
        <f>Hyperlink("https://www.diodes.com/assets/Datasheets/ds30322.pdf")</f>
        <v>https://www.diodes.com/assets/Datasheets/ds30322.pdf</v>
      </c>
      <c r="C308" t="str">
        <f>Hyperlink("https://www.diodes.com/part/view/DDTC144WUA","DDTC144WUA")</f>
        <v>DDTC144WUA</v>
      </c>
      <c r="D308" t="s">
        <v>57</v>
      </c>
      <c r="E308" t="s">
        <v>20</v>
      </c>
      <c r="F308" t="s">
        <v>76</v>
      </c>
      <c r="G308" t="s">
        <v>55</v>
      </c>
      <c r="H308">
        <v>50</v>
      </c>
      <c r="I308">
        <v>100</v>
      </c>
      <c r="J308">
        <v>200</v>
      </c>
      <c r="K308">
        <v>47</v>
      </c>
      <c r="L308">
        <v>22</v>
      </c>
      <c r="M308" t="s">
        <v>42</v>
      </c>
    </row>
    <row r="309" spans="1:13">
      <c r="A309" t="s">
        <v>358</v>
      </c>
      <c r="B309" s="2" t="str">
        <f>Hyperlink("https://www.diodes.com/assets/Datasheets/DDTD_XXXX_C.pdf")</f>
        <v>https://www.diodes.com/assets/Datasheets/DDTD_XXXX_C.pdf</v>
      </c>
      <c r="C309" t="str">
        <f>Hyperlink("https://www.diodes.com/part/view/DDTD113EC","DDTD113EC")</f>
        <v>DDTD113EC</v>
      </c>
      <c r="D309" t="s">
        <v>359</v>
      </c>
      <c r="E309" t="s">
        <v>15</v>
      </c>
      <c r="F309" t="s">
        <v>76</v>
      </c>
      <c r="G309" t="s">
        <v>55</v>
      </c>
      <c r="H309">
        <v>50</v>
      </c>
      <c r="I309">
        <v>500</v>
      </c>
      <c r="J309">
        <v>200</v>
      </c>
      <c r="K309">
        <v>1</v>
      </c>
      <c r="L309">
        <v>1</v>
      </c>
      <c r="M309" t="s">
        <v>39</v>
      </c>
    </row>
    <row r="310" spans="1:13">
      <c r="A310" t="s">
        <v>360</v>
      </c>
      <c r="B310" s="2" t="str">
        <f>Hyperlink("https://www.diodes.com/assets/Datasheets/DDTD_XXXX_C.pdf")</f>
        <v>https://www.diodes.com/assets/Datasheets/DDTD_XXXX_C.pdf</v>
      </c>
      <c r="C310" t="str">
        <f>Hyperlink("https://www.diodes.com/part/view/DDTD113ZC","DDTD113ZC")</f>
        <v>DDTD113ZC</v>
      </c>
      <c r="D310" t="s">
        <v>359</v>
      </c>
      <c r="E310" t="s">
        <v>20</v>
      </c>
      <c r="F310" t="s">
        <v>76</v>
      </c>
      <c r="G310" t="s">
        <v>55</v>
      </c>
      <c r="H310">
        <v>50</v>
      </c>
      <c r="I310">
        <v>500</v>
      </c>
      <c r="J310">
        <v>200</v>
      </c>
      <c r="K310">
        <v>1</v>
      </c>
      <c r="L310">
        <v>10</v>
      </c>
      <c r="M310" t="s">
        <v>39</v>
      </c>
    </row>
    <row r="311" spans="1:13">
      <c r="A311" t="s">
        <v>361</v>
      </c>
      <c r="B311" s="2" t="str">
        <f>Hyperlink("https://www.diodes.com/assets/Datasheets/DDTD_XXXX_U.pdf")</f>
        <v>https://www.diodes.com/assets/Datasheets/DDTD_XXXX_U.pdf</v>
      </c>
      <c r="C311" t="str">
        <f>Hyperlink("https://www.diodes.com/part/view/DDTD113ZU","DDTD113ZU")</f>
        <v>DDTD113ZU</v>
      </c>
      <c r="D311" t="s">
        <v>362</v>
      </c>
      <c r="E311" t="s">
        <v>20</v>
      </c>
      <c r="F311" t="s">
        <v>76</v>
      </c>
      <c r="G311" t="s">
        <v>55</v>
      </c>
      <c r="H311">
        <v>50</v>
      </c>
      <c r="I311">
        <v>500</v>
      </c>
      <c r="J311">
        <v>200</v>
      </c>
      <c r="K311">
        <v>1</v>
      </c>
      <c r="L311">
        <v>10</v>
      </c>
      <c r="M311" t="s">
        <v>42</v>
      </c>
    </row>
    <row r="312" spans="1:13">
      <c r="A312" t="s">
        <v>363</v>
      </c>
      <c r="B312" s="2" t="str">
        <f>Hyperlink("https://www.diodes.com/assets/Datasheets/DDTD_XXXX_C.pdf")</f>
        <v>https://www.diodes.com/assets/Datasheets/DDTD_XXXX_C.pdf</v>
      </c>
      <c r="C312" t="str">
        <f>Hyperlink("https://www.diodes.com/part/view/DDTD114EC","DDTD114EC")</f>
        <v>DDTD114EC</v>
      </c>
      <c r="D312" t="s">
        <v>359</v>
      </c>
      <c r="E312" t="s">
        <v>15</v>
      </c>
      <c r="F312" t="s">
        <v>76</v>
      </c>
      <c r="G312" t="s">
        <v>55</v>
      </c>
      <c r="H312">
        <v>50</v>
      </c>
      <c r="I312">
        <v>500</v>
      </c>
      <c r="J312">
        <v>200</v>
      </c>
      <c r="K312">
        <v>10</v>
      </c>
      <c r="L312">
        <v>10</v>
      </c>
      <c r="M312" t="s">
        <v>39</v>
      </c>
    </row>
    <row r="313" spans="1:13">
      <c r="A313" t="s">
        <v>364</v>
      </c>
      <c r="B313" s="2" t="str">
        <f>Hyperlink("https://www.diodes.com/assets/Datasheets/DDTD_XXXX_C.pdf")</f>
        <v>https://www.diodes.com/assets/Datasheets/DDTD_XXXX_C.pdf</v>
      </c>
      <c r="C313" t="str">
        <f>Hyperlink("https://www.diodes.com/part/view/DDTD123EC","DDTD123EC")</f>
        <v>DDTD123EC</v>
      </c>
      <c r="D313" t="s">
        <v>359</v>
      </c>
      <c r="E313" t="s">
        <v>15</v>
      </c>
      <c r="F313" t="s">
        <v>76</v>
      </c>
      <c r="G313" t="s">
        <v>55</v>
      </c>
      <c r="H313">
        <v>50</v>
      </c>
      <c r="I313">
        <v>500</v>
      </c>
      <c r="J313">
        <v>200</v>
      </c>
      <c r="K313">
        <v>2.2</v>
      </c>
      <c r="L313">
        <v>2.2</v>
      </c>
      <c r="M313" t="s">
        <v>39</v>
      </c>
    </row>
    <row r="314" spans="1:13">
      <c r="A314" t="s">
        <v>365</v>
      </c>
      <c r="B314" s="2" t="str">
        <f>Hyperlink("https://www.diodes.com/assets/Datasheets/DDTD_XXXX_C.pdf")</f>
        <v>https://www.diodes.com/assets/Datasheets/DDTD_XXXX_C.pdf</v>
      </c>
      <c r="C314" t="str">
        <f>Hyperlink("https://www.diodes.com/part/view/DDTD123TC","DDTD123TC")</f>
        <v>DDTD123TC</v>
      </c>
      <c r="D314" t="s">
        <v>359</v>
      </c>
      <c r="E314" t="s">
        <v>33</v>
      </c>
      <c r="F314" t="s">
        <v>76</v>
      </c>
      <c r="G314" t="s">
        <v>55</v>
      </c>
      <c r="H314">
        <v>50</v>
      </c>
      <c r="I314">
        <v>500</v>
      </c>
      <c r="J314">
        <v>200</v>
      </c>
      <c r="K314">
        <v>2.2</v>
      </c>
      <c r="L314" t="s">
        <v>63</v>
      </c>
      <c r="M314" t="s">
        <v>39</v>
      </c>
    </row>
    <row r="315" spans="1:13">
      <c r="A315" t="s">
        <v>366</v>
      </c>
      <c r="B315" s="2" t="str">
        <f>Hyperlink("https://www.diodes.com/assets/Datasheets/DDTD_XXXX_U.pdf")</f>
        <v>https://www.diodes.com/assets/Datasheets/DDTD_XXXX_U.pdf</v>
      </c>
      <c r="C315" t="str">
        <f>Hyperlink("https://www.diodes.com/part/view/DDTD123TU","DDTD123TU")</f>
        <v>DDTD123TU</v>
      </c>
      <c r="D315" t="s">
        <v>362</v>
      </c>
      <c r="E315" t="s">
        <v>33</v>
      </c>
      <c r="F315" t="s">
        <v>76</v>
      </c>
      <c r="G315" t="s">
        <v>55</v>
      </c>
      <c r="H315">
        <v>50</v>
      </c>
      <c r="I315">
        <v>500</v>
      </c>
      <c r="J315">
        <v>200</v>
      </c>
      <c r="K315">
        <v>2.2</v>
      </c>
      <c r="L315" t="s">
        <v>63</v>
      </c>
      <c r="M315" t="s">
        <v>42</v>
      </c>
    </row>
    <row r="316" spans="1:13">
      <c r="A316" t="s">
        <v>367</v>
      </c>
      <c r="B316" s="2" t="str">
        <f>Hyperlink("https://www.diodes.com/assets/Datasheets/DDTD_XXXX_C.pdf")</f>
        <v>https://www.diodes.com/assets/Datasheets/DDTD_XXXX_C.pdf</v>
      </c>
      <c r="C316" t="str">
        <f>Hyperlink("https://www.diodes.com/part/view/DDTD123YC","DDTD123YC")</f>
        <v>DDTD123YC</v>
      </c>
      <c r="D316" t="s">
        <v>359</v>
      </c>
      <c r="E316" t="s">
        <v>20</v>
      </c>
      <c r="F316" t="s">
        <v>76</v>
      </c>
      <c r="G316" t="s">
        <v>55</v>
      </c>
      <c r="H316">
        <v>50</v>
      </c>
      <c r="I316">
        <v>500</v>
      </c>
      <c r="J316">
        <v>200</v>
      </c>
      <c r="K316">
        <v>2.2</v>
      </c>
      <c r="L316">
        <v>10</v>
      </c>
      <c r="M316" t="s">
        <v>39</v>
      </c>
    </row>
    <row r="317" spans="1:13">
      <c r="A317" t="s">
        <v>368</v>
      </c>
      <c r="B317" s="2" t="str">
        <f>Hyperlink("https://www.diodes.com/assets/Datasheets/DDTD_LO-R1_C.pdf")</f>
        <v>https://www.diodes.com/assets/Datasheets/DDTD_LO-R1_C.pdf</v>
      </c>
      <c r="C317" t="str">
        <f>Hyperlink("https://www.diodes.com/part/view/DDTD142JC","DDTD142JC")</f>
        <v>DDTD142JC</v>
      </c>
      <c r="D317" t="s">
        <v>359</v>
      </c>
      <c r="E317" t="s">
        <v>20</v>
      </c>
      <c r="F317" t="s">
        <v>76</v>
      </c>
      <c r="G317" t="s">
        <v>55</v>
      </c>
      <c r="H317">
        <v>50</v>
      </c>
      <c r="I317">
        <v>500</v>
      </c>
      <c r="J317">
        <v>200</v>
      </c>
      <c r="K317">
        <v>0.47</v>
      </c>
      <c r="L317">
        <v>10</v>
      </c>
      <c r="M317" t="s">
        <v>39</v>
      </c>
    </row>
    <row r="318" spans="1:13">
      <c r="A318" t="s">
        <v>369</v>
      </c>
      <c r="B318" s="2" t="str">
        <f>Hyperlink("https://www.diodes.com/assets/Datasheets/DDTD_LO-R1_U.pdf")</f>
        <v>https://www.diodes.com/assets/Datasheets/DDTD_LO-R1_U.pdf</v>
      </c>
      <c r="C318" t="str">
        <f>Hyperlink("https://www.diodes.com/part/view/DDTD142JU","DDTD142JU")</f>
        <v>DDTD142JU</v>
      </c>
      <c r="D318" t="s">
        <v>362</v>
      </c>
      <c r="E318" t="s">
        <v>20</v>
      </c>
      <c r="F318" t="s">
        <v>76</v>
      </c>
      <c r="G318" t="s">
        <v>55</v>
      </c>
      <c r="H318">
        <v>50</v>
      </c>
      <c r="I318">
        <v>500</v>
      </c>
      <c r="J318">
        <v>200</v>
      </c>
      <c r="K318">
        <v>0.47</v>
      </c>
      <c r="L318">
        <v>10</v>
      </c>
      <c r="M318" t="s">
        <v>42</v>
      </c>
    </row>
    <row r="319" spans="1:13">
      <c r="A319" t="s">
        <v>370</v>
      </c>
      <c r="B319" s="2" t="str">
        <f>Hyperlink("https://www.diodes.com/assets/Datasheets/ds31224.pdf")</f>
        <v>https://www.diodes.com/assets/Datasheets/ds31224.pdf</v>
      </c>
      <c r="C319" t="str">
        <f>Hyperlink("https://www.diodes.com/part/view/DEMD48","DEMD48")</f>
        <v>DEMD48</v>
      </c>
      <c r="D319" t="s">
        <v>75</v>
      </c>
      <c r="E319" t="s">
        <v>371</v>
      </c>
      <c r="F319" t="s">
        <v>76</v>
      </c>
      <c r="G319" t="s">
        <v>17</v>
      </c>
      <c r="H319">
        <v>50</v>
      </c>
      <c r="I319">
        <v>100</v>
      </c>
      <c r="J319">
        <v>300</v>
      </c>
      <c r="K319" t="s">
        <v>372</v>
      </c>
      <c r="L319">
        <v>47</v>
      </c>
      <c r="M319" t="s">
        <v>77</v>
      </c>
    </row>
    <row r="320" spans="1:13">
      <c r="A320" t="s">
        <v>373</v>
      </c>
      <c r="B320" s="2" t="str">
        <f>Hyperlink("https://www.diodes.com/assets/Datasheets/ds31203.pdf")</f>
        <v>https://www.diodes.com/assets/Datasheets/ds31203.pdf</v>
      </c>
      <c r="C320" t="str">
        <f>Hyperlink("https://www.diodes.com/part/view/UMC4N","UMC4N")</f>
        <v>UMC4N</v>
      </c>
      <c r="D320" t="s">
        <v>374</v>
      </c>
      <c r="E320" t="s">
        <v>375</v>
      </c>
      <c r="F320" t="s">
        <v>76</v>
      </c>
      <c r="G320" t="s">
        <v>17</v>
      </c>
      <c r="H320">
        <v>50</v>
      </c>
      <c r="I320">
        <v>100</v>
      </c>
      <c r="J320">
        <v>150</v>
      </c>
      <c r="K320" t="s">
        <v>376</v>
      </c>
      <c r="L320">
        <v>47</v>
      </c>
      <c r="M320" t="s">
        <v>377</v>
      </c>
    </row>
    <row r="321" spans="1:13">
      <c r="A321" t="s">
        <v>378</v>
      </c>
      <c r="B321" s="2" t="str">
        <f>Hyperlink("https://www.diodes.com/assets/Datasheets/UMC4NQ.pdf")</f>
        <v>https://www.diodes.com/assets/Datasheets/UMC4NQ.pdf</v>
      </c>
      <c r="C321" t="str">
        <f>Hyperlink("https://www.diodes.com/part/view/UMC4NQ","UMC4NQ")</f>
        <v>UMC4NQ</v>
      </c>
      <c r="D321" t="s">
        <v>374</v>
      </c>
      <c r="E321" t="s">
        <v>375</v>
      </c>
      <c r="F321" t="s">
        <v>16</v>
      </c>
      <c r="G321" t="s">
        <v>17</v>
      </c>
      <c r="H321">
        <v>50</v>
      </c>
      <c r="I321">
        <v>100</v>
      </c>
      <c r="J321">
        <v>290</v>
      </c>
      <c r="K321" t="s">
        <v>376</v>
      </c>
      <c r="L321">
        <v>47</v>
      </c>
      <c r="M321" t="s">
        <v>377</v>
      </c>
    </row>
    <row r="322" spans="1:13">
      <c r="A322" t="s">
        <v>379</v>
      </c>
      <c r="B322" s="2" t="str">
        <f>Hyperlink("https://www.diodes.com/assets/Datasheets/ds31205.pdf")</f>
        <v>https://www.diodes.com/assets/Datasheets/ds31205.pdf</v>
      </c>
      <c r="C322" t="str">
        <f>Hyperlink("https://www.diodes.com/part/view/UMC5N","UMC5N")</f>
        <v>UMC5N</v>
      </c>
      <c r="D322" t="s">
        <v>374</v>
      </c>
      <c r="E322" t="s">
        <v>375</v>
      </c>
      <c r="F322" t="s">
        <v>76</v>
      </c>
      <c r="G322" t="s">
        <v>17</v>
      </c>
      <c r="H322">
        <v>50</v>
      </c>
      <c r="I322">
        <v>100</v>
      </c>
      <c r="J322">
        <v>150</v>
      </c>
      <c r="K322" t="s">
        <v>380</v>
      </c>
      <c r="L322" t="s">
        <v>376</v>
      </c>
      <c r="M322" t="s">
        <v>377</v>
      </c>
    </row>
    <row r="323" spans="1:13">
      <c r="A323" t="s">
        <v>381</v>
      </c>
      <c r="B323" s="2" t="str">
        <f>Hyperlink("https://www.diodes.com/assets/Datasheets/UMC5NQ.pdf")</f>
        <v>https://www.diodes.com/assets/Datasheets/UMC5NQ.pdf</v>
      </c>
      <c r="C323" t="str">
        <f>Hyperlink("https://www.diodes.com/part/view/UMC5NQ","UMC5NQ")</f>
        <v>UMC5NQ</v>
      </c>
      <c r="D323" t="s">
        <v>374</v>
      </c>
      <c r="E323" t="s">
        <v>375</v>
      </c>
      <c r="F323" t="s">
        <v>16</v>
      </c>
      <c r="G323" t="s">
        <v>17</v>
      </c>
      <c r="H323">
        <v>50</v>
      </c>
      <c r="I323">
        <v>100</v>
      </c>
      <c r="J323">
        <v>290</v>
      </c>
      <c r="K323" t="s">
        <v>380</v>
      </c>
      <c r="L323" t="s">
        <v>376</v>
      </c>
      <c r="M323" t="s">
        <v>377</v>
      </c>
    </row>
    <row r="324" spans="1:13">
      <c r="A324" t="s">
        <v>382</v>
      </c>
      <c r="B324" s="2" t="str">
        <f>Hyperlink("https://www.diodes.com/assets/Datasheets/ds31207.pdf")</f>
        <v>https://www.diodes.com/assets/Datasheets/ds31207.pdf</v>
      </c>
      <c r="C324" t="str">
        <f>Hyperlink("https://www.diodes.com/part/view/UMG4N","UMG4N")</f>
        <v>UMG4N</v>
      </c>
      <c r="D324" t="s">
        <v>383</v>
      </c>
      <c r="E324" t="s">
        <v>33</v>
      </c>
      <c r="F324" t="s">
        <v>76</v>
      </c>
      <c r="G324" t="s">
        <v>29</v>
      </c>
      <c r="H324">
        <v>50</v>
      </c>
      <c r="I324">
        <v>100</v>
      </c>
      <c r="J324">
        <v>150</v>
      </c>
      <c r="K324">
        <v>10</v>
      </c>
      <c r="L324" t="s">
        <v>63</v>
      </c>
      <c r="M324" t="s">
        <v>377</v>
      </c>
    </row>
  </sheetData>
  <autoFilter ref="A1:M324"/>
  <hyperlinks>
    <hyperlink ref="C2" r:id="rId_hyperlink_1" tooltip="ACX114EUQ" display="ACX114EUQ"/>
    <hyperlink ref="C3" r:id="rId_hyperlink_2" tooltip="ACX114YUQ" display="ACX114YUQ"/>
    <hyperlink ref="C4" r:id="rId_hyperlink_3" tooltip="ACX124EUQ" display="ACX124EUQ"/>
    <hyperlink ref="C5" r:id="rId_hyperlink_4" tooltip="ACX143ZUQ" display="ACX143ZUQ"/>
    <hyperlink ref="C6" r:id="rId_hyperlink_5" tooltip="ADA114EUQ" display="ADA114EUQ"/>
    <hyperlink ref="C7" r:id="rId_hyperlink_6" tooltip="ADA114YUQ" display="ADA114YUQ"/>
    <hyperlink ref="C8" r:id="rId_hyperlink_7" tooltip="ADC114EUQ" display="ADC114EUQ"/>
    <hyperlink ref="C9" r:id="rId_hyperlink_8" tooltip="ADC114YUQ" display="ADC114YUQ"/>
    <hyperlink ref="C10" r:id="rId_hyperlink_9" tooltip="ADC124EUQ" display="ADC124EUQ"/>
    <hyperlink ref="C11" r:id="rId_hyperlink_10" tooltip="ADC143TUQ" display="ADC143TUQ"/>
    <hyperlink ref="C12" r:id="rId_hyperlink_11" tooltip="ADC143ZUQ" display="ADC143ZUQ"/>
    <hyperlink ref="C13" r:id="rId_hyperlink_12" tooltip="ADC144EUQ" display="ADC144EUQ"/>
    <hyperlink ref="C14" r:id="rId_hyperlink_13" tooltip="ADTA114ECAQ" display="ADTA114ECAQ"/>
    <hyperlink ref="C15" r:id="rId_hyperlink_14" tooltip="ADTA114EUAQ" display="ADTA114EUAQ"/>
    <hyperlink ref="C16" r:id="rId_hyperlink_15" tooltip="ADTA114YUAQ" display="ADTA114YUAQ"/>
    <hyperlink ref="C17" r:id="rId_hyperlink_16" tooltip="ADTA124ECAQ" display="ADTA124ECAQ"/>
    <hyperlink ref="C18" r:id="rId_hyperlink_17" tooltip="ADTA143ECAQ" display="ADTA143ECAQ"/>
    <hyperlink ref="C19" r:id="rId_hyperlink_18" tooltip="ADTA143XUAQ" display="ADTA143XUAQ"/>
    <hyperlink ref="C20" r:id="rId_hyperlink_19" tooltip="ADTA143ZUAQ" display="ADTA143ZUAQ"/>
    <hyperlink ref="C21" r:id="rId_hyperlink_20" tooltip="ADTA144ECAQ" display="ADTA144ECAQ"/>
    <hyperlink ref="C22" r:id="rId_hyperlink_21" tooltip="ADTA144EUAQ" display="ADTA144EUAQ"/>
    <hyperlink ref="C23" r:id="rId_hyperlink_22" tooltip="ADTA144VCAQ" display="ADTA144VCAQ"/>
    <hyperlink ref="C24" r:id="rId_hyperlink_23" tooltip="ADTA144WCAQ" display="ADTA144WCAQ"/>
    <hyperlink ref="C25" r:id="rId_hyperlink_24" tooltip="ADTC114ECAQ" display="ADTC114ECAQ"/>
    <hyperlink ref="C26" r:id="rId_hyperlink_25" tooltip="ADTC114EUAQ" display="ADTC114EUAQ"/>
    <hyperlink ref="C27" r:id="rId_hyperlink_26" tooltip="ADTC114YUAQ" display="ADTC114YUAQ"/>
    <hyperlink ref="C28" r:id="rId_hyperlink_27" tooltip="ADTC124ECAQ" display="ADTC124ECAQ"/>
    <hyperlink ref="C29" r:id="rId_hyperlink_28" tooltip="ADTC124EUAQ" display="ADTC124EUAQ"/>
    <hyperlink ref="C30" r:id="rId_hyperlink_29" tooltip="ADTC143ECAQ" display="ADTC143ECAQ"/>
    <hyperlink ref="C31" r:id="rId_hyperlink_30" tooltip="ADTC143TCAQ" display="ADTC143TCAQ"/>
    <hyperlink ref="C32" r:id="rId_hyperlink_31" tooltip="ADTC143TUAQ" display="ADTC143TUAQ"/>
    <hyperlink ref="C33" r:id="rId_hyperlink_32" tooltip="ADTC143XUAQ" display="ADTC143XUAQ"/>
    <hyperlink ref="C34" r:id="rId_hyperlink_33" tooltip="ADTC143ZCAQ" display="ADTC143ZCAQ"/>
    <hyperlink ref="C35" r:id="rId_hyperlink_34" tooltip="ADTC143ZUAQ" display="ADTC143ZUAQ"/>
    <hyperlink ref="C36" r:id="rId_hyperlink_35" tooltip="ADTC144ECAQ" display="ADTC144ECAQ"/>
    <hyperlink ref="C37" r:id="rId_hyperlink_36" tooltip="ADTC144EUAQ" display="ADTC144EUAQ"/>
    <hyperlink ref="C38" r:id="rId_hyperlink_37" tooltip="ADTC144VCAQ-13" display="ADTC144VCAQ-13"/>
    <hyperlink ref="C39" r:id="rId_hyperlink_38" tooltip="ADTC144VCAQ-7" display="ADTC144VCAQ-7"/>
    <hyperlink ref="C40" r:id="rId_hyperlink_39" tooltip="ADTC144WCAQ" display="ADTC144WCAQ"/>
    <hyperlink ref="C41" r:id="rId_hyperlink_40" tooltip="DCX114EH" display="DCX114EH"/>
    <hyperlink ref="C42" r:id="rId_hyperlink_41" tooltip="DCX114EU" display="DCX114EU"/>
    <hyperlink ref="C43" r:id="rId_hyperlink_42" tooltip="DCX114EUQ" display="DCX114EUQ"/>
    <hyperlink ref="C44" r:id="rId_hyperlink_43" tooltip="DCX114TH" display="DCX114TH"/>
    <hyperlink ref="C45" r:id="rId_hyperlink_44" tooltip="DCX114TU" display="DCX114TU"/>
    <hyperlink ref="C46" r:id="rId_hyperlink_45" tooltip="DCX114YH" display="DCX114YH"/>
    <hyperlink ref="C47" r:id="rId_hyperlink_46" tooltip="DCX114YU" display="DCX114YU"/>
    <hyperlink ref="C48" r:id="rId_hyperlink_47" tooltip="DCX114YUQ" display="DCX114YUQ"/>
    <hyperlink ref="C49" r:id="rId_hyperlink_48" tooltip="DCX115EK" display="DCX115EK"/>
    <hyperlink ref="C50" r:id="rId_hyperlink_49" tooltip="DCX115EU" display="DCX115EU"/>
    <hyperlink ref="C51" r:id="rId_hyperlink_50" tooltip="DCX122LU" display="DCX122LU"/>
    <hyperlink ref="C52" r:id="rId_hyperlink_51" tooltip="DCX122TU" display="DCX122TU"/>
    <hyperlink ref="C53" r:id="rId_hyperlink_52" tooltip="DCX123JH" display="DCX123JH"/>
    <hyperlink ref="C54" r:id="rId_hyperlink_53" tooltip="DCX123JU" display="DCX123JU"/>
    <hyperlink ref="C55" r:id="rId_hyperlink_54" tooltip="DCX123JUQ" display="DCX123JUQ"/>
    <hyperlink ref="C56" r:id="rId_hyperlink_55" tooltip="DCX124EH" display="DCX124EH"/>
    <hyperlink ref="C57" r:id="rId_hyperlink_56" tooltip="DCX124EK" display="DCX124EK"/>
    <hyperlink ref="C58" r:id="rId_hyperlink_57" tooltip="DCX124EU" display="DCX124EU"/>
    <hyperlink ref="C59" r:id="rId_hyperlink_58" tooltip="DCX124EUQ" display="DCX124EUQ"/>
    <hyperlink ref="C60" r:id="rId_hyperlink_59" tooltip="DCX142JU" display="DCX142JU"/>
    <hyperlink ref="C61" r:id="rId_hyperlink_60" tooltip="DCX142TU" display="DCX142TU"/>
    <hyperlink ref="C62" r:id="rId_hyperlink_61" tooltip="DCX143EH" display="DCX143EH"/>
    <hyperlink ref="C63" r:id="rId_hyperlink_62" tooltip="DCX143EU" display="DCX143EU"/>
    <hyperlink ref="C64" r:id="rId_hyperlink_63" tooltip="DCX143TH" display="DCX143TH"/>
    <hyperlink ref="C65" r:id="rId_hyperlink_64" tooltip="DCX143TU" display="DCX143TU"/>
    <hyperlink ref="C66" r:id="rId_hyperlink_65" tooltip="DCX143ZU" display="DCX143ZU"/>
    <hyperlink ref="C67" r:id="rId_hyperlink_66" tooltip="DCX144EH" display="DCX144EH"/>
    <hyperlink ref="C68" r:id="rId_hyperlink_67" tooltip="DCX144EU" display="DCX144EU"/>
    <hyperlink ref="C69" r:id="rId_hyperlink_68" tooltip="DCX144EUQ" display="DCX144EUQ"/>
    <hyperlink ref="C70" r:id="rId_hyperlink_69" tooltip="DDA113TU" display="DDA113TU"/>
    <hyperlink ref="C71" r:id="rId_hyperlink_70" tooltip="DDA114EH" display="DDA114EH"/>
    <hyperlink ref="C72" r:id="rId_hyperlink_71" tooltip="DDA114EU" display="DDA114EU"/>
    <hyperlink ref="C73" r:id="rId_hyperlink_72" tooltip="DDA114EUQ" display="DDA114EUQ"/>
    <hyperlink ref="C74" r:id="rId_hyperlink_73" tooltip="DDA114TH" display="DDA114TH"/>
    <hyperlink ref="C75" r:id="rId_hyperlink_74" tooltip="DDA114TU" display="DDA114TU"/>
    <hyperlink ref="C76" r:id="rId_hyperlink_75" tooltip="DDA114TUQ" display="DDA114TUQ"/>
    <hyperlink ref="C77" r:id="rId_hyperlink_76" tooltip="DDA114YH" display="DDA114YH"/>
    <hyperlink ref="C78" r:id="rId_hyperlink_77" tooltip="DDA114YU" display="DDA114YU"/>
    <hyperlink ref="C79" r:id="rId_hyperlink_78" tooltip="DDA114YUQ" display="DDA114YUQ"/>
    <hyperlink ref="C80" r:id="rId_hyperlink_79" tooltip="DDA123JH" display="DDA123JH"/>
    <hyperlink ref="C81" r:id="rId_hyperlink_80" tooltip="DDA123JU" display="DDA123JU"/>
    <hyperlink ref="C82" r:id="rId_hyperlink_81" tooltip="DDA124EH" display="DDA124EH"/>
    <hyperlink ref="C83" r:id="rId_hyperlink_82" tooltip="DDA124EU" display="DDA124EU"/>
    <hyperlink ref="C84" r:id="rId_hyperlink_83" tooltip="DDA124EUQ" display="DDA124EUQ"/>
    <hyperlink ref="C85" r:id="rId_hyperlink_84" tooltip="DDA143EH" display="DDA143EH"/>
    <hyperlink ref="C86" r:id="rId_hyperlink_85" tooltip="DDA143TH" display="DDA143TH"/>
    <hyperlink ref="C87" r:id="rId_hyperlink_86" tooltip="DDA143TU" display="DDA143TU"/>
    <hyperlink ref="C88" r:id="rId_hyperlink_87" tooltip="DDA143TUQ" display="DDA143TUQ"/>
    <hyperlink ref="C89" r:id="rId_hyperlink_88" tooltip="DDA144EH" display="DDA144EH"/>
    <hyperlink ref="C90" r:id="rId_hyperlink_89" tooltip="DDA144EU" display="DDA144EU"/>
    <hyperlink ref="C91" r:id="rId_hyperlink_90" tooltip="DDA144EUQ" display="DDA144EUQ"/>
    <hyperlink ref="C92" r:id="rId_hyperlink_91" tooltip="DDC113TU" display="DDC113TU"/>
    <hyperlink ref="C93" r:id="rId_hyperlink_92" tooltip="DDC114EH" display="DDC114EH"/>
    <hyperlink ref="C94" r:id="rId_hyperlink_93" tooltip="DDC114EU" display="DDC114EU"/>
    <hyperlink ref="C95" r:id="rId_hyperlink_94" tooltip="DDC114TH" display="DDC114TH"/>
    <hyperlink ref="C96" r:id="rId_hyperlink_95" tooltip="DDC114TU" display="DDC114TU"/>
    <hyperlink ref="C97" r:id="rId_hyperlink_96" tooltip="DDC114TUQ" display="DDC114TUQ"/>
    <hyperlink ref="C98" r:id="rId_hyperlink_97" tooltip="DDC114YH" display="DDC114YH"/>
    <hyperlink ref="C99" r:id="rId_hyperlink_98" tooltip="DDC114YU" display="DDC114YU"/>
    <hyperlink ref="C100" r:id="rId_hyperlink_99" tooltip="DDC115EU" display="DDC115EU"/>
    <hyperlink ref="C101" r:id="rId_hyperlink_100" tooltip="DDC123JH" display="DDC123JH"/>
    <hyperlink ref="C102" r:id="rId_hyperlink_101" tooltip="DDC123JU" display="DDC123JU"/>
    <hyperlink ref="C103" r:id="rId_hyperlink_102" tooltip="DDC124EH" display="DDC124EH"/>
    <hyperlink ref="C104" r:id="rId_hyperlink_103" tooltip="DDC124EU" display="DDC124EU"/>
    <hyperlink ref="C105" r:id="rId_hyperlink_104" tooltip="DDC143EH" display="DDC143EH"/>
    <hyperlink ref="C106" r:id="rId_hyperlink_105" tooltip="DDC143TH" display="DDC143TH"/>
    <hyperlink ref="C107" r:id="rId_hyperlink_106" tooltip="DDC143TU" display="DDC143TU"/>
    <hyperlink ref="C108" r:id="rId_hyperlink_107" tooltip="DDC143XU" display="DDC143XU"/>
    <hyperlink ref="C109" r:id="rId_hyperlink_108" tooltip="DDC143ZU" display="DDC143ZU"/>
    <hyperlink ref="C110" r:id="rId_hyperlink_109" tooltip="DDC144EH" display="DDC144EH"/>
    <hyperlink ref="C111" r:id="rId_hyperlink_110" tooltip="DDC144EU" display="DDC144EU"/>
    <hyperlink ref="C112" r:id="rId_hyperlink_111" tooltip="DDC144NS" display="DDC144NS"/>
    <hyperlink ref="C113" r:id="rId_hyperlink_112" tooltip="DDC144TH" display="DDC144TH"/>
    <hyperlink ref="C114" r:id="rId_hyperlink_113" tooltip="DDC144TU" display="DDC144TU"/>
    <hyperlink ref="C115" r:id="rId_hyperlink_114" tooltip="DDTA113TCA" display="DDTA113TCA"/>
    <hyperlink ref="C116" r:id="rId_hyperlink_115" tooltip="DDTA113TE" display="DDTA113TE"/>
    <hyperlink ref="C117" r:id="rId_hyperlink_116" tooltip="DDTA113TUA" display="DDTA113TUA"/>
    <hyperlink ref="C118" r:id="rId_hyperlink_117" tooltip="DDTA113ZCA" display="DDTA113ZCA"/>
    <hyperlink ref="C119" r:id="rId_hyperlink_118" tooltip="DDTA113ZE" display="DDTA113ZE"/>
    <hyperlink ref="C120" r:id="rId_hyperlink_119" tooltip="DDTA113ZUA" display="DDTA113ZUA"/>
    <hyperlink ref="C121" r:id="rId_hyperlink_120" tooltip="DDTA114ECA" display="DDTA114ECA"/>
    <hyperlink ref="C122" r:id="rId_hyperlink_121" tooltip="DDTA114ECAQ" display="DDTA114ECAQ"/>
    <hyperlink ref="C123" r:id="rId_hyperlink_122" tooltip="DDTA114EE" display="DDTA114EE"/>
    <hyperlink ref="C124" r:id="rId_hyperlink_123" tooltip="DDTA114EUA" display="DDTA114EUA"/>
    <hyperlink ref="C125" r:id="rId_hyperlink_124" tooltip="DDTA114GCA" display="DDTA114GCA"/>
    <hyperlink ref="C126" r:id="rId_hyperlink_125" tooltip="DDTA114GE" display="DDTA114GE"/>
    <hyperlink ref="C127" r:id="rId_hyperlink_126" tooltip="DDTA114GUA" display="DDTA114GUA"/>
    <hyperlink ref="C128" r:id="rId_hyperlink_127" tooltip="DDTA114TCA" display="DDTA114TCA"/>
    <hyperlink ref="C129" r:id="rId_hyperlink_128" tooltip="DDTA114TE" display="DDTA114TE"/>
    <hyperlink ref="C130" r:id="rId_hyperlink_129" tooltip="DDTA114TUA" display="DDTA114TUA"/>
    <hyperlink ref="C131" r:id="rId_hyperlink_130" tooltip="DDTA114WCA" display="DDTA114WCA"/>
    <hyperlink ref="C132" r:id="rId_hyperlink_131" tooltip="DDTA114WE" display="DDTA114WE"/>
    <hyperlink ref="C133" r:id="rId_hyperlink_132" tooltip="DDTA114WUA" display="DDTA114WUA"/>
    <hyperlink ref="C134" r:id="rId_hyperlink_133" tooltip="DDTA114YCA" display="DDTA114YCA"/>
    <hyperlink ref="C135" r:id="rId_hyperlink_134" tooltip="DDTA114YE" display="DDTA114YE"/>
    <hyperlink ref="C136" r:id="rId_hyperlink_135" tooltip="DDTA114YLP" display="DDTA114YLP"/>
    <hyperlink ref="C137" r:id="rId_hyperlink_136" tooltip="DDTA114YUA" display="DDTA114YUA"/>
    <hyperlink ref="C138" r:id="rId_hyperlink_137" tooltip="DDTA115ECA" display="DDTA115ECA"/>
    <hyperlink ref="C139" r:id="rId_hyperlink_138" tooltip="DDTA115EE" display="DDTA115EE"/>
    <hyperlink ref="C140" r:id="rId_hyperlink_139" tooltip="DDTA115EUA" display="DDTA115EUA"/>
    <hyperlink ref="C141" r:id="rId_hyperlink_140" tooltip="DDTA115GCA" display="DDTA115GCA"/>
    <hyperlink ref="C142" r:id="rId_hyperlink_141" tooltip="DDTA115GE" display="DDTA115GE"/>
    <hyperlink ref="C143" r:id="rId_hyperlink_142" tooltip="DDTA115GUA" display="DDTA115GUA"/>
    <hyperlink ref="C144" r:id="rId_hyperlink_143" tooltip="DDTA115TCA" display="DDTA115TCA"/>
    <hyperlink ref="C145" r:id="rId_hyperlink_144" tooltip="DDTA115TE" display="DDTA115TE"/>
    <hyperlink ref="C146" r:id="rId_hyperlink_145" tooltip="DDTA115TUA" display="DDTA115TUA"/>
    <hyperlink ref="C147" r:id="rId_hyperlink_146" tooltip="DDTA123ECA" display="DDTA123ECA"/>
    <hyperlink ref="C148" r:id="rId_hyperlink_147" tooltip="DDTA123EE" display="DDTA123EE"/>
    <hyperlink ref="C149" r:id="rId_hyperlink_148" tooltip="DDTA123EUA" display="DDTA123EUA"/>
    <hyperlink ref="C150" r:id="rId_hyperlink_149" tooltip="DDTA123JCA" display="DDTA123JCA"/>
    <hyperlink ref="C151" r:id="rId_hyperlink_150" tooltip="DDTA123JE" display="DDTA123JE"/>
    <hyperlink ref="C152" r:id="rId_hyperlink_151" tooltip="DDTA123JUA" display="DDTA123JUA"/>
    <hyperlink ref="C153" r:id="rId_hyperlink_152" tooltip="DDTA123TCA" display="DDTA123TCA"/>
    <hyperlink ref="C154" r:id="rId_hyperlink_153" tooltip="DDTA123TE" display="DDTA123TE"/>
    <hyperlink ref="C155" r:id="rId_hyperlink_154" tooltip="DDTA123TUA" display="DDTA123TUA"/>
    <hyperlink ref="C156" r:id="rId_hyperlink_155" tooltip="DDTA123YCA" display="DDTA123YCA"/>
    <hyperlink ref="C157" r:id="rId_hyperlink_156" tooltip="DDTA123YE" display="DDTA123YE"/>
    <hyperlink ref="C158" r:id="rId_hyperlink_157" tooltip="DDTA123YUA" display="DDTA123YUA"/>
    <hyperlink ref="C159" r:id="rId_hyperlink_158" tooltip="DDTA124ECA" display="DDTA124ECA"/>
    <hyperlink ref="C160" r:id="rId_hyperlink_159" tooltip="DDTA124EE" display="DDTA124EE"/>
    <hyperlink ref="C161" r:id="rId_hyperlink_160" tooltip="DDTA124EUA" display="DDTA124EUA"/>
    <hyperlink ref="C162" r:id="rId_hyperlink_161" tooltip="DDTA124GCA" display="DDTA124GCA"/>
    <hyperlink ref="C163" r:id="rId_hyperlink_162" tooltip="DDTA124GE" display="DDTA124GE"/>
    <hyperlink ref="C164" r:id="rId_hyperlink_163" tooltip="DDTA124GUA" display="DDTA124GUA"/>
    <hyperlink ref="C165" r:id="rId_hyperlink_164" tooltip="DDTA124TCA" display="DDTA124TCA"/>
    <hyperlink ref="C166" r:id="rId_hyperlink_165" tooltip="DDTA124TE" display="DDTA124TE"/>
    <hyperlink ref="C167" r:id="rId_hyperlink_166" tooltip="DDTA124TUA" display="DDTA124TUA"/>
    <hyperlink ref="C168" r:id="rId_hyperlink_167" tooltip="DDTA124XCA" display="DDTA124XCA"/>
    <hyperlink ref="C169" r:id="rId_hyperlink_168" tooltip="DDTA124XE" display="DDTA124XE"/>
    <hyperlink ref="C170" r:id="rId_hyperlink_169" tooltip="DDTA124XUA" display="DDTA124XUA"/>
    <hyperlink ref="C171" r:id="rId_hyperlink_170" tooltip="DDTA125TE" display="DDTA125TE"/>
    <hyperlink ref="C172" r:id="rId_hyperlink_171" tooltip="DDTA143ECA" display="DDTA143ECA"/>
    <hyperlink ref="C173" r:id="rId_hyperlink_172" tooltip="DDTA143EE" display="DDTA143EE"/>
    <hyperlink ref="C174" r:id="rId_hyperlink_173" tooltip="DDTA143EUA" display="DDTA143EUA"/>
    <hyperlink ref="C175" r:id="rId_hyperlink_174" tooltip="DDTA143FCA" display="DDTA143FCA"/>
    <hyperlink ref="C176" r:id="rId_hyperlink_175" tooltip="DDTA143FE" display="DDTA143FE"/>
    <hyperlink ref="C177" r:id="rId_hyperlink_176" tooltip="DDTA143FUA" display="DDTA143FUA"/>
    <hyperlink ref="C178" r:id="rId_hyperlink_177" tooltip="DDTA143TCA" display="DDTA143TCA"/>
    <hyperlink ref="C179" r:id="rId_hyperlink_178" tooltip="DDTA143TE" display="DDTA143TE"/>
    <hyperlink ref="C180" r:id="rId_hyperlink_179" tooltip="DDTA143TUA" display="DDTA143TUA"/>
    <hyperlink ref="C181" r:id="rId_hyperlink_180" tooltip="DDTA143XCA" display="DDTA143XCA"/>
    <hyperlink ref="C182" r:id="rId_hyperlink_181" tooltip="DDTA143XE" display="DDTA143XE"/>
    <hyperlink ref="C183" r:id="rId_hyperlink_182" tooltip="DDTA143XUA" display="DDTA143XUA"/>
    <hyperlink ref="C184" r:id="rId_hyperlink_183" tooltip="DDTA143ZCA" display="DDTA143ZCA"/>
    <hyperlink ref="C185" r:id="rId_hyperlink_184" tooltip="DDTA143ZE" display="DDTA143ZE"/>
    <hyperlink ref="C186" r:id="rId_hyperlink_185" tooltip="DDTA143ZUA" display="DDTA143ZUA"/>
    <hyperlink ref="C187" r:id="rId_hyperlink_186" tooltip="DDTA144ECA" display="DDTA144ECA"/>
    <hyperlink ref="C188" r:id="rId_hyperlink_187" tooltip="DDTA144ECAQ" display="DDTA144ECAQ"/>
    <hyperlink ref="C189" r:id="rId_hyperlink_188" tooltip="DDTA144EE" display="DDTA144EE"/>
    <hyperlink ref="C190" r:id="rId_hyperlink_189" tooltip="DDTA144ELP" display="DDTA144ELP"/>
    <hyperlink ref="C191" r:id="rId_hyperlink_190" tooltip="DDTA144EUA" display="DDTA144EUA"/>
    <hyperlink ref="C192" r:id="rId_hyperlink_191" tooltip="DDTA144GCA" display="DDTA144GCA"/>
    <hyperlink ref="C193" r:id="rId_hyperlink_192" tooltip="DDTA144GE" display="DDTA144GE"/>
    <hyperlink ref="C194" r:id="rId_hyperlink_193" tooltip="DDTA144GUA" display="DDTA144GUA"/>
    <hyperlink ref="C195" r:id="rId_hyperlink_194" tooltip="DDTA144TCA" display="DDTA144TCA"/>
    <hyperlink ref="C196" r:id="rId_hyperlink_195" tooltip="DDTA144TE" display="DDTA144TE"/>
    <hyperlink ref="C197" r:id="rId_hyperlink_196" tooltip="DDTA144TUA" display="DDTA144TUA"/>
    <hyperlink ref="C198" r:id="rId_hyperlink_197" tooltip="DDTA144VCA" display="DDTA144VCA"/>
    <hyperlink ref="C199" r:id="rId_hyperlink_198" tooltip="DDTA144VE" display="DDTA144VE"/>
    <hyperlink ref="C200" r:id="rId_hyperlink_199" tooltip="DDTA144VUA" display="DDTA144VUA"/>
    <hyperlink ref="C201" r:id="rId_hyperlink_200" tooltip="DDTA144WCA" display="DDTA144WCA"/>
    <hyperlink ref="C202" r:id="rId_hyperlink_201" tooltip="DDTA144WE" display="DDTA144WE"/>
    <hyperlink ref="C203" r:id="rId_hyperlink_202" tooltip="DDTA144WUA" display="DDTA144WUA"/>
    <hyperlink ref="C204" r:id="rId_hyperlink_203" tooltip="DDTB113ZC" display="DDTB113ZC"/>
    <hyperlink ref="C205" r:id="rId_hyperlink_204" tooltip="DDTB114EC" display="DDTB114EC"/>
    <hyperlink ref="C206" r:id="rId_hyperlink_205" tooltip="DDTB123YC" display="DDTB123YC"/>
    <hyperlink ref="C207" r:id="rId_hyperlink_206" tooltip="DDTB143EU" display="DDTB143EU"/>
    <hyperlink ref="C208" r:id="rId_hyperlink_207" tooltip="DDTC113TCA" display="DDTC113TCA"/>
    <hyperlink ref="C209" r:id="rId_hyperlink_208" tooltip="DDTC113TE" display="DDTC113TE"/>
    <hyperlink ref="C210" r:id="rId_hyperlink_209" tooltip="DDTC113TLP" display="DDTC113TLP"/>
    <hyperlink ref="C211" r:id="rId_hyperlink_210" tooltip="DDTC113TUA" display="DDTC113TUA"/>
    <hyperlink ref="C212" r:id="rId_hyperlink_211" tooltip="DDTC113ZCA" display="DDTC113ZCA"/>
    <hyperlink ref="C213" r:id="rId_hyperlink_212" tooltip="DDTC113ZE" display="DDTC113ZE"/>
    <hyperlink ref="C214" r:id="rId_hyperlink_213" tooltip="DDTC113ZUA" display="DDTC113ZUA"/>
    <hyperlink ref="C215" r:id="rId_hyperlink_214" tooltip="DDTC114ECA" display="DDTC114ECA"/>
    <hyperlink ref="C216" r:id="rId_hyperlink_215" tooltip="DDTC114ECAQ" display="DDTC114ECAQ"/>
    <hyperlink ref="C217" r:id="rId_hyperlink_216" tooltip="DDTC114EE" display="DDTC114EE"/>
    <hyperlink ref="C218" r:id="rId_hyperlink_217" tooltip="DDTC114ELP" display="DDTC114ELP"/>
    <hyperlink ref="C219" r:id="rId_hyperlink_218" tooltip="DDTC114EUA" display="DDTC114EUA"/>
    <hyperlink ref="C220" r:id="rId_hyperlink_219" tooltip="DDTC114EUAQ" display="DDTC114EUAQ"/>
    <hyperlink ref="C221" r:id="rId_hyperlink_220" tooltip="DDTC114GCA" display="DDTC114GCA"/>
    <hyperlink ref="C222" r:id="rId_hyperlink_221" tooltip="DDTC114GE" display="DDTC114GE"/>
    <hyperlink ref="C223" r:id="rId_hyperlink_222" tooltip="DDTC114GUA" display="DDTC114GUA"/>
    <hyperlink ref="C224" r:id="rId_hyperlink_223" tooltip="DDTC114TCA" display="DDTC114TCA"/>
    <hyperlink ref="C225" r:id="rId_hyperlink_224" tooltip="DDTC114TE" display="DDTC114TE"/>
    <hyperlink ref="C226" r:id="rId_hyperlink_225" tooltip="DDTC114TUA" display="DDTC114TUA"/>
    <hyperlink ref="C227" r:id="rId_hyperlink_226" tooltip="DDTC114WCA" display="DDTC114WCA"/>
    <hyperlink ref="C228" r:id="rId_hyperlink_227" tooltip="DDTC114WE" display="DDTC114WE"/>
    <hyperlink ref="C229" r:id="rId_hyperlink_228" tooltip="DDTC114WUA" display="DDTC114WUA"/>
    <hyperlink ref="C230" r:id="rId_hyperlink_229" tooltip="DDTC114YCA" display="DDTC114YCA"/>
    <hyperlink ref="C231" r:id="rId_hyperlink_230" tooltip="DDTC114YCAQ" display="DDTC114YCAQ"/>
    <hyperlink ref="C232" r:id="rId_hyperlink_231" tooltip="DDTC114YE" display="DDTC114YE"/>
    <hyperlink ref="C233" r:id="rId_hyperlink_232" tooltip="DDTC114YLP" display="DDTC114YLP"/>
    <hyperlink ref="C234" r:id="rId_hyperlink_233" tooltip="DDTC114YUA" display="DDTC114YUA"/>
    <hyperlink ref="C235" r:id="rId_hyperlink_234" tooltip="DDTC115ECA" display="DDTC115ECA"/>
    <hyperlink ref="C236" r:id="rId_hyperlink_235" tooltip="DDTC115EE" display="DDTC115EE"/>
    <hyperlink ref="C237" r:id="rId_hyperlink_236" tooltip="DDTC115EUA" display="DDTC115EUA"/>
    <hyperlink ref="C238" r:id="rId_hyperlink_237" tooltip="DDTC115EUAQ" display="DDTC115EUAQ"/>
    <hyperlink ref="C239" r:id="rId_hyperlink_238" tooltip="DDTC115GCA" display="DDTC115GCA"/>
    <hyperlink ref="C240" r:id="rId_hyperlink_239" tooltip="DDTC115GE" display="DDTC115GE"/>
    <hyperlink ref="C241" r:id="rId_hyperlink_240" tooltip="DDTC115GUA" display="DDTC115GUA"/>
    <hyperlink ref="C242" r:id="rId_hyperlink_241" tooltip="DDTC115TCA" display="DDTC115TCA"/>
    <hyperlink ref="C243" r:id="rId_hyperlink_242" tooltip="DDTC115TE" display="DDTC115TE"/>
    <hyperlink ref="C244" r:id="rId_hyperlink_243" tooltip="DDTC115TUA" display="DDTC115TUA"/>
    <hyperlink ref="C245" r:id="rId_hyperlink_244" tooltip="DDTC123ECA" display="DDTC123ECA"/>
    <hyperlink ref="C246" r:id="rId_hyperlink_245" tooltip="DDTC123ECAQ" display="DDTC123ECAQ"/>
    <hyperlink ref="C247" r:id="rId_hyperlink_246" tooltip="DDTC123EE" display="DDTC123EE"/>
    <hyperlink ref="C248" r:id="rId_hyperlink_247" tooltip="DDTC123EUA" display="DDTC123EUA"/>
    <hyperlink ref="C249" r:id="rId_hyperlink_248" tooltip="DDTC123JCA" display="DDTC123JCA"/>
    <hyperlink ref="C250" r:id="rId_hyperlink_249" tooltip="DDTC123JE" display="DDTC123JE"/>
    <hyperlink ref="C251" r:id="rId_hyperlink_250" tooltip="DDTC123JLP" display="DDTC123JLP"/>
    <hyperlink ref="C252" r:id="rId_hyperlink_251" tooltip="DDTC123JUA" display="DDTC123JUA"/>
    <hyperlink ref="C253" r:id="rId_hyperlink_252" tooltip="DDTC123TCA" display="DDTC123TCA"/>
    <hyperlink ref="C254" r:id="rId_hyperlink_253" tooltip="DDTC123TE" display="DDTC123TE"/>
    <hyperlink ref="C255" r:id="rId_hyperlink_254" tooltip="DDTC123TUA" display="DDTC123TUA"/>
    <hyperlink ref="C256" r:id="rId_hyperlink_255" tooltip="DDTC123YCA" display="DDTC123YCA"/>
    <hyperlink ref="C257" r:id="rId_hyperlink_256" tooltip="DDTC123YE" display="DDTC123YE"/>
    <hyperlink ref="C258" r:id="rId_hyperlink_257" tooltip="DDTC123YUA" display="DDTC123YUA"/>
    <hyperlink ref="C259" r:id="rId_hyperlink_258" tooltip="DDTC124ECA" display="DDTC124ECA"/>
    <hyperlink ref="C260" r:id="rId_hyperlink_259" tooltip="DDTC124EE" display="DDTC124EE"/>
    <hyperlink ref="C261" r:id="rId_hyperlink_260" tooltip="DDTC124EUA" display="DDTC124EUA"/>
    <hyperlink ref="C262" r:id="rId_hyperlink_261" tooltip="DDTC124EUAQ" display="DDTC124EUAQ"/>
    <hyperlink ref="C263" r:id="rId_hyperlink_262" tooltip="DDTC124GCA" display="DDTC124GCA"/>
    <hyperlink ref="C264" r:id="rId_hyperlink_263" tooltip="DDTC124GE" display="DDTC124GE"/>
    <hyperlink ref="C265" r:id="rId_hyperlink_264" tooltip="DDTC124GUA" display="DDTC124GUA"/>
    <hyperlink ref="C266" r:id="rId_hyperlink_265" tooltip="DDTC124TCA" display="DDTC124TCA"/>
    <hyperlink ref="C267" r:id="rId_hyperlink_266" tooltip="DDTC124TE" display="DDTC124TE"/>
    <hyperlink ref="C268" r:id="rId_hyperlink_267" tooltip="DDTC124TEQ" display="DDTC124TEQ"/>
    <hyperlink ref="C269" r:id="rId_hyperlink_268" tooltip="DDTC124TUA" display="DDTC124TUA"/>
    <hyperlink ref="C270" r:id="rId_hyperlink_269" tooltip="DDTC124XCA" display="DDTC124XCA"/>
    <hyperlink ref="C271" r:id="rId_hyperlink_270" tooltip="DDTC124XE" display="DDTC124XE"/>
    <hyperlink ref="C272" r:id="rId_hyperlink_271" tooltip="DDTC124XUA" display="DDTC124XUA"/>
    <hyperlink ref="C273" r:id="rId_hyperlink_272" tooltip="DDTC143ECA" display="DDTC143ECA"/>
    <hyperlink ref="C274" r:id="rId_hyperlink_273" tooltip="DDTC143EE" display="DDTC143EE"/>
    <hyperlink ref="C275" r:id="rId_hyperlink_274" tooltip="DDTC143EUA" display="DDTC143EUA"/>
    <hyperlink ref="C276" r:id="rId_hyperlink_275" tooltip="DDTC143FCA" display="DDTC143FCA"/>
    <hyperlink ref="C277" r:id="rId_hyperlink_276" tooltip="DDTC143FE" display="DDTC143FE"/>
    <hyperlink ref="C278" r:id="rId_hyperlink_277" tooltip="DDTC143FUA" display="DDTC143FUA"/>
    <hyperlink ref="C279" r:id="rId_hyperlink_278" tooltip="DDTC143TCA" display="DDTC143TCA"/>
    <hyperlink ref="C280" r:id="rId_hyperlink_279" tooltip="DDTC143TCAQ" display="DDTC143TCAQ"/>
    <hyperlink ref="C281" r:id="rId_hyperlink_280" tooltip="DDTC143TE" display="DDTC143TE"/>
    <hyperlink ref="C282" r:id="rId_hyperlink_281" tooltip="DDTC143TUA" display="DDTC143TUA"/>
    <hyperlink ref="C283" r:id="rId_hyperlink_282" tooltip="DDTC143XCA" display="DDTC143XCA"/>
    <hyperlink ref="C284" r:id="rId_hyperlink_283" tooltip="DDTC143XE" display="DDTC143XE"/>
    <hyperlink ref="C285" r:id="rId_hyperlink_284" tooltip="DDTC143XUA" display="DDTC143XUA"/>
    <hyperlink ref="C286" r:id="rId_hyperlink_285" tooltip="DDTC143ZCA" display="DDTC143ZCA"/>
    <hyperlink ref="C287" r:id="rId_hyperlink_286" tooltip="DDTC143ZCAQ" display="DDTC143ZCAQ"/>
    <hyperlink ref="C288" r:id="rId_hyperlink_287" tooltip="DDTC143ZE" display="DDTC143ZE"/>
    <hyperlink ref="C289" r:id="rId_hyperlink_288" tooltip="DDTC143ZLP" display="DDTC143ZLP"/>
    <hyperlink ref="C290" r:id="rId_hyperlink_289" tooltip="DDTC143ZUA" display="DDTC143ZUA"/>
    <hyperlink ref="C291" r:id="rId_hyperlink_290" tooltip="DDTC144ECA" display="DDTC144ECA"/>
    <hyperlink ref="C292" r:id="rId_hyperlink_291" tooltip="DDTC144ECAQ" display="DDTC144ECAQ"/>
    <hyperlink ref="C293" r:id="rId_hyperlink_292" tooltip="DDTC144EE" display="DDTC144EE"/>
    <hyperlink ref="C294" r:id="rId_hyperlink_293" tooltip="DDTC144ELP" display="DDTC144ELP"/>
    <hyperlink ref="C295" r:id="rId_hyperlink_294" tooltip="DDTC144EUA" display="DDTC144EUA"/>
    <hyperlink ref="C296" r:id="rId_hyperlink_295" tooltip="DDTC144EUAQ" display="DDTC144EUAQ"/>
    <hyperlink ref="C297" r:id="rId_hyperlink_296" tooltip="DDTC144GCA" display="DDTC144GCA"/>
    <hyperlink ref="C298" r:id="rId_hyperlink_297" tooltip="DDTC144GE" display="DDTC144GE"/>
    <hyperlink ref="C299" r:id="rId_hyperlink_298" tooltip="DDTC144GUA" display="DDTC144GUA"/>
    <hyperlink ref="C300" r:id="rId_hyperlink_299" tooltip="DDTC144TCA" display="DDTC144TCA"/>
    <hyperlink ref="C301" r:id="rId_hyperlink_300" tooltip="DDTC144TE" display="DDTC144TE"/>
    <hyperlink ref="C302" r:id="rId_hyperlink_301" tooltip="DDTC144TUA" display="DDTC144TUA"/>
    <hyperlink ref="C303" r:id="rId_hyperlink_302" tooltip="DDTC144VCA" display="DDTC144VCA"/>
    <hyperlink ref="C304" r:id="rId_hyperlink_303" tooltip="DDTC144VE" display="DDTC144VE"/>
    <hyperlink ref="C305" r:id="rId_hyperlink_304" tooltip="DDTC144VUA" display="DDTC144VUA"/>
    <hyperlink ref="C306" r:id="rId_hyperlink_305" tooltip="DDTC144WCA" display="DDTC144WCA"/>
    <hyperlink ref="C307" r:id="rId_hyperlink_306" tooltip="DDTC144WE" display="DDTC144WE"/>
    <hyperlink ref="C308" r:id="rId_hyperlink_307" tooltip="DDTC144WUA" display="DDTC144WUA"/>
    <hyperlink ref="C309" r:id="rId_hyperlink_308" tooltip="DDTD113EC" display="DDTD113EC"/>
    <hyperlink ref="C310" r:id="rId_hyperlink_309" tooltip="DDTD113ZC" display="DDTD113ZC"/>
    <hyperlink ref="C311" r:id="rId_hyperlink_310" tooltip="DDTD113ZU" display="DDTD113ZU"/>
    <hyperlink ref="C312" r:id="rId_hyperlink_311" tooltip="DDTD114EC" display="DDTD114EC"/>
    <hyperlink ref="C313" r:id="rId_hyperlink_312" tooltip="DDTD123EC" display="DDTD123EC"/>
    <hyperlink ref="C314" r:id="rId_hyperlink_313" tooltip="DDTD123TC" display="DDTD123TC"/>
    <hyperlink ref="C315" r:id="rId_hyperlink_314" tooltip="DDTD123TU" display="DDTD123TU"/>
    <hyperlink ref="C316" r:id="rId_hyperlink_315" tooltip="DDTD123YC" display="DDTD123YC"/>
    <hyperlink ref="C317" r:id="rId_hyperlink_316" tooltip="DDTD142JC" display="DDTD142JC"/>
    <hyperlink ref="C318" r:id="rId_hyperlink_317" tooltip="DDTD142JU" display="DDTD142JU"/>
    <hyperlink ref="C319" r:id="rId_hyperlink_318" tooltip="DEMD48" display="DEMD48"/>
    <hyperlink ref="C320" r:id="rId_hyperlink_319" tooltip="UMC4N" display="UMC4N"/>
    <hyperlink ref="C321" r:id="rId_hyperlink_320" tooltip="UMC4NQ" display="UMC4NQ"/>
    <hyperlink ref="C322" r:id="rId_hyperlink_321" tooltip="UMC5N" display="UMC5N"/>
    <hyperlink ref="C323" r:id="rId_hyperlink_322" tooltip="UMC5NQ" display="UMC5NQ"/>
    <hyperlink ref="C324" r:id="rId_hyperlink_323" tooltip="UMG4N" display="UMG4N"/>
    <hyperlink ref="B2" r:id="rId_hyperlink_324" tooltip="https://www.diodes.com/assets/Datasheets/ACX114EUQ.pdf" display="https://www.diodes.com/assets/Datasheets/ACX114EUQ.pdf"/>
    <hyperlink ref="B3" r:id="rId_hyperlink_325" tooltip="https://www.diodes.com/assets/Datasheets/ACX114YUQ.pdf" display="https://www.diodes.com/assets/Datasheets/ACX114YUQ.pdf"/>
    <hyperlink ref="B4" r:id="rId_hyperlink_326" tooltip="https://www.diodes.com/assets/Datasheets/ACX124EUQ.pdf" display="https://www.diodes.com/assets/Datasheets/ACX124EUQ.pdf"/>
    <hyperlink ref="B5" r:id="rId_hyperlink_327" tooltip="https://www.diodes.com/assets/Datasheets/ACX143ZUQ.pdf" display="https://www.diodes.com/assets/Datasheets/ACX143ZUQ.pdf"/>
    <hyperlink ref="B6" r:id="rId_hyperlink_328" tooltip="https://www.diodes.com/assets/Datasheets/ADA114EUQ.pdf" display="https://www.diodes.com/assets/Datasheets/ADA114EUQ.pdf"/>
    <hyperlink ref="B7" r:id="rId_hyperlink_329" tooltip="https://www.diodes.com/assets/Datasheets/ADA114YUQ.pdf" display="https://www.diodes.com/assets/Datasheets/ADA114YUQ.pdf"/>
    <hyperlink ref="B8" r:id="rId_hyperlink_330" tooltip="https://www.diodes.com/assets/Datasheets/ADC114EUQ.pdf" display="https://www.diodes.com/assets/Datasheets/ADC114EUQ.pdf"/>
    <hyperlink ref="B9" r:id="rId_hyperlink_331" tooltip="https://www.diodes.com/assets/Datasheets/ADC114YUQ.pdf" display="https://www.diodes.com/assets/Datasheets/ADC114YUQ.pdf"/>
    <hyperlink ref="B10" r:id="rId_hyperlink_332" tooltip="https://www.diodes.com/assets/Datasheets/ADC124EUQ.pdf" display="https://www.diodes.com/assets/Datasheets/ADC124EUQ.pdf"/>
    <hyperlink ref="B11" r:id="rId_hyperlink_333" tooltip="https://www.diodes.com/assets/Datasheets/ADC143TUQ.pdf" display="https://www.diodes.com/assets/Datasheets/ADC143TUQ.pdf"/>
    <hyperlink ref="B12" r:id="rId_hyperlink_334" tooltip="https://www.diodes.com/assets/Datasheets/ADC143ZUQ.pdf" display="https://www.diodes.com/assets/Datasheets/ADC143ZUQ.pdf"/>
    <hyperlink ref="B13" r:id="rId_hyperlink_335" tooltip="https://www.diodes.com/assets/Datasheets/ADC144EUQ.pdf" display="https://www.diodes.com/assets/Datasheets/ADC144EUQ.pdf"/>
    <hyperlink ref="B14" r:id="rId_hyperlink_336" tooltip="https://www.diodes.com/assets/Datasheets/ADTA114ECAQ.pdf" display="https://www.diodes.com/assets/Datasheets/ADTA114ECAQ.pdf"/>
    <hyperlink ref="B15" r:id="rId_hyperlink_337" tooltip="https://www.diodes.com/assets/Datasheets/ADTA114EUAQ.pdf" display="https://www.diodes.com/assets/Datasheets/ADTA114EUAQ.pdf"/>
    <hyperlink ref="B16" r:id="rId_hyperlink_338" tooltip="https://www.diodes.com/assets/Datasheets/ADTA114YUAQ.pdf" display="https://www.diodes.com/assets/Datasheets/ADTA114YUAQ.pdf"/>
    <hyperlink ref="B17" r:id="rId_hyperlink_339" tooltip="https://www.diodes.com/assets/Datasheets/ADTA124ECAQ.pdf" display="https://www.diodes.com/assets/Datasheets/ADTA124ECAQ.pdf"/>
    <hyperlink ref="B18" r:id="rId_hyperlink_340" tooltip="https://www.diodes.com/assets/Datasheets/ADTA143ECAQ.pdf" display="https://www.diodes.com/assets/Datasheets/ADTA143ECAQ.pdf"/>
    <hyperlink ref="B19" r:id="rId_hyperlink_341" tooltip="https://www.diodes.com/assets/Datasheets/ADTA143XUAQ.pdf" display="https://www.diodes.com/assets/Datasheets/ADTA143XUAQ.pdf"/>
    <hyperlink ref="B20" r:id="rId_hyperlink_342" tooltip="https://www.diodes.com/assets/Datasheets/ADTA143ZUAQ.pdf" display="https://www.diodes.com/assets/Datasheets/ADTA143ZUAQ.pdf"/>
    <hyperlink ref="B21" r:id="rId_hyperlink_343" tooltip="https://www.diodes.com/assets/Datasheets/ADTA144ECAQ.pdf" display="https://www.diodes.com/assets/Datasheets/ADTA144ECAQ.pdf"/>
    <hyperlink ref="B22" r:id="rId_hyperlink_344" tooltip="https://www.diodes.com/assets/Datasheets/ADTA144EUAQ.pdf" display="https://www.diodes.com/assets/Datasheets/ADTA144EUAQ.pdf"/>
    <hyperlink ref="B23" r:id="rId_hyperlink_345" tooltip="https://www.diodes.com/assets/Datasheets/ADTA144VCAQ.pdf" display="https://www.diodes.com/assets/Datasheets/ADTA144VCAQ.pdf"/>
    <hyperlink ref="B24" r:id="rId_hyperlink_346" tooltip="https://www.diodes.com/assets/Datasheets/ADTA144WCAQ.pdf" display="https://www.diodes.com/assets/Datasheets/ADTA144WCAQ.pdf"/>
    <hyperlink ref="B25" r:id="rId_hyperlink_347" tooltip="https://www.diodes.com/assets/Datasheets/ADTC114ECAQ.pdf" display="https://www.diodes.com/assets/Datasheets/ADTC114ECAQ.pdf"/>
    <hyperlink ref="B26" r:id="rId_hyperlink_348" tooltip="https://www.diodes.com/assets/Datasheets/ADTC114EUAQ.pdf" display="https://www.diodes.com/assets/Datasheets/ADTC114EUAQ.pdf"/>
    <hyperlink ref="B27" r:id="rId_hyperlink_349" tooltip="https://www.diodes.com/assets/Datasheets/ADTC114YUAQ.pdf" display="https://www.diodes.com/assets/Datasheets/ADTC114YUAQ.pdf"/>
    <hyperlink ref="B28" r:id="rId_hyperlink_350" tooltip="https://www.diodes.com/assets/Datasheets/ADTC124ECAQ.pdf" display="https://www.diodes.com/assets/Datasheets/ADTC124ECAQ.pdf"/>
    <hyperlink ref="B29" r:id="rId_hyperlink_351" tooltip="https://www.diodes.com/assets/Datasheets/ADTC124EUAQ.pdf" display="https://www.diodes.com/assets/Datasheets/ADTC124EUAQ.pdf"/>
    <hyperlink ref="B30" r:id="rId_hyperlink_352" tooltip="https://www.diodes.com/assets/Datasheets/ADTC143ECAQ.pdf" display="https://www.diodes.com/assets/Datasheets/ADTC143ECAQ.pdf"/>
    <hyperlink ref="B31" r:id="rId_hyperlink_353" tooltip="https://www.diodes.com/assets/Datasheets/ADTC143TCAQ.pdf" display="https://www.diodes.com/assets/Datasheets/ADTC143TCAQ.pdf"/>
    <hyperlink ref="B32" r:id="rId_hyperlink_354" tooltip="https://www.diodes.com/assets/Datasheets/ADTC143TUAQ.pdf" display="https://www.diodes.com/assets/Datasheets/ADTC143TUAQ.pdf"/>
    <hyperlink ref="B33" r:id="rId_hyperlink_355" tooltip="https://www.diodes.com/assets/Datasheets/ADTC143XUAQ.pdf" display="https://www.diodes.com/assets/Datasheets/ADTC143XUAQ.pdf"/>
    <hyperlink ref="B34" r:id="rId_hyperlink_356" tooltip="https://www.diodes.com/assets/Datasheets/ADTC143ZCAQ.pdf" display="https://www.diodes.com/assets/Datasheets/ADTC143ZCAQ.pdf"/>
    <hyperlink ref="B35" r:id="rId_hyperlink_357" tooltip="https://www.diodes.com/assets/Datasheets/ADTC143ZUAQ.pdf" display="https://www.diodes.com/assets/Datasheets/ADTC143ZUAQ.pdf"/>
    <hyperlink ref="B36" r:id="rId_hyperlink_358" tooltip="https://www.diodes.com/assets/Datasheets/ADTC144ECAQ.pdf" display="https://www.diodes.com/assets/Datasheets/ADTC144ECAQ.pdf"/>
    <hyperlink ref="B37" r:id="rId_hyperlink_359" tooltip="https://www.diodes.com/assets/Datasheets/ADTC144EUAQ.pdf" display="https://www.diodes.com/assets/Datasheets/ADTC144EUAQ.pdf"/>
    <hyperlink ref="B38" r:id="rId_hyperlink_360" tooltip="https://www.diodes.com/assets/Datasheets/ADTC144VCAQ.pdf" display="https://www.diodes.com/assets/Datasheets/ADTC144VCAQ.pdf"/>
    <hyperlink ref="B39" r:id="rId_hyperlink_361" tooltip="https://www.diodes.com/assets/Datasheets/ADTC144VCAQ.pdf" display="https://www.diodes.com/assets/Datasheets/ADTC144VCAQ.pdf"/>
    <hyperlink ref="B40" r:id="rId_hyperlink_362" tooltip="https://www.diodes.com/assets/Datasheets/ADTC144WCAQ.pdf" display="https://www.diodes.com/assets/Datasheets/ADTC144WCAQ.pdf"/>
    <hyperlink ref="B41" r:id="rId_hyperlink_363" tooltip="https://www.diodes.com/assets/Datasheets/ds30422.pdf" display="https://www.diodes.com/assets/Datasheets/ds30422.pdf"/>
    <hyperlink ref="B42" r:id="rId_hyperlink_364" tooltip="https://www.diodes.com/assets/Datasheets/DCX_XXXX_U.pdf" display="https://www.diodes.com/assets/Datasheets/DCX_XXXX_U.pdf"/>
    <hyperlink ref="B43" r:id="rId_hyperlink_365" tooltip="https://www.diodes.com/assets/Datasheets/DCX_XXXX_U.pdf" display="https://www.diodes.com/assets/Datasheets/DCX_XXXX_U.pdf"/>
    <hyperlink ref="B44" r:id="rId_hyperlink_366" tooltip="https://www.diodes.com/assets/Datasheets/ds30422.pdf" display="https://www.diodes.com/assets/Datasheets/ds30422.pdf"/>
    <hyperlink ref="B45" r:id="rId_hyperlink_367" tooltip="https://www.diodes.com/assets/Datasheets/DCX_XXXX_U.pdf" display="https://www.diodes.com/assets/Datasheets/DCX_XXXX_U.pdf"/>
    <hyperlink ref="B46" r:id="rId_hyperlink_368" tooltip="https://www.diodes.com/assets/Datasheets/ds30422.pdf" display="https://www.diodes.com/assets/Datasheets/ds30422.pdf"/>
    <hyperlink ref="B47" r:id="rId_hyperlink_369" tooltip="https://www.diodes.com/assets/Datasheets/DCX_XXXX_U.pdf" display="https://www.diodes.com/assets/Datasheets/DCX_XXXX_U.pdf"/>
    <hyperlink ref="B48" r:id="rId_hyperlink_370" tooltip="https://www.diodes.com/assets/Datasheets/DCX_XXXX_U.pdf" display="https://www.diodes.com/assets/Datasheets/DCX_XXXX_U.pdf"/>
    <hyperlink ref="B49" r:id="rId_hyperlink_371" tooltip="https://www.diodes.com/assets/Datasheets/DCX_XXXX_K.pdf" display="https://www.diodes.com/assets/Datasheets/DCX_XXXX_K.pdf"/>
    <hyperlink ref="B50" r:id="rId_hyperlink_372" tooltip="https://www.diodes.com/assets/Datasheets/DCX_XXXX_U.pdf" display="https://www.diodes.com/assets/Datasheets/DCX_XXXX_U.pdf"/>
    <hyperlink ref="B51" r:id="rId_hyperlink_373" tooltip="https://www.diodes.com/assets/Datasheets/ds30425.pdf" display="https://www.diodes.com/assets/Datasheets/ds30425.pdf"/>
    <hyperlink ref="B52" r:id="rId_hyperlink_374" tooltip="https://www.diodes.com/assets/Datasheets/ds30425.pdf" display="https://www.diodes.com/assets/Datasheets/ds30425.pdf"/>
    <hyperlink ref="B53" r:id="rId_hyperlink_375" tooltip="https://www.diodes.com/assets/Datasheets/ds30422.pdf" display="https://www.diodes.com/assets/Datasheets/ds30422.pdf"/>
    <hyperlink ref="B54" r:id="rId_hyperlink_376" tooltip="https://www.diodes.com/assets/Datasheets/DCX_XXXX_U.pdf" display="https://www.diodes.com/assets/Datasheets/DCX_XXXX_U.pdf"/>
    <hyperlink ref="B55" r:id="rId_hyperlink_377" tooltip="https://www.diodes.com/assets/Datasheets/DCX_XXXX_U.pdf" display="https://www.diodes.com/assets/Datasheets/DCX_XXXX_U.pdf"/>
    <hyperlink ref="B56" r:id="rId_hyperlink_378" tooltip="https://www.diodes.com/assets/Datasheets/ds30422.pdf" display="https://www.diodes.com/assets/Datasheets/ds30422.pdf"/>
    <hyperlink ref="B57" r:id="rId_hyperlink_379" tooltip="https://www.diodes.com/assets/Datasheets/DCX_XXXX_K.pdf" display="https://www.diodes.com/assets/Datasheets/DCX_XXXX_K.pdf"/>
    <hyperlink ref="B58" r:id="rId_hyperlink_380" tooltip="https://www.diodes.com/assets/Datasheets/DCX_XXXX_U.pdf" display="https://www.diodes.com/assets/Datasheets/DCX_XXXX_U.pdf"/>
    <hyperlink ref="B59" r:id="rId_hyperlink_381" tooltip="https://www.diodes.com/assets/Datasheets/DCX_XXXX_U.pdf" display="https://www.diodes.com/assets/Datasheets/DCX_XXXX_U.pdf"/>
    <hyperlink ref="B60" r:id="rId_hyperlink_382" tooltip="https://www.diodes.com/assets/Datasheets/ds30425.pdf" display="https://www.diodes.com/assets/Datasheets/ds30425.pdf"/>
    <hyperlink ref="B61" r:id="rId_hyperlink_383" tooltip="https://www.diodes.com/assets/Datasheets/ds30425.pdf" display="https://www.diodes.com/assets/Datasheets/ds30425.pdf"/>
    <hyperlink ref="B62" r:id="rId_hyperlink_384" tooltip="https://www.diodes.com/assets/Datasheets/ds30422.pdf" display="https://www.diodes.com/assets/Datasheets/ds30422.pdf"/>
    <hyperlink ref="B63" r:id="rId_hyperlink_385" tooltip="https://www.diodes.com/assets/Datasheets/DCX_XXXX_U.pdf" display="https://www.diodes.com/assets/Datasheets/DCX_XXXX_U.pdf"/>
    <hyperlink ref="B64" r:id="rId_hyperlink_386" tooltip="https://www.diodes.com/assets/Datasheets/ds30422.pdf" display="https://www.diodes.com/assets/Datasheets/ds30422.pdf"/>
    <hyperlink ref="B65" r:id="rId_hyperlink_387" tooltip="https://www.diodes.com/assets/Datasheets/DCX_XXXX_U.pdf" display="https://www.diodes.com/assets/Datasheets/DCX_XXXX_U.pdf"/>
    <hyperlink ref="B66" r:id="rId_hyperlink_388" tooltip="https://www.diodes.com/assets/Datasheets/DCX_XXXX_U.pdf" display="https://www.diodes.com/assets/Datasheets/DCX_XXXX_U.pdf"/>
    <hyperlink ref="B67" r:id="rId_hyperlink_389" tooltip="https://www.diodes.com/assets/Datasheets/ds30422.pdf" display="https://www.diodes.com/assets/Datasheets/ds30422.pdf"/>
    <hyperlink ref="B68" r:id="rId_hyperlink_390" tooltip="https://www.diodes.com/assets/Datasheets/DCX_XXXX_U.pdf" display="https://www.diodes.com/assets/Datasheets/DCX_XXXX_U.pdf"/>
    <hyperlink ref="B69" r:id="rId_hyperlink_391" tooltip="https://www.diodes.com/assets/Datasheets/DCX_XXXX_U.pdf" display="https://www.diodes.com/assets/Datasheets/DCX_XXXX_U.pdf"/>
    <hyperlink ref="B70" r:id="rId_hyperlink_392" tooltip="https://www.diodes.com/assets/Datasheets/DDA_XXXX_U.pdf" display="https://www.diodes.com/assets/Datasheets/DDA_XXXX_U.pdf"/>
    <hyperlink ref="B71" r:id="rId_hyperlink_393" tooltip="https://www.diodes.com/assets/Datasheets/ds30420.pdf" display="https://www.diodes.com/assets/Datasheets/ds30420.pdf"/>
    <hyperlink ref="B72" r:id="rId_hyperlink_394" tooltip="https://www.diodes.com/assets/Datasheets/DDA_XXXX_U.pdf" display="https://www.diodes.com/assets/Datasheets/DDA_XXXX_U.pdf"/>
    <hyperlink ref="B73" r:id="rId_hyperlink_395" tooltip="https://www.diodes.com/assets/Datasheets/DDA_XXXX_U.pdf" display="https://www.diodes.com/assets/Datasheets/DDA_XXXX_U.pdf"/>
    <hyperlink ref="B74" r:id="rId_hyperlink_396" tooltip="https://www.diodes.com/assets/Datasheets/ds30420.pdf" display="https://www.diodes.com/assets/Datasheets/ds30420.pdf"/>
    <hyperlink ref="B75" r:id="rId_hyperlink_397" tooltip="https://www.diodes.com/assets/Datasheets/DDA_XXXX_U.pdf" display="https://www.diodes.com/assets/Datasheets/DDA_XXXX_U.pdf"/>
    <hyperlink ref="B76" r:id="rId_hyperlink_398" tooltip="https://www.diodes.com/assets/Datasheets/DDA_XXXX_U.pdf" display="https://www.diodes.com/assets/Datasheets/DDA_XXXX_U.pdf"/>
    <hyperlink ref="B77" r:id="rId_hyperlink_399" tooltip="https://www.diodes.com/assets/Datasheets/ds30420.pdf" display="https://www.diodes.com/assets/Datasheets/ds30420.pdf"/>
    <hyperlink ref="B78" r:id="rId_hyperlink_400" tooltip="https://www.diodes.com/assets/Datasheets/DDA_XXXX_U.pdf" display="https://www.diodes.com/assets/Datasheets/DDA_XXXX_U.pdf"/>
    <hyperlink ref="B79" r:id="rId_hyperlink_401" tooltip="https://www.diodes.com/assets/Datasheets/DDA_XXXX_U.pdf" display="https://www.diodes.com/assets/Datasheets/DDA_XXXX_U.pdf"/>
    <hyperlink ref="B80" r:id="rId_hyperlink_402" tooltip="https://www.diodes.com/assets/Datasheets/ds30420.pdf" display="https://www.diodes.com/assets/Datasheets/ds30420.pdf"/>
    <hyperlink ref="B81" r:id="rId_hyperlink_403" tooltip="https://www.diodes.com/assets/Datasheets/DDA_XXXX_U.pdf" display="https://www.diodes.com/assets/Datasheets/DDA_XXXX_U.pdf"/>
    <hyperlink ref="B82" r:id="rId_hyperlink_404" tooltip="https://www.diodes.com/assets/Datasheets/ds30420.pdf" display="https://www.diodes.com/assets/Datasheets/ds30420.pdf"/>
    <hyperlink ref="B83" r:id="rId_hyperlink_405" tooltip="https://www.diodes.com/assets/Datasheets/DDA_XXXX_U.pdf" display="https://www.diodes.com/assets/Datasheets/DDA_XXXX_U.pdf"/>
    <hyperlink ref="B84" r:id="rId_hyperlink_406" tooltip="https://www.diodes.com/assets/Datasheets/products_inactive_data/ds30363.pdf" display="https://www.diodes.com/assets/Datasheets/products_inactive_data/ds30363.pdf"/>
    <hyperlink ref="B85" r:id="rId_hyperlink_407" tooltip="https://www.diodes.com/assets/Datasheets/ds30420.pdf" display="https://www.diodes.com/assets/Datasheets/ds30420.pdf"/>
    <hyperlink ref="B86" r:id="rId_hyperlink_408" tooltip="https://www.diodes.com/assets/Datasheets/ds30420.pdf" display="https://www.diodes.com/assets/Datasheets/ds30420.pdf"/>
    <hyperlink ref="B87" r:id="rId_hyperlink_409" tooltip="https://www.diodes.com/assets/Datasheets/DDA_XXXX_U.pdf" display="https://www.diodes.com/assets/Datasheets/DDA_XXXX_U.pdf"/>
    <hyperlink ref="B88" r:id="rId_hyperlink_410" tooltip="https://www.diodes.com/assets/Datasheets/DDA_XXXX_U.pdf" display="https://www.diodes.com/assets/Datasheets/DDA_XXXX_U.pdf"/>
    <hyperlink ref="B89" r:id="rId_hyperlink_411" tooltip="https://www.diodes.com/assets/Datasheets/ds30420.pdf" display="https://www.diodes.com/assets/Datasheets/ds30420.pdf"/>
    <hyperlink ref="B90" r:id="rId_hyperlink_412" tooltip="https://www.diodes.com/assets/Datasheets/DDA_XXXX_U.pdf" display="https://www.diodes.com/assets/Datasheets/DDA_XXXX_U.pdf"/>
    <hyperlink ref="B91" r:id="rId_hyperlink_413" tooltip="https://www.diodes.com/assets/Datasheets/DDA_XXXX_U.pdf" display="https://www.diodes.com/assets/Datasheets/DDA_XXXX_U.pdf"/>
    <hyperlink ref="B92" r:id="rId_hyperlink_414" tooltip="https://www.diodes.com/assets/Datasheets/DDC_XXXX_U.pdf" display="https://www.diodes.com/assets/Datasheets/DDC_XXXX_U.pdf"/>
    <hyperlink ref="B93" r:id="rId_hyperlink_415" tooltip="https://www.diodes.com/assets/Datasheets/ds30421.pdf" display="https://www.diodes.com/assets/Datasheets/ds30421.pdf"/>
    <hyperlink ref="B94" r:id="rId_hyperlink_416" tooltip="https://www.diodes.com/assets/Datasheets/DDC_XXXX_U.pdf" display="https://www.diodes.com/assets/Datasheets/DDC_XXXX_U.pdf"/>
    <hyperlink ref="B95" r:id="rId_hyperlink_417" tooltip="https://www.diodes.com/assets/Datasheets/ds30421.pdf" display="https://www.diodes.com/assets/Datasheets/ds30421.pdf"/>
    <hyperlink ref="B96" r:id="rId_hyperlink_418" tooltip="https://www.diodes.com/assets/Datasheets/DDC_XXXX_U.pdf" display="https://www.diodes.com/assets/Datasheets/DDC_XXXX_U.pdf"/>
    <hyperlink ref="B97" r:id="rId_hyperlink_419" tooltip="https://www.diodes.com/assets/Datasheets/DDC_XXXX_U.pdf" display="https://www.diodes.com/assets/Datasheets/DDC_XXXX_U.pdf"/>
    <hyperlink ref="B98" r:id="rId_hyperlink_420" tooltip="https://www.diodes.com/assets/Datasheets/ds30421.pdf" display="https://www.diodes.com/assets/Datasheets/ds30421.pdf"/>
    <hyperlink ref="B99" r:id="rId_hyperlink_421" tooltip="https://www.diodes.com/assets/Datasheets/DDC_XXXX_U.pdf" display="https://www.diodes.com/assets/Datasheets/DDC_XXXX_U.pdf"/>
    <hyperlink ref="B100" r:id="rId_hyperlink_422" tooltip="https://www.diodes.com/assets/Datasheets/DDC_XXXX_U.pdf" display="https://www.diodes.com/assets/Datasheets/DDC_XXXX_U.pdf"/>
    <hyperlink ref="B101" r:id="rId_hyperlink_423" tooltip="https://www.diodes.com/assets/Datasheets/ds30421.pdf" display="https://www.diodes.com/assets/Datasheets/ds30421.pdf"/>
    <hyperlink ref="B102" r:id="rId_hyperlink_424" tooltip="https://www.diodes.com/assets/Datasheets/DDC_XXXX_U.pdf" display="https://www.diodes.com/assets/Datasheets/DDC_XXXX_U.pdf"/>
    <hyperlink ref="B103" r:id="rId_hyperlink_425" tooltip="https://www.diodes.com/assets/Datasheets/ds30421.pdf" display="https://www.diodes.com/assets/Datasheets/ds30421.pdf"/>
    <hyperlink ref="B104" r:id="rId_hyperlink_426" tooltip="https://www.diodes.com/assets/Datasheets/DDC_XXXX_U.pdf" display="https://www.diodes.com/assets/Datasheets/DDC_XXXX_U.pdf"/>
    <hyperlink ref="B105" r:id="rId_hyperlink_427" tooltip="https://www.diodes.com/assets/Datasheets/ds30421.pdf" display="https://www.diodes.com/assets/Datasheets/ds30421.pdf"/>
    <hyperlink ref="B106" r:id="rId_hyperlink_428" tooltip="https://www.diodes.com/assets/Datasheets/ds30421.pdf" display="https://www.diodes.com/assets/Datasheets/ds30421.pdf"/>
    <hyperlink ref="B107" r:id="rId_hyperlink_429" tooltip="https://www.diodes.com/assets/Datasheets/DDC_XXXX_U.pdf" display="https://www.diodes.com/assets/Datasheets/DDC_XXXX_U.pdf"/>
    <hyperlink ref="B108" r:id="rId_hyperlink_430" tooltip="https://www.diodes.com/assets/Datasheets/DDC_XXXX_U.pdf" display="https://www.diodes.com/assets/Datasheets/DDC_XXXX_U.pdf"/>
    <hyperlink ref="B109" r:id="rId_hyperlink_431" tooltip="https://www.diodes.com/assets/Datasheets/DDC_XXXX_U.pdf" display="https://www.diodes.com/assets/Datasheets/DDC_XXXX_U.pdf"/>
    <hyperlink ref="B110" r:id="rId_hyperlink_432" tooltip="https://www.diodes.com/assets/Datasheets/ds30421.pdf" display="https://www.diodes.com/assets/Datasheets/ds30421.pdf"/>
    <hyperlink ref="B111" r:id="rId_hyperlink_433" tooltip="https://www.diodes.com/assets/Datasheets/DDC_XXXX_U.pdf" display="https://www.diodes.com/assets/Datasheets/DDC_XXXX_U.pdf"/>
    <hyperlink ref="B112" r:id="rId_hyperlink_434" tooltip="https://www.diodes.com/assets/Datasheets/DDC144NS.pdf" display="https://www.diodes.com/assets/Datasheets/DDC144NS.pdf"/>
    <hyperlink ref="B113" r:id="rId_hyperlink_435" tooltip="https://www.diodes.com/assets/Datasheets/DDC144TH.pdf" display="https://www.diodes.com/assets/Datasheets/DDC144TH.pdf"/>
    <hyperlink ref="B114" r:id="rId_hyperlink_436" tooltip="https://www.diodes.com/assets/Datasheets/ds30767.pdf" display="https://www.diodes.com/assets/Datasheets/ds30767.pdf"/>
    <hyperlink ref="B115" r:id="rId_hyperlink_437" tooltip="https://www.diodes.com/assets/Datasheets/DDTA_R1-ONLY_SERIES_CA.pdf" display="https://www.diodes.com/assets/Datasheets/DDTA_R1-ONLY_SERIES_CA.pdf"/>
    <hyperlink ref="B116" r:id="rId_hyperlink_438" tooltip="https://www.diodes.com/assets/Datasheets/DDTA_R1-ONLY_SERIES_E.pdf" display="https://www.diodes.com/assets/Datasheets/DDTA_R1-ONLY_SERIES_E.pdf"/>
    <hyperlink ref="B117" r:id="rId_hyperlink_439" tooltip="https://www.diodes.com/assets/Datasheets/DDTA_R1-ONLY_SERIES_UA.pdf" display="https://www.diodes.com/assets/Datasheets/DDTA_R1-ONLY_SERIES_UA.pdf"/>
    <hyperlink ref="B118" r:id="rId_hyperlink_440" tooltip="https://www.diodes.com/assets/Datasheets/ds30334.pdf" display="https://www.diodes.com/assets/Datasheets/ds30334.pdf"/>
    <hyperlink ref="B119" r:id="rId_hyperlink_441" tooltip="https://www.diodes.com/assets/Datasheets/ds30318.pdf" display="https://www.diodes.com/assets/Datasheets/ds30318.pdf"/>
    <hyperlink ref="B120" r:id="rId_hyperlink_442" tooltip="https://www.diodes.com/assets/Datasheets/ds30326.pdf" display="https://www.diodes.com/assets/Datasheets/ds30326.pdf"/>
    <hyperlink ref="B121" r:id="rId_hyperlink_443" tooltip="https://www.diodes.com/assets/Datasheets/ds30333.pdf" display="https://www.diodes.com/assets/Datasheets/ds30333.pdf"/>
    <hyperlink ref="B122" r:id="rId_hyperlink_444" tooltip="https://www.diodes.com/assets/Datasheets/ds30333.pdf" display="https://www.diodes.com/assets/Datasheets/ds30333.pdf"/>
    <hyperlink ref="B123" r:id="rId_hyperlink_445" tooltip="https://www.diodes.com/assets/Datasheets/ds30317.pdf" display="https://www.diodes.com/assets/Datasheets/ds30317.pdf"/>
    <hyperlink ref="B124" r:id="rId_hyperlink_446" tooltip="https://www.diodes.com/assets/Datasheets/ds30325.pdf" display="https://www.diodes.com/assets/Datasheets/ds30325.pdf"/>
    <hyperlink ref="B125" r:id="rId_hyperlink_447" tooltip="https://www.diodes.com/assets/Datasheets/ds30336.pdf" display="https://www.diodes.com/assets/Datasheets/ds30336.pdf"/>
    <hyperlink ref="B126" r:id="rId_hyperlink_448" tooltip="https://www.diodes.com/assets/Datasheets/ds30320.pdf" display="https://www.diodes.com/assets/Datasheets/ds30320.pdf"/>
    <hyperlink ref="B127" r:id="rId_hyperlink_449" tooltip="https://www.diodes.com/assets/Datasheets/ds30328.pdf" display="https://www.diodes.com/assets/Datasheets/ds30328.pdf"/>
    <hyperlink ref="B128" r:id="rId_hyperlink_450" tooltip="https://www.diodes.com/assets/Datasheets/DDTA_R1-ONLY_SERIES_CA.pdf" display="https://www.diodes.com/assets/Datasheets/DDTA_R1-ONLY_SERIES_CA.pdf"/>
    <hyperlink ref="B129" r:id="rId_hyperlink_451" tooltip="https://www.diodes.com/assets/Datasheets/DDTA_R1-ONLY_SERIES_E.pdf" display="https://www.diodes.com/assets/Datasheets/DDTA_R1-ONLY_SERIES_E.pdf"/>
    <hyperlink ref="B130" r:id="rId_hyperlink_452" tooltip="https://www.diodes.com/assets/Datasheets/DDTA_R1-ONLY_SERIES_UA.pdf" display="https://www.diodes.com/assets/Datasheets/DDTA_R1-ONLY_SERIES_UA.pdf"/>
    <hyperlink ref="B131" r:id="rId_hyperlink_453" tooltip="https://www.diodes.com/assets/Datasheets/ds30334.pdf" display="https://www.diodes.com/assets/Datasheets/ds30334.pdf"/>
    <hyperlink ref="B132" r:id="rId_hyperlink_454" tooltip="https://www.diodes.com/assets/Datasheets/ds30318.pdf" display="https://www.diodes.com/assets/Datasheets/ds30318.pdf"/>
    <hyperlink ref="B133" r:id="rId_hyperlink_455" tooltip="https://www.diodes.com/assets/Datasheets/ds30326.pdf" display="https://www.diodes.com/assets/Datasheets/ds30326.pdf"/>
    <hyperlink ref="B134" r:id="rId_hyperlink_456" tooltip="https://www.diodes.com/assets/Datasheets/ds30334.pdf" display="https://www.diodes.com/assets/Datasheets/ds30334.pdf"/>
    <hyperlink ref="B135" r:id="rId_hyperlink_457" tooltip="https://www.diodes.com/assets/Datasheets/ds30318.pdf" display="https://www.diodes.com/assets/Datasheets/ds30318.pdf"/>
    <hyperlink ref="B136" r:id="rId_hyperlink_458" tooltip="https://www.diodes.com/assets/Datasheets/ds30807.pdf" display="https://www.diodes.com/assets/Datasheets/ds30807.pdf"/>
    <hyperlink ref="B137" r:id="rId_hyperlink_459" tooltip="https://www.diodes.com/assets/Datasheets/ds30326.pdf" display="https://www.diodes.com/assets/Datasheets/ds30326.pdf"/>
    <hyperlink ref="B138" r:id="rId_hyperlink_460" tooltip="https://www.diodes.com/assets/Datasheets/ds30333.pdf" display="https://www.diodes.com/assets/Datasheets/ds30333.pdf"/>
    <hyperlink ref="B139" r:id="rId_hyperlink_461" tooltip="https://www.diodes.com/assets/Datasheets/ds30317.pdf" display="https://www.diodes.com/assets/Datasheets/ds30317.pdf"/>
    <hyperlink ref="B140" r:id="rId_hyperlink_462" tooltip="https://www.diodes.com/assets/Datasheets/ds30325.pdf" display="https://www.diodes.com/assets/Datasheets/ds30325.pdf"/>
    <hyperlink ref="B141" r:id="rId_hyperlink_463" tooltip="https://www.diodes.com/assets/Datasheets/ds30336.pdf" display="https://www.diodes.com/assets/Datasheets/ds30336.pdf"/>
    <hyperlink ref="B142" r:id="rId_hyperlink_464" tooltip="https://www.diodes.com/assets/Datasheets/ds30320.pdf" display="https://www.diodes.com/assets/Datasheets/ds30320.pdf"/>
    <hyperlink ref="B143" r:id="rId_hyperlink_465" tooltip="https://www.diodes.com/assets/Datasheets/ds30328.pdf" display="https://www.diodes.com/assets/Datasheets/ds30328.pdf"/>
    <hyperlink ref="B144" r:id="rId_hyperlink_466" tooltip="https://www.diodes.com/assets/Datasheets/DDTA_R1-ONLY_SERIES_CA.pdf" display="https://www.diodes.com/assets/Datasheets/DDTA_R1-ONLY_SERIES_CA.pdf"/>
    <hyperlink ref="B145" r:id="rId_hyperlink_467" tooltip="https://www.diodes.com/assets/Datasheets/DDTA_R1-ONLY_SERIES_E.pdf" display="https://www.diodes.com/assets/Datasheets/DDTA_R1-ONLY_SERIES_E.pdf"/>
    <hyperlink ref="B146" r:id="rId_hyperlink_468" tooltip="https://www.diodes.com/assets/Datasheets/DDTA_R1-ONLY_SERIES_UA.pdf" display="https://www.diodes.com/assets/Datasheets/DDTA_R1-ONLY_SERIES_UA.pdf"/>
    <hyperlink ref="B147" r:id="rId_hyperlink_469" tooltip="https://www.diodes.com/assets/Datasheets/ds30333.pdf" display="https://www.diodes.com/assets/Datasheets/ds30333.pdf"/>
    <hyperlink ref="B148" r:id="rId_hyperlink_470" tooltip="https://www.diodes.com/assets/Datasheets/ds30317.pdf" display="https://www.diodes.com/assets/Datasheets/ds30317.pdf"/>
    <hyperlink ref="B149" r:id="rId_hyperlink_471" tooltip="https://www.diodes.com/assets/Datasheets/ds30325.pdf" display="https://www.diodes.com/assets/Datasheets/ds30325.pdf"/>
    <hyperlink ref="B150" r:id="rId_hyperlink_472" tooltip="https://www.diodes.com/assets/Datasheets/ds30334.pdf" display="https://www.diodes.com/assets/Datasheets/ds30334.pdf"/>
    <hyperlink ref="B151" r:id="rId_hyperlink_473" tooltip="https://www.diodes.com/assets/Datasheets/ds30318.pdf" display="https://www.diodes.com/assets/Datasheets/ds30318.pdf"/>
    <hyperlink ref="B152" r:id="rId_hyperlink_474" tooltip="https://www.diodes.com/assets/Datasheets/ds30326.pdf" display="https://www.diodes.com/assets/Datasheets/ds30326.pdf"/>
    <hyperlink ref="B153" r:id="rId_hyperlink_475" tooltip="https://www.diodes.com/assets/Datasheets/DDTA_R1-ONLY_SERIES_CA.pdf" display="https://www.diodes.com/assets/Datasheets/DDTA_R1-ONLY_SERIES_CA.pdf"/>
    <hyperlink ref="B154" r:id="rId_hyperlink_476" tooltip="https://www.diodes.com/assets/Datasheets/DDTA_R1-ONLY_SERIES_E.pdf" display="https://www.diodes.com/assets/Datasheets/DDTA_R1-ONLY_SERIES_E.pdf"/>
    <hyperlink ref="B155" r:id="rId_hyperlink_477" tooltip="https://www.diodes.com/assets/Datasheets/DDTA_R1-ONLY_SERIES_UA.pdf" display="https://www.diodes.com/assets/Datasheets/DDTA_R1-ONLY_SERIES_UA.pdf"/>
    <hyperlink ref="B156" r:id="rId_hyperlink_478" tooltip="https://www.diodes.com/assets/Datasheets/ds30334.pdf" display="https://www.diodes.com/assets/Datasheets/ds30334.pdf"/>
    <hyperlink ref="B157" r:id="rId_hyperlink_479" tooltip="https://www.diodes.com/assets/Datasheets/ds30318.pdf" display="https://www.diodes.com/assets/Datasheets/ds30318.pdf"/>
    <hyperlink ref="B158" r:id="rId_hyperlink_480" tooltip="https://www.diodes.com/assets/Datasheets/ds30326.pdf" display="https://www.diodes.com/assets/Datasheets/ds30326.pdf"/>
    <hyperlink ref="B159" r:id="rId_hyperlink_481" tooltip="https://www.diodes.com/assets/Datasheets/ds30333.pdf" display="https://www.diodes.com/assets/Datasheets/ds30333.pdf"/>
    <hyperlink ref="B160" r:id="rId_hyperlink_482" tooltip="https://www.diodes.com/assets/Datasheets/ds30317.pdf" display="https://www.diodes.com/assets/Datasheets/ds30317.pdf"/>
    <hyperlink ref="B161" r:id="rId_hyperlink_483" tooltip="https://www.diodes.com/assets/Datasheets/ds30325.pdf" display="https://www.diodes.com/assets/Datasheets/ds30325.pdf"/>
    <hyperlink ref="B162" r:id="rId_hyperlink_484" tooltip="https://www.diodes.com/assets/Datasheets/ds30336.pdf" display="https://www.diodes.com/assets/Datasheets/ds30336.pdf"/>
    <hyperlink ref="B163" r:id="rId_hyperlink_485" tooltip="https://www.diodes.com/assets/Datasheets/ds30320.pdf" display="https://www.diodes.com/assets/Datasheets/ds30320.pdf"/>
    <hyperlink ref="B164" r:id="rId_hyperlink_486" tooltip="https://www.diodes.com/assets/Datasheets/ds30328.pdf" display="https://www.diodes.com/assets/Datasheets/ds30328.pdf"/>
    <hyperlink ref="B165" r:id="rId_hyperlink_487" tooltip="https://www.diodes.com/assets/Datasheets/DDTA_R1-ONLY_SERIES_CA.pdf" display="https://www.diodes.com/assets/Datasheets/DDTA_R1-ONLY_SERIES_CA.pdf"/>
    <hyperlink ref="B166" r:id="rId_hyperlink_488" tooltip="https://www.diodes.com/assets/Datasheets/DDTA_R1-ONLY_SERIES_E.pdf" display="https://www.diodes.com/assets/Datasheets/DDTA_R1-ONLY_SERIES_E.pdf"/>
    <hyperlink ref="B167" r:id="rId_hyperlink_489" tooltip="https://www.diodes.com/assets/Datasheets/DDTA_R1-ONLY_SERIES_UA.pdf" display="https://www.diodes.com/assets/Datasheets/DDTA_R1-ONLY_SERIES_UA.pdf"/>
    <hyperlink ref="B168" r:id="rId_hyperlink_490" tooltip="https://www.diodes.com/assets/Datasheets/ds30334.pdf" display="https://www.diodes.com/assets/Datasheets/ds30334.pdf"/>
    <hyperlink ref="B169" r:id="rId_hyperlink_491" tooltip="https://www.diodes.com/assets/Datasheets/ds30318.pdf" display="https://www.diodes.com/assets/Datasheets/ds30318.pdf"/>
    <hyperlink ref="B170" r:id="rId_hyperlink_492" tooltip="https://www.diodes.com/assets/Datasheets/ds30326.pdf" display="https://www.diodes.com/assets/Datasheets/ds30326.pdf"/>
    <hyperlink ref="B171" r:id="rId_hyperlink_493" tooltip="https://www.diodes.com/assets/Datasheets/DDTA_R1-ONLY_SERIES_E.pdf" display="https://www.diodes.com/assets/Datasheets/DDTA_R1-ONLY_SERIES_E.pdf"/>
    <hyperlink ref="B172" r:id="rId_hyperlink_494" tooltip="https://www.diodes.com/assets/Datasheets/ds30333.pdf" display="https://www.diodes.com/assets/Datasheets/ds30333.pdf"/>
    <hyperlink ref="B173" r:id="rId_hyperlink_495" tooltip="https://www.diodes.com/assets/Datasheets/ds30317.pdf" display="https://www.diodes.com/assets/Datasheets/ds30317.pdf"/>
    <hyperlink ref="B174" r:id="rId_hyperlink_496" tooltip="https://www.diodes.com/assets/Datasheets/ds30325.pdf" display="https://www.diodes.com/assets/Datasheets/ds30325.pdf"/>
    <hyperlink ref="B175" r:id="rId_hyperlink_497" tooltip="https://www.diodes.com/assets/Datasheets/ds30334.pdf" display="https://www.diodes.com/assets/Datasheets/ds30334.pdf"/>
    <hyperlink ref="B176" r:id="rId_hyperlink_498" tooltip="https://www.diodes.com/assets/Datasheets/ds30318.pdf" display="https://www.diodes.com/assets/Datasheets/ds30318.pdf"/>
    <hyperlink ref="B177" r:id="rId_hyperlink_499" tooltip="https://www.diodes.com/assets/Datasheets/ds30326.pdf" display="https://www.diodes.com/assets/Datasheets/ds30326.pdf"/>
    <hyperlink ref="B178" r:id="rId_hyperlink_500" tooltip="https://www.diodes.com/assets/Datasheets/DDTA_R1-ONLY_SERIES_CA.pdf" display="https://www.diodes.com/assets/Datasheets/DDTA_R1-ONLY_SERIES_CA.pdf"/>
    <hyperlink ref="B179" r:id="rId_hyperlink_501" tooltip="https://www.diodes.com/assets/Datasheets/DDTA_R1-ONLY_SERIES_E.pdf" display="https://www.diodes.com/assets/Datasheets/DDTA_R1-ONLY_SERIES_E.pdf"/>
    <hyperlink ref="B180" r:id="rId_hyperlink_502" tooltip="https://www.diodes.com/assets/Datasheets/DDTA_R1-ONLY_SERIES_UA.pdf" display="https://www.diodes.com/assets/Datasheets/DDTA_R1-ONLY_SERIES_UA.pdf"/>
    <hyperlink ref="B181" r:id="rId_hyperlink_503" tooltip="https://www.diodes.com/assets/Datasheets/ds30334.pdf" display="https://www.diodes.com/assets/Datasheets/ds30334.pdf"/>
    <hyperlink ref="B182" r:id="rId_hyperlink_504" tooltip="https://www.diodes.com/assets/Datasheets/ds30318.pdf" display="https://www.diodes.com/assets/Datasheets/ds30318.pdf"/>
    <hyperlink ref="B183" r:id="rId_hyperlink_505" tooltip="https://www.diodes.com/assets/Datasheets/ds30326.pdf" display="https://www.diodes.com/assets/Datasheets/ds30326.pdf"/>
    <hyperlink ref="B184" r:id="rId_hyperlink_506" tooltip="https://www.diodes.com/assets/Datasheets/ds30334.pdf" display="https://www.diodes.com/assets/Datasheets/ds30334.pdf"/>
    <hyperlink ref="B185" r:id="rId_hyperlink_507" tooltip="https://www.diodes.com/assets/Datasheets/ds30318.pdf" display="https://www.diodes.com/assets/Datasheets/ds30318.pdf"/>
    <hyperlink ref="B186" r:id="rId_hyperlink_508" tooltip="https://www.diodes.com/assets/Datasheets/ds30326.pdf" display="https://www.diodes.com/assets/Datasheets/ds30326.pdf"/>
    <hyperlink ref="B187" r:id="rId_hyperlink_509" tooltip="https://www.diodes.com/assets/Datasheets/ds30333.pdf" display="https://www.diodes.com/assets/Datasheets/ds30333.pdf"/>
    <hyperlink ref="B188" r:id="rId_hyperlink_510" tooltip="https://www.diodes.com/assets/Datasheets/ds30333.pdf" display="https://www.diodes.com/assets/Datasheets/ds30333.pdf"/>
    <hyperlink ref="B189" r:id="rId_hyperlink_511" tooltip="https://www.diodes.com/assets/Datasheets/ds30317.pdf" display="https://www.diodes.com/assets/Datasheets/ds30317.pdf"/>
    <hyperlink ref="B190" r:id="rId_hyperlink_512" tooltip="https://www.diodes.com/assets/Datasheets/ds30844.pdf" display="https://www.diodes.com/assets/Datasheets/ds30844.pdf"/>
    <hyperlink ref="B191" r:id="rId_hyperlink_513" tooltip="https://www.diodes.com/assets/Datasheets/ds30325.pdf" display="https://www.diodes.com/assets/Datasheets/ds30325.pdf"/>
    <hyperlink ref="B192" r:id="rId_hyperlink_514" tooltip="https://www.diodes.com/assets/Datasheets/ds30336.pdf" display="https://www.diodes.com/assets/Datasheets/ds30336.pdf"/>
    <hyperlink ref="B193" r:id="rId_hyperlink_515" tooltip="https://www.diodes.com/assets/Datasheets/ds30320.pdf" display="https://www.diodes.com/assets/Datasheets/ds30320.pdf"/>
    <hyperlink ref="B194" r:id="rId_hyperlink_516" tooltip="https://www.diodes.com/assets/Datasheets/ds30328.pdf" display="https://www.diodes.com/assets/Datasheets/ds30328.pdf"/>
    <hyperlink ref="B195" r:id="rId_hyperlink_517" tooltip="https://www.diodes.com/assets/Datasheets/DDTA_R1-ONLY_SERIES_CA.pdf" display="https://www.diodes.com/assets/Datasheets/DDTA_R1-ONLY_SERIES_CA.pdf"/>
    <hyperlink ref="B196" r:id="rId_hyperlink_518" tooltip="https://www.diodes.com/assets/Datasheets/DDTA_R1-ONLY_SERIES_E.pdf" display="https://www.diodes.com/assets/Datasheets/DDTA_R1-ONLY_SERIES_E.pdf"/>
    <hyperlink ref="B197" r:id="rId_hyperlink_519" tooltip="https://www.diodes.com/assets/Datasheets/DDTA_R1-ONLY_SERIES_UA.pdf" display="https://www.diodes.com/assets/Datasheets/DDTA_R1-ONLY_SERIES_UA.pdf"/>
    <hyperlink ref="B198" r:id="rId_hyperlink_520" tooltip="https://www.diodes.com/assets/Datasheets/ds30334.pdf" display="https://www.diodes.com/assets/Datasheets/ds30334.pdf"/>
    <hyperlink ref="B199" r:id="rId_hyperlink_521" tooltip="https://www.diodes.com/assets/Datasheets/ds30318.pdf" display="https://www.diodes.com/assets/Datasheets/ds30318.pdf"/>
    <hyperlink ref="B200" r:id="rId_hyperlink_522" tooltip="https://www.diodes.com/assets/Datasheets/ds30326.pdf" display="https://www.diodes.com/assets/Datasheets/ds30326.pdf"/>
    <hyperlink ref="B201" r:id="rId_hyperlink_523" tooltip="https://www.diodes.com/assets/Datasheets/ds30334.pdf" display="https://www.diodes.com/assets/Datasheets/ds30334.pdf"/>
    <hyperlink ref="B202" r:id="rId_hyperlink_524" tooltip="https://www.diodes.com/assets/Datasheets/ds30318.pdf" display="https://www.diodes.com/assets/Datasheets/ds30318.pdf"/>
    <hyperlink ref="B203" r:id="rId_hyperlink_525" tooltip="https://www.diodes.com/assets/Datasheets/ds30326.pdf" display="https://www.diodes.com/assets/Datasheets/ds30326.pdf"/>
    <hyperlink ref="B204" r:id="rId_hyperlink_526" tooltip="https://www.diodes.com/assets/Datasheets/DDTB_XXXX_C.pdf" display="https://www.diodes.com/assets/Datasheets/DDTB_XXXX_C.pdf"/>
    <hyperlink ref="B205" r:id="rId_hyperlink_527" tooltip="https://www.diodes.com/assets/Datasheets/DDTB_XXXX_C.pdf" display="https://www.diodes.com/assets/Datasheets/DDTB_XXXX_C.pdf"/>
    <hyperlink ref="B206" r:id="rId_hyperlink_528" tooltip="https://www.diodes.com/assets/Datasheets/DDTB_XXXX_C.pdf" display="https://www.diodes.com/assets/Datasheets/DDTB_XXXX_C.pdf"/>
    <hyperlink ref="B207" r:id="rId_hyperlink_529" tooltip="https://www.diodes.com/assets/Datasheets/DDTB_XXXX_U.pdf" display="https://www.diodes.com/assets/Datasheets/DDTB_XXXX_U.pdf"/>
    <hyperlink ref="B208" r:id="rId_hyperlink_530" tooltip="https://www.diodes.com/assets/Datasheets/DDTC_R1-ONLY_SERIES_CA.pdf" display="https://www.diodes.com/assets/Datasheets/DDTC_R1-ONLY_SERIES_CA.pdf"/>
    <hyperlink ref="B209" r:id="rId_hyperlink_531" tooltip="https://www.diodes.com/assets/Datasheets/DDTC_R1-ONLY_SERIES_E.pdf" display="https://www.diodes.com/assets/Datasheets/DDTC_R1-ONLY_SERIES_E.pdf"/>
    <hyperlink ref="B210" r:id="rId_hyperlink_532" tooltip="https://www.diodes.com/assets/Datasheets/DDTC113TLP.pdf" display="https://www.diodes.com/assets/Datasheets/DDTC113TLP.pdf"/>
    <hyperlink ref="B211" r:id="rId_hyperlink_533" tooltip="https://www.diodes.com/assets/Datasheets/DDTC_R1-ONLY_SERIES_UA.pdf" display="https://www.diodes.com/assets/Datasheets/DDTC_R1-ONLY_SERIES_UA.pdf"/>
    <hyperlink ref="B212" r:id="rId_hyperlink_534" tooltip="https://www.diodes.com/assets/Datasheets/ds30330.pdf" display="https://www.diodes.com/assets/Datasheets/ds30330.pdf"/>
    <hyperlink ref="B213" r:id="rId_hyperlink_535" tooltip="https://www.diodes.com/assets/Datasheets/ds30314.pdf" display="https://www.diodes.com/assets/Datasheets/ds30314.pdf"/>
    <hyperlink ref="B214" r:id="rId_hyperlink_536" tooltip="https://www.diodes.com/assets/Datasheets/ds30322.pdf" display="https://www.diodes.com/assets/Datasheets/ds30322.pdf"/>
    <hyperlink ref="B215" r:id="rId_hyperlink_537" tooltip="https://www.diodes.com/assets/Datasheets/ds30329.pdf" display="https://www.diodes.com/assets/Datasheets/ds30329.pdf"/>
    <hyperlink ref="B216" r:id="rId_hyperlink_538" tooltip="https://www.diodes.com/assets/Datasheets/ds30329.pdf" display="https://www.diodes.com/assets/Datasheets/ds30329.pdf"/>
    <hyperlink ref="B217" r:id="rId_hyperlink_539" tooltip="https://www.diodes.com/assets/Datasheets/ds30313.pdf" display="https://www.diodes.com/assets/Datasheets/ds30313.pdf"/>
    <hyperlink ref="B218" r:id="rId_hyperlink_540" tooltip="https://www.diodes.com/assets/Datasheets/ds30945.pdf" display="https://www.diodes.com/assets/Datasheets/ds30945.pdf"/>
    <hyperlink ref="B219" r:id="rId_hyperlink_541" tooltip="https://www.diodes.com/assets/Datasheets/ds30321.pdf" display="https://www.diodes.com/assets/Datasheets/ds30321.pdf"/>
    <hyperlink ref="B220" r:id="rId_hyperlink_542" tooltip="https://www.diodes.com/assets/Datasheets/ds30321.pdf" display="https://www.diodes.com/assets/Datasheets/ds30321.pdf"/>
    <hyperlink ref="B221" r:id="rId_hyperlink_543" tooltip="https://www.diodes.com/assets/Datasheets/ds30332.pdf" display="https://www.diodes.com/assets/Datasheets/ds30332.pdf"/>
    <hyperlink ref="B222" r:id="rId_hyperlink_544" tooltip="https://www.diodes.com/assets/Datasheets/ds30316.pdf" display="https://www.diodes.com/assets/Datasheets/ds30316.pdf"/>
    <hyperlink ref="B223" r:id="rId_hyperlink_545" tooltip="https://www.diodes.com/assets/Datasheets/ds30324.pdf" display="https://www.diodes.com/assets/Datasheets/ds30324.pdf"/>
    <hyperlink ref="B224" r:id="rId_hyperlink_546" tooltip="https://www.diodes.com/assets/Datasheets/DDTC_R1-ONLY_SERIES_CA.pdf" display="https://www.diodes.com/assets/Datasheets/DDTC_R1-ONLY_SERIES_CA.pdf"/>
    <hyperlink ref="B225" r:id="rId_hyperlink_547" tooltip="https://www.diodes.com/assets/Datasheets/DDTC_R1-ONLY_SERIES_E.pdf" display="https://www.diodes.com/assets/Datasheets/DDTC_R1-ONLY_SERIES_E.pdf"/>
    <hyperlink ref="B226" r:id="rId_hyperlink_548" tooltip="https://www.diodes.com/assets/Datasheets/DDTC_R1-ONLY_SERIES_UA.pdf" display="https://www.diodes.com/assets/Datasheets/DDTC_R1-ONLY_SERIES_UA.pdf"/>
    <hyperlink ref="B227" r:id="rId_hyperlink_549" tooltip="https://www.diodes.com/assets/Datasheets/ds30330.pdf" display="https://www.diodes.com/assets/Datasheets/ds30330.pdf"/>
    <hyperlink ref="B228" r:id="rId_hyperlink_550" tooltip="https://www.diodes.com/assets/Datasheets/ds30314.pdf" display="https://www.diodes.com/assets/Datasheets/ds30314.pdf"/>
    <hyperlink ref="B229" r:id="rId_hyperlink_551" tooltip="https://www.diodes.com/assets/Datasheets/ds30322.pdf" display="https://www.diodes.com/assets/Datasheets/ds30322.pdf"/>
    <hyperlink ref="B230" r:id="rId_hyperlink_552" tooltip="https://www.diodes.com/assets/Datasheets/ds30330.pdf" display="https://www.diodes.com/assets/Datasheets/ds30330.pdf"/>
    <hyperlink ref="B231" r:id="rId_hyperlink_553" tooltip="https://www.diodes.com/assets/Datasheets/ds30330.pdf" display="https://www.diodes.com/assets/Datasheets/ds30330.pdf"/>
    <hyperlink ref="B232" r:id="rId_hyperlink_554" tooltip="https://www.diodes.com/assets/Datasheets/ds30314.pdf" display="https://www.diodes.com/assets/Datasheets/ds30314.pdf"/>
    <hyperlink ref="B233" r:id="rId_hyperlink_555" tooltip="https://www.diodes.com/assets/Datasheets/ds30755.pdf" display="https://www.diodes.com/assets/Datasheets/ds30755.pdf"/>
    <hyperlink ref="B234" r:id="rId_hyperlink_556" tooltip="https://www.diodes.com/assets/Datasheets/ds30322.pdf" display="https://www.diodes.com/assets/Datasheets/ds30322.pdf"/>
    <hyperlink ref="B235" r:id="rId_hyperlink_557" tooltip="https://www.diodes.com/assets/Datasheets/ds30329.pdf" display="https://www.diodes.com/assets/Datasheets/ds30329.pdf"/>
    <hyperlink ref="B236" r:id="rId_hyperlink_558" tooltip="https://www.diodes.com/assets/Datasheets/ds30313.pdf" display="https://www.diodes.com/assets/Datasheets/ds30313.pdf"/>
    <hyperlink ref="B237" r:id="rId_hyperlink_559" tooltip="https://www.diodes.com/assets/Datasheets/ds30321.pdf" display="https://www.diodes.com/assets/Datasheets/ds30321.pdf"/>
    <hyperlink ref="B238" r:id="rId_hyperlink_560" tooltip="https://www.diodes.com/assets/Datasheets/ds30321.pdf" display="https://www.diodes.com/assets/Datasheets/ds30321.pdf"/>
    <hyperlink ref="B239" r:id="rId_hyperlink_561" tooltip="https://www.diodes.com/assets/Datasheets/ds30332.pdf" display="https://www.diodes.com/assets/Datasheets/ds30332.pdf"/>
    <hyperlink ref="B240" r:id="rId_hyperlink_562" tooltip="https://www.diodes.com/assets/Datasheets/ds30316.pdf" display="https://www.diodes.com/assets/Datasheets/ds30316.pdf"/>
    <hyperlink ref="B241" r:id="rId_hyperlink_563" tooltip="https://www.diodes.com/assets/Datasheets/ds30324.pdf" display="https://www.diodes.com/assets/Datasheets/ds30324.pdf"/>
    <hyperlink ref="B242" r:id="rId_hyperlink_564" tooltip="https://www.diodes.com/assets/Datasheets/DDTC_R1-ONLY_SERIES_CA.pdf" display="https://www.diodes.com/assets/Datasheets/DDTC_R1-ONLY_SERIES_CA.pdf"/>
    <hyperlink ref="B243" r:id="rId_hyperlink_565" tooltip="https://www.diodes.com/assets/Datasheets/DDTC_R1-ONLY_SERIES_E.pdf" display="https://www.diodes.com/assets/Datasheets/DDTC_R1-ONLY_SERIES_E.pdf"/>
    <hyperlink ref="B244" r:id="rId_hyperlink_566" tooltip="https://www.diodes.com/assets/Datasheets/DDTC_R1-ONLY_SERIES_UA.pdf" display="https://www.diodes.com/assets/Datasheets/DDTC_R1-ONLY_SERIES_UA.pdf"/>
    <hyperlink ref="B245" r:id="rId_hyperlink_567" tooltip="https://www.diodes.com/assets/Datasheets/ds30329.pdf" display="https://www.diodes.com/assets/Datasheets/ds30329.pdf"/>
    <hyperlink ref="B246" r:id="rId_hyperlink_568" tooltip="https://www.diodes.com/assets/Datasheets/ds30329.pdf" display="https://www.diodes.com/assets/Datasheets/ds30329.pdf"/>
    <hyperlink ref="B247" r:id="rId_hyperlink_569" tooltip="https://www.diodes.com/assets/Datasheets/ds30313.pdf" display="https://www.diodes.com/assets/Datasheets/ds30313.pdf"/>
    <hyperlink ref="B248" r:id="rId_hyperlink_570" tooltip="https://www.diodes.com/assets/Datasheets/ds30321.pdf" display="https://www.diodes.com/assets/Datasheets/ds30321.pdf"/>
    <hyperlink ref="B249" r:id="rId_hyperlink_571" tooltip="https://www.diodes.com/assets/Datasheets/ds30330.pdf" display="https://www.diodes.com/assets/Datasheets/ds30330.pdf"/>
    <hyperlink ref="B250" r:id="rId_hyperlink_572" tooltip="https://www.diodes.com/assets/Datasheets/ds30314.pdf" display="https://www.diodes.com/assets/Datasheets/ds30314.pdf"/>
    <hyperlink ref="B251" r:id="rId_hyperlink_573" tooltip="https://www.diodes.com/assets/Datasheets/ds30755.pdf" display="https://www.diodes.com/assets/Datasheets/ds30755.pdf"/>
    <hyperlink ref="B252" r:id="rId_hyperlink_574" tooltip="https://www.diodes.com/assets/Datasheets/ds30322.pdf" display="https://www.diodes.com/assets/Datasheets/ds30322.pdf"/>
    <hyperlink ref="B253" r:id="rId_hyperlink_575" tooltip="https://www.diodes.com/assets/Datasheets/DDTC_R1-ONLY_SERIES_CA.pdf" display="https://www.diodes.com/assets/Datasheets/DDTC_R1-ONLY_SERIES_CA.pdf"/>
    <hyperlink ref="B254" r:id="rId_hyperlink_576" tooltip="https://www.diodes.com/assets/Datasheets/DDTC_R1-ONLY_SERIES_E.pdf" display="https://www.diodes.com/assets/Datasheets/DDTC_R1-ONLY_SERIES_E.pdf"/>
    <hyperlink ref="B255" r:id="rId_hyperlink_577" tooltip="https://www.diodes.com/assets/Datasheets/DDTC_R1-ONLY_SERIES_UA.pdf" display="https://www.diodes.com/assets/Datasheets/DDTC_R1-ONLY_SERIES_UA.pdf"/>
    <hyperlink ref="B256" r:id="rId_hyperlink_578" tooltip="https://www.diodes.com/assets/Datasheets/ds30330.pdf" display="https://www.diodes.com/assets/Datasheets/ds30330.pdf"/>
    <hyperlink ref="B257" r:id="rId_hyperlink_579" tooltip="https://www.diodes.com/assets/Datasheets/ds30314.pdf" display="https://www.diodes.com/assets/Datasheets/ds30314.pdf"/>
    <hyperlink ref="B258" r:id="rId_hyperlink_580" tooltip="https://www.diodes.com/assets/Datasheets/ds30322.pdf" display="https://www.diodes.com/assets/Datasheets/ds30322.pdf"/>
    <hyperlink ref="B259" r:id="rId_hyperlink_581" tooltip="https://www.diodes.com/assets/Datasheets/ds30329.pdf" display="https://www.diodes.com/assets/Datasheets/ds30329.pdf"/>
    <hyperlink ref="B260" r:id="rId_hyperlink_582" tooltip="https://www.diodes.com/assets/Datasheets/ds30313.pdf" display="https://www.diodes.com/assets/Datasheets/ds30313.pdf"/>
    <hyperlink ref="B261" r:id="rId_hyperlink_583" tooltip="https://www.diodes.com/assets/Datasheets/ds30321.pdf" display="https://www.diodes.com/assets/Datasheets/ds30321.pdf"/>
    <hyperlink ref="B262" r:id="rId_hyperlink_584" tooltip="https://www.diodes.com/assets/Datasheets/ds30321.pdf" display="https://www.diodes.com/assets/Datasheets/ds30321.pdf"/>
    <hyperlink ref="B263" r:id="rId_hyperlink_585" tooltip="https://www.diodes.com/assets/Datasheets/ds30332.pdf" display="https://www.diodes.com/assets/Datasheets/ds30332.pdf"/>
    <hyperlink ref="B264" r:id="rId_hyperlink_586" tooltip="https://www.diodes.com/assets/Datasheets/ds30316.pdf" display="https://www.diodes.com/assets/Datasheets/ds30316.pdf"/>
    <hyperlink ref="B265" r:id="rId_hyperlink_587" tooltip="https://www.diodes.com/assets/Datasheets/ds30324.pdf" display="https://www.diodes.com/assets/Datasheets/ds30324.pdf"/>
    <hyperlink ref="B266" r:id="rId_hyperlink_588" tooltip="https://www.diodes.com/assets/Datasheets/DDTC_R1-ONLY_SERIES_CA.pdf" display="https://www.diodes.com/assets/Datasheets/DDTC_R1-ONLY_SERIES_CA.pdf"/>
    <hyperlink ref="B267" r:id="rId_hyperlink_589" tooltip="https://www.diodes.com/assets/Datasheets/DDTC_R1-ONLY_SERIES_E.pdf" display="https://www.diodes.com/assets/Datasheets/DDTC_R1-ONLY_SERIES_E.pdf"/>
    <hyperlink ref="B268" r:id="rId_hyperlink_590" tooltip="https://www.diodes.com/assets/Datasheets/DDTC_R1-ONLY_SERIES_E.pdf" display="https://www.diodes.com/assets/Datasheets/DDTC_R1-ONLY_SERIES_E.pdf"/>
    <hyperlink ref="B269" r:id="rId_hyperlink_591" tooltip="https://www.diodes.com/assets/Datasheets/DDTC_R1-ONLY_SERIES_UA.pdf" display="https://www.diodes.com/assets/Datasheets/DDTC_R1-ONLY_SERIES_UA.pdf"/>
    <hyperlink ref="B270" r:id="rId_hyperlink_592" tooltip="https://www.diodes.com/assets/Datasheets/ds30330.pdf" display="https://www.diodes.com/assets/Datasheets/ds30330.pdf"/>
    <hyperlink ref="B271" r:id="rId_hyperlink_593" tooltip="https://www.diodes.com/assets/Datasheets/ds30314.pdf" display="https://www.diodes.com/assets/Datasheets/ds30314.pdf"/>
    <hyperlink ref="B272" r:id="rId_hyperlink_594" tooltip="https://www.diodes.com/assets/Datasheets/ds30322.pdf" display="https://www.diodes.com/assets/Datasheets/ds30322.pdf"/>
    <hyperlink ref="B273" r:id="rId_hyperlink_595" tooltip="https://www.diodes.com/assets/Datasheets/ds30329.pdf" display="https://www.diodes.com/assets/Datasheets/ds30329.pdf"/>
    <hyperlink ref="B274" r:id="rId_hyperlink_596" tooltip="https://www.diodes.com/assets/Datasheets/ds30313.pdf" display="https://www.diodes.com/assets/Datasheets/ds30313.pdf"/>
    <hyperlink ref="B275" r:id="rId_hyperlink_597" tooltip="https://www.diodes.com/assets/Datasheets/ds30321.pdf" display="https://www.diodes.com/assets/Datasheets/ds30321.pdf"/>
    <hyperlink ref="B276" r:id="rId_hyperlink_598" tooltip="https://www.diodes.com/assets/Datasheets/ds30330.pdf" display="https://www.diodes.com/assets/Datasheets/ds30330.pdf"/>
    <hyperlink ref="B277" r:id="rId_hyperlink_599" tooltip="https://www.diodes.com/assets/Datasheets/ds30314.pdf" display="https://www.diodes.com/assets/Datasheets/ds30314.pdf"/>
    <hyperlink ref="B278" r:id="rId_hyperlink_600" tooltip="https://www.diodes.com/assets/Datasheets/ds30322.pdf" display="https://www.diodes.com/assets/Datasheets/ds30322.pdf"/>
    <hyperlink ref="B279" r:id="rId_hyperlink_601" tooltip="https://www.diodes.com/assets/Datasheets/DDTC_R1-ONLY_SERIES_CA.pdf" display="https://www.diodes.com/assets/Datasheets/DDTC_R1-ONLY_SERIES_CA.pdf"/>
    <hyperlink ref="B280" r:id="rId_hyperlink_602" tooltip="https://www.diodes.com/assets/Datasheets/DDTC_R1-ONLY_SERIES_CA.pdf" display="https://www.diodes.com/assets/Datasheets/DDTC_R1-ONLY_SERIES_CA.pdf"/>
    <hyperlink ref="B281" r:id="rId_hyperlink_603" tooltip="https://www.diodes.com/assets/Datasheets/DDTC_R1-ONLY_SERIES_E.pdf" display="https://www.diodes.com/assets/Datasheets/DDTC_R1-ONLY_SERIES_E.pdf"/>
    <hyperlink ref="B282" r:id="rId_hyperlink_604" tooltip="https://www.diodes.com/assets/Datasheets/DDTC_R1-ONLY_SERIES_UA.pdf" display="https://www.diodes.com/assets/Datasheets/DDTC_R1-ONLY_SERIES_UA.pdf"/>
    <hyperlink ref="B283" r:id="rId_hyperlink_605" tooltip="https://www.diodes.com/assets/Datasheets/ds30330.pdf" display="https://www.diodes.com/assets/Datasheets/ds30330.pdf"/>
    <hyperlink ref="B284" r:id="rId_hyperlink_606" tooltip="https://www.diodes.com/assets/Datasheets/ds30314.pdf" display="https://www.diodes.com/assets/Datasheets/ds30314.pdf"/>
    <hyperlink ref="B285" r:id="rId_hyperlink_607" tooltip="https://www.diodes.com/assets/Datasheets/ds30322.pdf" display="https://www.diodes.com/assets/Datasheets/ds30322.pdf"/>
    <hyperlink ref="B286" r:id="rId_hyperlink_608" tooltip="https://www.diodes.com/assets/Datasheets/ds30330.pdf" display="https://www.diodes.com/assets/Datasheets/ds30330.pdf"/>
    <hyperlink ref="B287" r:id="rId_hyperlink_609" tooltip="https://www.diodes.com/assets/Datasheets/ds30330.pdf" display="https://www.diodes.com/assets/Datasheets/ds30330.pdf"/>
    <hyperlink ref="B288" r:id="rId_hyperlink_610" tooltip="https://www.diodes.com/assets/Datasheets/ds30314.pdf" display="https://www.diodes.com/assets/Datasheets/ds30314.pdf"/>
    <hyperlink ref="B289" r:id="rId_hyperlink_611" tooltip="https://www.diodes.com/assets/Datasheets/ds30755.pdf" display="https://www.diodes.com/assets/Datasheets/ds30755.pdf"/>
    <hyperlink ref="B290" r:id="rId_hyperlink_612" tooltip="https://www.diodes.com/assets/Datasheets/ds30322.pdf" display="https://www.diodes.com/assets/Datasheets/ds30322.pdf"/>
    <hyperlink ref="B291" r:id="rId_hyperlink_613" tooltip="https://www.diodes.com/assets/Datasheets/ds30329.pdf" display="https://www.diodes.com/assets/Datasheets/ds30329.pdf"/>
    <hyperlink ref="B292" r:id="rId_hyperlink_614" tooltip="https://www.diodes.com/assets/Datasheets/ds30329.pdf" display="https://www.diodes.com/assets/Datasheets/ds30329.pdf"/>
    <hyperlink ref="B293" r:id="rId_hyperlink_615" tooltip="https://www.diodes.com/assets/Datasheets/ds30313.pdf" display="https://www.diodes.com/assets/Datasheets/ds30313.pdf"/>
    <hyperlink ref="B294" r:id="rId_hyperlink_616" tooltip="https://www.diodes.com/assets/Datasheets/ds31245.pdf" display="https://www.diodes.com/assets/Datasheets/ds31245.pdf"/>
    <hyperlink ref="B295" r:id="rId_hyperlink_617" tooltip="https://www.diodes.com/assets/Datasheets/ds30321.pdf" display="https://www.diodes.com/assets/Datasheets/ds30321.pdf"/>
    <hyperlink ref="B296" r:id="rId_hyperlink_618" tooltip="https://www.diodes.com/assets/Datasheets/ds30321.pdf" display="https://www.diodes.com/assets/Datasheets/ds30321.pdf"/>
    <hyperlink ref="B297" r:id="rId_hyperlink_619" tooltip="https://www.diodes.com/assets/Datasheets/ds30332.pdf" display="https://www.diodes.com/assets/Datasheets/ds30332.pdf"/>
    <hyperlink ref="B298" r:id="rId_hyperlink_620" tooltip="https://www.diodes.com/assets/Datasheets/ds30316.pdf" display="https://www.diodes.com/assets/Datasheets/ds30316.pdf"/>
    <hyperlink ref="B299" r:id="rId_hyperlink_621" tooltip="https://www.diodes.com/assets/Datasheets/ds30324.pdf" display="https://www.diodes.com/assets/Datasheets/ds30324.pdf"/>
    <hyperlink ref="B300" r:id="rId_hyperlink_622" tooltip="https://www.diodes.com/assets/Datasheets/DDTC_R1-ONLY_SERIES_CA.pdf" display="https://www.diodes.com/assets/Datasheets/DDTC_R1-ONLY_SERIES_CA.pdf"/>
    <hyperlink ref="B301" r:id="rId_hyperlink_623" tooltip="https://www.diodes.com/assets/Datasheets/DDTC_R1-ONLY_SERIES_E.pdf" display="https://www.diodes.com/assets/Datasheets/DDTC_R1-ONLY_SERIES_E.pdf"/>
    <hyperlink ref="B302" r:id="rId_hyperlink_624" tooltip="https://www.diodes.com/assets/Datasheets/DDTC_R1-ONLY_SERIES_UA.pdf" display="https://www.diodes.com/assets/Datasheets/DDTC_R1-ONLY_SERIES_UA.pdf"/>
    <hyperlink ref="B303" r:id="rId_hyperlink_625" tooltip="https://www.diodes.com/assets/Datasheets/ds30330.pdf" display="https://www.diodes.com/assets/Datasheets/ds30330.pdf"/>
    <hyperlink ref="B304" r:id="rId_hyperlink_626" tooltip="https://www.diodes.com/assets/Datasheets/ds30314.pdf" display="https://www.diodes.com/assets/Datasheets/ds30314.pdf"/>
    <hyperlink ref="B305" r:id="rId_hyperlink_627" tooltip="https://www.diodes.com/assets/Datasheets/ds30322.pdf" display="https://www.diodes.com/assets/Datasheets/ds30322.pdf"/>
    <hyperlink ref="B306" r:id="rId_hyperlink_628" tooltip="https://www.diodes.com/assets/Datasheets/ds30330.pdf" display="https://www.diodes.com/assets/Datasheets/ds30330.pdf"/>
    <hyperlink ref="B307" r:id="rId_hyperlink_629" tooltip="https://www.diodes.com/assets/Datasheets/ds30314.pdf" display="https://www.diodes.com/assets/Datasheets/ds30314.pdf"/>
    <hyperlink ref="B308" r:id="rId_hyperlink_630" tooltip="https://www.diodes.com/assets/Datasheets/ds30322.pdf" display="https://www.diodes.com/assets/Datasheets/ds30322.pdf"/>
    <hyperlink ref="B309" r:id="rId_hyperlink_631" tooltip="https://www.diodes.com/assets/Datasheets/DDTD_XXXX_C.pdf" display="https://www.diodes.com/assets/Datasheets/DDTD_XXXX_C.pdf"/>
    <hyperlink ref="B310" r:id="rId_hyperlink_632" tooltip="https://www.diodes.com/assets/Datasheets/DDTD_XXXX_C.pdf" display="https://www.diodes.com/assets/Datasheets/DDTD_XXXX_C.pdf"/>
    <hyperlink ref="B311" r:id="rId_hyperlink_633" tooltip="https://www.diodes.com/assets/Datasheets/DDTD_XXXX_U.pdf" display="https://www.diodes.com/assets/Datasheets/DDTD_XXXX_U.pdf"/>
    <hyperlink ref="B312" r:id="rId_hyperlink_634" tooltip="https://www.diodes.com/assets/Datasheets/DDTD_XXXX_C.pdf" display="https://www.diodes.com/assets/Datasheets/DDTD_XXXX_C.pdf"/>
    <hyperlink ref="B313" r:id="rId_hyperlink_635" tooltip="https://www.diodes.com/assets/Datasheets/DDTD_XXXX_C.pdf" display="https://www.diodes.com/assets/Datasheets/DDTD_XXXX_C.pdf"/>
    <hyperlink ref="B314" r:id="rId_hyperlink_636" tooltip="https://www.diodes.com/assets/Datasheets/DDTD_XXXX_C.pdf" display="https://www.diodes.com/assets/Datasheets/DDTD_XXXX_C.pdf"/>
    <hyperlink ref="B315" r:id="rId_hyperlink_637" tooltip="https://www.diodes.com/assets/Datasheets/DDTD_XXXX_U.pdf" display="https://www.diodes.com/assets/Datasheets/DDTD_XXXX_U.pdf"/>
    <hyperlink ref="B316" r:id="rId_hyperlink_638" tooltip="https://www.diodes.com/assets/Datasheets/DDTD_XXXX_C.pdf" display="https://www.diodes.com/assets/Datasheets/DDTD_XXXX_C.pdf"/>
    <hyperlink ref="B317" r:id="rId_hyperlink_639" tooltip="https://www.diodes.com/assets/Datasheets/DDTD_LO-R1_C.pdf" display="https://www.diodes.com/assets/Datasheets/DDTD_LO-R1_C.pdf"/>
    <hyperlink ref="B318" r:id="rId_hyperlink_640" tooltip="https://www.diodes.com/assets/Datasheets/DDTD_LO-R1_U.pdf" display="https://www.diodes.com/assets/Datasheets/DDTD_LO-R1_U.pdf"/>
    <hyperlink ref="B319" r:id="rId_hyperlink_641" tooltip="https://www.diodes.com/assets/Datasheets/ds31224.pdf" display="https://www.diodes.com/assets/Datasheets/ds31224.pdf"/>
    <hyperlink ref="B320" r:id="rId_hyperlink_642" tooltip="https://www.diodes.com/assets/Datasheets/ds31203.pdf" display="https://www.diodes.com/assets/Datasheets/ds31203.pdf"/>
    <hyperlink ref="B321" r:id="rId_hyperlink_643" tooltip="https://www.diodes.com/assets/Datasheets/UMC4NQ.pdf" display="https://www.diodes.com/assets/Datasheets/UMC4NQ.pdf"/>
    <hyperlink ref="B322" r:id="rId_hyperlink_644" tooltip="https://www.diodes.com/assets/Datasheets/ds31205.pdf" display="https://www.diodes.com/assets/Datasheets/ds31205.pdf"/>
    <hyperlink ref="B323" r:id="rId_hyperlink_645" tooltip="https://www.diodes.com/assets/Datasheets/UMC5NQ.pdf" display="https://www.diodes.com/assets/Datasheets/UMC5NQ.pdf"/>
    <hyperlink ref="B324" r:id="rId_hyperlink_646" tooltip="https://www.diodes.com/assets/Datasheets/ds31207.pdf" display="https://www.diodes.com/assets/Datasheets/ds31207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2024-06-27T23:18:34-05:00</dcterms:created>
  <dcterms:modified xsi:type="dcterms:W3CDTF">2024-06-27T23:18:34-05:00</dcterms:modified>
  <dc:title>Untitled Spreadsheet</dc:title>
  <dc:description/>
  <dc:subject/>
  <cp:keywords/>
  <cp:category/>
</cp:coreProperties>
</file>