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'Worksheet'!$A$1:$O$213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<sst xmlns="http://schemas.openxmlformats.org/spreadsheetml/2006/main" uniqueCount="361">
  <si>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</si>
  <si>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</si>
  <si>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</si>
  <si>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</si>
  <si>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</si>
  <si>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Peak Pulse Current IPP @ 8x20µs Max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</si>
  <si>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</si>
  <si>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Configuration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</si>
  <si>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Channel Input CapacitanceC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T</t>
    </r>
    <r>
      <rPr>
        <rFont val="Courier New"/>
        <b val="true"/>
        <i val="false"/>
        <strike val="false"/>
        <color rgb="FF000000"/>
        <sz val="11"/>
        <u val="none"/>
      </rPr>
      <t xml:space="preserve"> Typ (pF)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</si>
  <si>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Reverse Standoff Voltage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RWM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</si>
  <si>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Breakdown VoltageV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BR</t>
    </r>
    <r>
      <rPr>
        <rFont val="Courier New"/>
        <b val="true"/>
        <i val="false"/>
        <strike val="false"/>
        <color rgb="FF000000"/>
        <sz val="11"/>
        <u val="none"/>
      </rPr>
      <t xml:space="preserve"> Min(V)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</si>
  <si>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Typ Reverse Leakage 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strike val="false"/>
        <color rgb="FF000000"/>
        <sz val="11"/>
        <u val="none"/>
      </rPr>
      <t xml:space="preserve"> 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RWM Max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(µA)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</si>
  <si>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Clamping Voltage @ Max Peak Pulse Current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</si>
  <si>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VESD IEC61000-4-2 Contact Discharge(kV)</t>
    </r>
  </si>
  <si>
    <t>Packages</t>
  </si>
  <si>
    <t>3.0SMCJ100AQ</t>
  </si>
  <si>
    <t>3000W Surface-Mount Automotive Transient Voltage Suppressor</t>
  </si>
  <si>
    <t>Automotive</t>
  </si>
  <si>
    <t>Yes</t>
  </si>
  <si>
    <t>Single (Uni-Directional)</t>
  </si>
  <si>
    <t>SMC</t>
  </si>
  <si>
    <t>3.0SMCJ10AQ</t>
  </si>
  <si>
    <t>3.0SMCJ10CAQ</t>
  </si>
  <si>
    <t>3000W Surface Mount Automotive Transient Voltage Suppressor</t>
  </si>
  <si>
    <t>Single (Bi-Directional)</t>
  </si>
  <si>
    <t>3.0SMCJ110AQ</t>
  </si>
  <si>
    <t>3.0SMCJ11AQ</t>
  </si>
  <si>
    <t>3.0SMCJ11CAQ</t>
  </si>
  <si>
    <t>3.0SMCJ120AQ</t>
  </si>
  <si>
    <t>3.0SMCJ12AQ</t>
  </si>
  <si>
    <t>3.0SMCJ12CAQ</t>
  </si>
  <si>
    <t>3.0SMCJ130AQ</t>
  </si>
  <si>
    <t>3.0SMCJ14CAQ</t>
  </si>
  <si>
    <t>3.0SMCJ150AQ</t>
  </si>
  <si>
    <t>3.0SMCJ15AQ</t>
  </si>
  <si>
    <t>3.0SMCJ15CAQ</t>
  </si>
  <si>
    <t>3.0SMCJ160AQ</t>
  </si>
  <si>
    <t>3.0SMCJ16AQ</t>
  </si>
  <si>
    <t>3.0SMCJ16CAQ</t>
  </si>
  <si>
    <t>3.0SMCJ170AQ</t>
  </si>
  <si>
    <t>3.0SMCJ17AQ</t>
  </si>
  <si>
    <t>3.0SMCJ17CAQ</t>
  </si>
  <si>
    <t>3.0SMCJ18AQ</t>
  </si>
  <si>
    <t>3.0SMCJ18CAQ</t>
  </si>
  <si>
    <t>3.0SMCJ20CAQ</t>
  </si>
  <si>
    <t>3.0SMCJ24CAQ</t>
  </si>
  <si>
    <t>3.0SMCJ30CAQ</t>
  </si>
  <si>
    <t>3.0SMCJ54AQ</t>
  </si>
  <si>
    <t>3.0SMCJ54CAQ</t>
  </si>
  <si>
    <t>3.0SMCJ58AQ</t>
  </si>
  <si>
    <t>3.0SMCJ58CAQ</t>
  </si>
  <si>
    <t>3.0SMCJ60AQ</t>
  </si>
  <si>
    <t>3.0SMCJ60CAQ</t>
  </si>
  <si>
    <t>3.0SMCJ64AQ</t>
  </si>
  <si>
    <t>3.0SMCJ64CAQ</t>
  </si>
  <si>
    <t>3.0SMCJ70AQ</t>
  </si>
  <si>
    <t>3.0SMCJ70CAQ</t>
  </si>
  <si>
    <t>3.0SMCJ78AQ</t>
  </si>
  <si>
    <t>3.0SMCJ78CAQ</t>
  </si>
  <si>
    <t>3.0SMCJ85AQ</t>
  </si>
  <si>
    <t>3.0SMCJ85CAQ</t>
  </si>
  <si>
    <t>D10V0X1B2LP4Q</t>
  </si>
  <si>
    <t>Ultra-Low Capacitance Bidirectional TVS Diode</t>
  </si>
  <si>
    <t>Bi-Directional</t>
  </si>
  <si>
    <t>X2-DFN1006-2</t>
  </si>
  <si>
    <t>D10V0X1B2LPQ</t>
  </si>
  <si>
    <t>10V ULTRA LOW CAPACITANCE BIDIRECTIONAL TVS DIODE</t>
  </si>
  <si>
    <t>+/-20</t>
  </si>
  <si>
    <t>X1-DFN1006-2</t>
  </si>
  <si>
    <t>D1213A-01LPQ</t>
  </si>
  <si>
    <t>1 CHANNEL LOW CAPACITANCE TVS DIODE ARRAY</t>
  </si>
  <si>
    <t>D1213A-01WQ</t>
  </si>
  <si>
    <t>1-Channel Low Capacitance TVS Diode Array</t>
  </si>
  <si>
    <t>SOT323</t>
  </si>
  <si>
    <t>D1213A-01WSQ</t>
  </si>
  <si>
    <t>ONE CHANNEL LOW CAPACITANCE TVS DIODE ARRAY</t>
  </si>
  <si>
    <t>SOD323</t>
  </si>
  <si>
    <t>D1213A-02SOLQ</t>
  </si>
  <si>
    <t>2 CHANNEL LOW CAPACITANCE TVS DIODE ARRAY</t>
  </si>
  <si>
    <t>Dual (Uni-Directional)</t>
  </si>
  <si>
    <t>+/-8</t>
  </si>
  <si>
    <t>SOT23</t>
  </si>
  <si>
    <t>D1213A-02WLQ</t>
  </si>
  <si>
    <t>Uni-Directional</t>
  </si>
  <si>
    <t>+/-30</t>
  </si>
  <si>
    <t>D1213A-04TSQ</t>
  </si>
  <si>
    <t>Four-Channel Low Capacitance TVS Diode Array</t>
  </si>
  <si>
    <t>±25</t>
  </si>
  <si>
    <t>TSOT26</t>
  </si>
  <si>
    <t>D1213A-04VQ</t>
  </si>
  <si>
    <t>4 CHANNELS LOW CAPACITANCE TVS DIODE ARRAY</t>
  </si>
  <si>
    <t>Quad (Uni-Directional)</t>
  </si>
  <si>
    <t>+/-25</t>
  </si>
  <si>
    <t>SOT563</t>
  </si>
  <si>
    <t>D12V0H1U2WSQ</t>
  </si>
  <si>
    <t>1 CHANNEL UNIDIRECTIONAL TVS</t>
  </si>
  <si>
    <t>D12V0HA1U2LPQ</t>
  </si>
  <si>
    <t>D12V0S1U2LP1610Q</t>
  </si>
  <si>
    <t>One-Channel High Surge TVS Diode</t>
  </si>
  <si>
    <t>U-DFN1610-2 (Type B)</t>
  </si>
  <si>
    <t>D12V0X1B2LP4Q</t>
  </si>
  <si>
    <t>D12V0X1B2LPQ</t>
  </si>
  <si>
    <t>12V ULTRA LOW CAPACITANCE BIDIRECTIONAL TVS DIODE</t>
  </si>
  <si>
    <t>D15V0S1U2LP1610Q</t>
  </si>
  <si>
    <t>1 CHANNEL HIGH SURGE TVS DIODE</t>
  </si>
  <si>
    <t>D15V0X1B2LP4Q</t>
  </si>
  <si>
    <t>D15V0X1B2LPQ</t>
  </si>
  <si>
    <t>15V ULTRA LOW CAPACITANCE BIDIRECTIONAL TVS DIODE</t>
  </si>
  <si>
    <t>D18V0L1B2LPQ</t>
  </si>
  <si>
    <t>18V BIDIRECTIONAL TVS DIODE</t>
  </si>
  <si>
    <t>D18V0X1B2LP4Q</t>
  </si>
  <si>
    <t>D18V0X1B2LPQ</t>
  </si>
  <si>
    <t>8V ULTRA LOW CAPACITANCE BIDIRECTIONAL TVS DIODE</t>
  </si>
  <si>
    <t>D20V0L1B2WSQ</t>
  </si>
  <si>
    <t>LOW CAPACITANCE BIDIRECTIONAL TVS DIODE</t>
  </si>
  <si>
    <t>D20V0S1U2LP1610Q</t>
  </si>
  <si>
    <t>D24V0F2U3WQ</t>
  </si>
  <si>
    <t>+/-10</t>
  </si>
  <si>
    <t>D24V0L1B2LPSQ</t>
  </si>
  <si>
    <t>24V BIDIRECTIONAL TVS DIODE</t>
  </si>
  <si>
    <t>U-DFN1006-2 (SWP)</t>
  </si>
  <si>
    <t>D24V0LA1B2LPQ</t>
  </si>
  <si>
    <t>D24V0S1B2TQ</t>
  </si>
  <si>
    <t>SINGLE CHANNEL BIDIRECTIONAL TVS DIODE</t>
  </si>
  <si>
    <t>+/-22</t>
  </si>
  <si>
    <t>SOD523</t>
  </si>
  <si>
    <t>D24V0S1U2LP1610Q</t>
  </si>
  <si>
    <t>D24V0X1B2LP4Q</t>
  </si>
  <si>
    <t>24V Ultra Low Capacitance Bidirectional TVS Diode</t>
  </si>
  <si>
    <t>±18</t>
  </si>
  <si>
    <t>D24V0X1B2LPQ</t>
  </si>
  <si>
    <t>D28V0H1U2P5Q</t>
  </si>
  <si>
    <t>1800W SURFACE MOUNT TRANSIENT VOLTAGE SUPPRESSOR PowerDI5</t>
  </si>
  <si>
    <t>PowerDI5</t>
  </si>
  <si>
    <t>D36V0S1U2LP1610Q</t>
  </si>
  <si>
    <t>ONE CHANNEL HIGH SURGE TVS DIODE</t>
  </si>
  <si>
    <t>D3V3F4U10LPQ</t>
  </si>
  <si>
    <t>4 CHANNEL LOW CAPACITANCE TVS DIODE ARRAY</t>
  </si>
  <si>
    <t>U-DFN2510-10</t>
  </si>
  <si>
    <t>D3V3H1B2LPQ</t>
  </si>
  <si>
    <t>HIGH SURGE BIDIRECTIONAL TVS DIODE</t>
  </si>
  <si>
    <t>D3V3L1B2LP3Q</t>
  </si>
  <si>
    <t>X3-DFN0603-2</t>
  </si>
  <si>
    <t>D3V3L2BS3LPQ</t>
  </si>
  <si>
    <t>2 Channels Bidirectional TVS</t>
  </si>
  <si>
    <t>X1-DFN1006-3</t>
  </si>
  <si>
    <t>D3V3S1U2LP1610Q</t>
  </si>
  <si>
    <t>D3V3X4U10LPQ</t>
  </si>
  <si>
    <t>D4V5H1U2LP1610Q</t>
  </si>
  <si>
    <t>D55V0M1B2WSQ</t>
  </si>
  <si>
    <t>55V BIDIRECTIONAL TVS DIODE</t>
  </si>
  <si>
    <t>D5V0F1U2LP3Q</t>
  </si>
  <si>
    <t>LOW CAPACITANCE UNIDIRECTIONAL TVS DIODE</t>
  </si>
  <si>
    <t>+/-15kV</t>
  </si>
  <si>
    <t>D5V0F1U2LPQ</t>
  </si>
  <si>
    <t>D5V0F1U2S9Q</t>
  </si>
  <si>
    <t>LOW CAPACITANCE BIDIRECTIONAL TVS DIODES</t>
  </si>
  <si>
    <t>SOD923 (0.3mm Lead Width)</t>
  </si>
  <si>
    <t>D5V0F2U3LPQ</t>
  </si>
  <si>
    <t>D5V0F2U3WQ</t>
  </si>
  <si>
    <t>D5V0H1B2LPQ</t>
  </si>
  <si>
    <t>High Surge Bidirectional TVS Diode</t>
  </si>
  <si>
    <t>D5V0H1U2LP1610Q</t>
  </si>
  <si>
    <t>D5V0H1U2LPQ</t>
  </si>
  <si>
    <t>D5V0L1B2LP3Q</t>
  </si>
  <si>
    <t>D5V0L1B2LPSQ</t>
  </si>
  <si>
    <t>5V BIDIRECTIONAL TVS DIODE</t>
  </si>
  <si>
    <t>D5V0L1B2TQ</t>
  </si>
  <si>
    <t>D5V0L4B5SOQ</t>
  </si>
  <si>
    <t>4 CHANNEL LOW CAPACITANCE BI-DIRECTIONAL TVS ARRAY</t>
  </si>
  <si>
    <t>SOT25</t>
  </si>
  <si>
    <t>D5V0M1U2S9Q</t>
  </si>
  <si>
    <t>5V UNIDIRECTIONAL TVS DIODE</t>
  </si>
  <si>
    <t>D5V0S1U2LP1610Q</t>
  </si>
  <si>
    <t>1-Channel High Surge TVS Diode</t>
  </si>
  <si>
    <t>D5V0X1B2LP3Q</t>
  </si>
  <si>
    <t>ULTRA LOW CAPACITANCE BIDIRECTIONAL TVS DIODE</t>
  </si>
  <si>
    <t>X2-DFN0603-2</t>
  </si>
  <si>
    <t>D5V0X1B2LPQ</t>
  </si>
  <si>
    <t>5V ULTRA LOW CAPACITANCE BIDIRECTIONAL TVS DIODE</t>
  </si>
  <si>
    <t>+/-15</t>
  </si>
  <si>
    <t>D5V0X1BA2LP4Q</t>
  </si>
  <si>
    <t>D5V0X1BA2LPQ</t>
  </si>
  <si>
    <t>D6V3H1U2LP1610Q</t>
  </si>
  <si>
    <t>One Channel High Surge TVS Diode</t>
  </si>
  <si>
    <t>D6V3H1U2LPQ</t>
  </si>
  <si>
    <t>D7V0H1U2LPQ</t>
  </si>
  <si>
    <t>One-Channel Unidirectional TVS</t>
  </si>
  <si>
    <t>D7V9H1U2LP1610Q</t>
  </si>
  <si>
    <t>7.9 Volt Unidirectional High Surge TVS Diode</t>
  </si>
  <si>
    <t>D8V0H1B2LPQ</t>
  </si>
  <si>
    <t>Low Capacitance Bidirectional TVS Diode</t>
  </si>
  <si>
    <t>D8V0L1B2LP3Q</t>
  </si>
  <si>
    <t>+/-25kV</t>
  </si>
  <si>
    <t>D8V0X1B2LP4Q</t>
  </si>
  <si>
    <t>D8V0X1B2LPQ</t>
  </si>
  <si>
    <t>DBLC03CIQ</t>
  </si>
  <si>
    <t>Ultra-Low Capacitance Bidirectional TVS</t>
  </si>
  <si>
    <t>DBLC05CIQ</t>
  </si>
  <si>
    <t>DBLC05IQ</t>
  </si>
  <si>
    <t>Ultra-Low Capacitance Uni-Directional TVS</t>
  </si>
  <si>
    <t>DBLC12CIQ</t>
  </si>
  <si>
    <t xml:space="preserve">13.30 </t>
  </si>
  <si>
    <t>DBLC24CIQ</t>
  </si>
  <si>
    <t>DESD12V0S1BLQ</t>
  </si>
  <si>
    <t>DESD12VL1BAQ</t>
  </si>
  <si>
    <t>LOW CAPACITANCE BIDIRECTIONAL TV</t>
  </si>
  <si>
    <t>DESD12VL2BTQ</t>
  </si>
  <si>
    <t>TWO CHANNEL BIDIRECTIONAL TVS DIODE</t>
  </si>
  <si>
    <t>Dual (Bi-Directional)</t>
  </si>
  <si>
    <t>DESD12VS2UTQ</t>
  </si>
  <si>
    <t>Two-Channel Uni-Directional TVS Diode</t>
  </si>
  <si>
    <t>DESD15VL1BAQ</t>
  </si>
  <si>
    <t>DESD15VL2BTQ</t>
  </si>
  <si>
    <t>DESD15VS2UTQ</t>
  </si>
  <si>
    <t>DESD18VF1BLQ</t>
  </si>
  <si>
    <t>18V ULTRA LOW CAPACITANCE BIDIRECTIONAL TVS DIODE</t>
  </si>
  <si>
    <t>DESD1CAN2SOQ</t>
  </si>
  <si>
    <t>CAN BUS ESD PROTECTION DIODE</t>
  </si>
  <si>
    <t>DESD1CAN2WQ</t>
  </si>
  <si>
    <t>DESD1CANFD24VSOQ</t>
  </si>
  <si>
    <t>CAN BUS FD ESD Protection Diode</t>
  </si>
  <si>
    <t>DESD1CANFD24VWQ</t>
  </si>
  <si>
    <t>DESD1IVN27V2WSQ</t>
  </si>
  <si>
    <t>ESD PROTECTION FOR IN-VEHICLE NETWORKS</t>
  </si>
  <si>
    <t>DESD24VF1BLQ</t>
  </si>
  <si>
    <t>24V ULTRA LOW CAPACITANCE BIDIRECTIONAL TVS DIODE</t>
  </si>
  <si>
    <t>DESD24VL1BAQ</t>
  </si>
  <si>
    <t>DESD24VL2BTQ</t>
  </si>
  <si>
    <t>DESD24VS2SOQ</t>
  </si>
  <si>
    <t>24V CAN/LIN BUS PROTECTOR</t>
  </si>
  <si>
    <t>±30</t>
  </si>
  <si>
    <t>DESD24VS2UTQ</t>
  </si>
  <si>
    <t>DESD24VS5U6SOQ</t>
  </si>
  <si>
    <t>FIVEFOLD ESD PROTECTION DIODE ARRAYS</t>
  </si>
  <si>
    <t>SOT26</t>
  </si>
  <si>
    <t>DESD2ETH100SOQ</t>
  </si>
  <si>
    <t>2-Channel Bi-Directional ESD Protection for Ethernet Interfaces</t>
  </si>
  <si>
    <t>DESD2ETH1GSOQ</t>
  </si>
  <si>
    <t>Two-Channel Bi-Directional ESD Protection For Ethernet Interfaces</t>
  </si>
  <si>
    <t>DESD2IVN27V3WQ</t>
  </si>
  <si>
    <t>DESD30VF1BLQ</t>
  </si>
  <si>
    <t>30V Ultra-Low Capacitance Bi-Directional TVS Diode</t>
  </si>
  <si>
    <t>+/-12</t>
  </si>
  <si>
    <t>DESD32VS2SOQ</t>
  </si>
  <si>
    <t>32V CAN/LIN BUS PROTECTOR</t>
  </si>
  <si>
    <t>DESD34VS2SOQ</t>
  </si>
  <si>
    <t>34V CAN BUS ESD PROTECTION DIODE</t>
  </si>
  <si>
    <t>DESD35VF1BLQ</t>
  </si>
  <si>
    <t>35V ULTRA LOW CAPACITANCE BIDIRECTIONAL TVS DIODE</t>
  </si>
  <si>
    <t>DESD36VS2UTQ</t>
  </si>
  <si>
    <t>DESD3V3L1BAQ</t>
  </si>
  <si>
    <t>DESD3V3L2BTQ</t>
  </si>
  <si>
    <t>DESD3V3S2UTQ</t>
  </si>
  <si>
    <t>DESD3V3Z1BCSFQ</t>
  </si>
  <si>
    <t>X2-DSN0603-2</t>
  </si>
  <si>
    <t>DESD5V0L1BAQ</t>
  </si>
  <si>
    <t>DESD5V0L2BTQ</t>
  </si>
  <si>
    <t>DESD5V0S1BAQ</t>
  </si>
  <si>
    <t>DESD5V0U1BLQ</t>
  </si>
  <si>
    <t>DESD5V2S2UTQ</t>
  </si>
  <si>
    <t>DESDA5V3LQ</t>
  </si>
  <si>
    <t>DUAL SURFACE MOUNT TVS ARRAY</t>
  </si>
  <si>
    <t>Dual (Uni/Bi-Directional)</t>
  </si>
  <si>
    <t>+/-9</t>
  </si>
  <si>
    <t>DMF05LCFLPAQ</t>
  </si>
  <si>
    <t>Five Element Common Anode ESD-Protection Diode Array</t>
  </si>
  <si>
    <t>U-DFN1616-6</t>
  </si>
  <si>
    <t>DRTR5V0U1LPQ</t>
  </si>
  <si>
    <t>DRTR5V0U2SO</t>
  </si>
  <si>
    <t>DRTR5V0U2SRQ</t>
  </si>
  <si>
    <t>SOT143</t>
  </si>
  <si>
    <t>DT1042-04SOQ</t>
  </si>
  <si>
    <t>+/-16</t>
  </si>
  <si>
    <t>DT1140-04LPQ</t>
  </si>
  <si>
    <t>DT1240-04LPQ</t>
  </si>
  <si>
    <t>+/-14</t>
  </si>
  <si>
    <t>DT1240A-04LPQ</t>
  </si>
  <si>
    <t>DT1240A-08LP3810Q</t>
  </si>
  <si>
    <t>8 CHANNEL LOW CAPACITANCE TVS DIODE ARRAY</t>
  </si>
  <si>
    <t>Octal (Uni-Directional)</t>
  </si>
  <si>
    <t>U-DFN3810-9 (Type B)</t>
  </si>
  <si>
    <t>DT1452-02SOQ</t>
  </si>
  <si>
    <t>2 CHANNELS LOW CAPACITANCE TVS DIODE ARRAY</t>
  </si>
  <si>
    <t>DT2042-04SOQ</t>
  </si>
  <si>
    <t>4-Channel Low Capacitance TVS Diode Array</t>
  </si>
  <si>
    <t>DUP1105SOQ</t>
  </si>
  <si>
    <t>SINGLE LINE CAN/LIN BUS PROTECTOR</t>
  </si>
  <si>
    <t>DUP2105SOQ</t>
  </si>
  <si>
    <t>DUAL LINE CAN BUS PROTECTOR</t>
  </si>
  <si>
    <t>DUP3105SOQ</t>
  </si>
  <si>
    <t>MMBZ10VALAQ</t>
  </si>
  <si>
    <t>Power Dual Surface-Mount TVS</t>
  </si>
  <si>
    <t>MMBZ15VALAQ</t>
  </si>
  <si>
    <t>24W and 40W Peak Power Dual Surface-Mount TVS</t>
  </si>
  <si>
    <t>MMBZ15VCLAQ</t>
  </si>
  <si>
    <t>MMBZ18VALAQ</t>
  </si>
  <si>
    <t>MMBZ18VCLAQ</t>
  </si>
  <si>
    <t>MMBZ20VALAQ</t>
  </si>
  <si>
    <t>MMBZ20VCLAQ</t>
  </si>
  <si>
    <t>MMBZ27VALAQ</t>
  </si>
  <si>
    <t>MMBZ27VCLAQ</t>
  </si>
  <si>
    <t>MMBZ33VALAQ</t>
  </si>
  <si>
    <t>MMBZ33VCLAQ</t>
  </si>
  <si>
    <t>MMBZ5V6ALAQ</t>
  </si>
  <si>
    <t>MMBZ6V2ALAQ</t>
  </si>
  <si>
    <t>MMBZ6V8ALAQ</t>
  </si>
  <si>
    <t>MMBZ6V8CLAQ</t>
  </si>
  <si>
    <t>MMBZ9V1ALAQ</t>
  </si>
  <si>
    <t>SD03CQ</t>
  </si>
  <si>
    <t>600W BIDIRECTIONAL TVS DIODE</t>
  </si>
  <si>
    <t>SD05CQ</t>
  </si>
  <si>
    <t>640W Bi-Directional TVS Diode</t>
  </si>
  <si>
    <t>SD09CQ</t>
  </si>
  <si>
    <t>400W BIDIRECTIONAL TVS DIODE</t>
  </si>
  <si>
    <t>SD12CQ</t>
  </si>
  <si>
    <t>360W BIDIRECTIONAL TVS DIODE</t>
  </si>
  <si>
    <t>SD12Q</t>
  </si>
  <si>
    <t>360W UNIDIRECTIONAL TVS DIODE</t>
  </si>
  <si>
    <t>SD15Q</t>
  </si>
  <si>
    <t>320W UNIDIRECTIONAL TVS DIODE</t>
  </si>
  <si>
    <t>SD24Q</t>
  </si>
  <si>
    <t>350W UNIDIRECTIONAL TVS DIODE</t>
  </si>
  <si>
    <t>SD36CQ</t>
  </si>
  <si>
    <t>ONE CHANNEL BIDIRECTIONAL TVS DIODE</t>
  </si>
  <si>
    <t>SMAT70AQ</t>
  </si>
  <si>
    <t>400W Surface-Mount Automotive Transient Voltage Suppressor</t>
  </si>
  <si>
    <t>SMA</t>
  </si>
  <si>
    <t>SMBJ10AQ</t>
  </si>
  <si>
    <t>600W SURFACE MOUNT AUTOMOTIVE TRANSIENT VOLTAGE SUPPRESSOR</t>
  </si>
  <si>
    <t>SMB</t>
  </si>
  <si>
    <t>SMBJ10CAQ</t>
  </si>
  <si>
    <t>SMBJ110AQ</t>
  </si>
  <si>
    <t>SMBJ11AQ</t>
  </si>
  <si>
    <t>600W Surface Mount Automotive Transient Voltage Suppressor</t>
  </si>
  <si>
    <t>SMBJ11CAQ</t>
  </si>
  <si>
    <t>SMBJ170AQ</t>
  </si>
  <si>
    <t>SMBJ170CAQ</t>
  </si>
  <si>
    <t>SMBJ180AQ</t>
  </si>
  <si>
    <t>SMBJ180CAQ</t>
  </si>
  <si>
    <t>SMBJ200AQ</t>
  </si>
  <si>
    <t>SMBJ200CAQ</t>
  </si>
  <si>
    <t>SMBJ43AQ</t>
  </si>
  <si>
    <t>SMBJ43CAQ</t>
  </si>
  <si>
    <t>SMBJ48AQ</t>
  </si>
  <si>
    <t>SMBJ48CAQ</t>
  </si>
  <si>
    <t>SMBJ54AQ</t>
  </si>
  <si>
    <t>600W Surface-Mount Automotive Transient Voltage Suppressor</t>
  </si>
  <si>
    <t>N/A</t>
  </si>
  <si>
    <t>SMBJ54CAQ</t>
  </si>
  <si>
    <t>SMBJ6.0AQ</t>
  </si>
  <si>
    <t>SMBJ6.0CAQ</t>
  </si>
  <si>
    <t>SMBJ7.5AQ</t>
  </si>
  <si>
    <t>SMBJ7.5CAQ</t>
  </si>
  <si>
    <t>SMBJ78AQ</t>
  </si>
  <si>
    <t>SMBJ78CAQ</t>
  </si>
  <si>
    <t>SMBJ8.0AQ</t>
  </si>
  <si>
    <t>SMBJ8.0CAQ</t>
  </si>
  <si>
    <t>SMBT70AQ</t>
  </si>
  <si>
    <t>T5V0S5AQ</t>
  </si>
  <si>
    <t>Unidirectional Surface Mount TVS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</si>
</sst>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3.0SMCJ100AQ" TargetMode="External"/><Relationship Id="rId_hyperlink_2" Type="http://schemas.openxmlformats.org/officeDocument/2006/relationships/hyperlink" Target="https://www.diodes.com/part/view/3.0SMCJ10AQ" TargetMode="External"/><Relationship Id="rId_hyperlink_3" Type="http://schemas.openxmlformats.org/officeDocument/2006/relationships/hyperlink" Target="https://www.diodes.com/part/view/3.0SMCJ10CAQ" TargetMode="External"/><Relationship Id="rId_hyperlink_4" Type="http://schemas.openxmlformats.org/officeDocument/2006/relationships/hyperlink" Target="https://www.diodes.com/part/view/3.0SMCJ110AQ" TargetMode="External"/><Relationship Id="rId_hyperlink_5" Type="http://schemas.openxmlformats.org/officeDocument/2006/relationships/hyperlink" Target="https://www.diodes.com/part/view/3.0SMCJ11AQ" TargetMode="External"/><Relationship Id="rId_hyperlink_6" Type="http://schemas.openxmlformats.org/officeDocument/2006/relationships/hyperlink" Target="https://www.diodes.com/part/view/3.0SMCJ11CAQ" TargetMode="External"/><Relationship Id="rId_hyperlink_7" Type="http://schemas.openxmlformats.org/officeDocument/2006/relationships/hyperlink" Target="https://www.diodes.com/part/view/3.0SMCJ120AQ" TargetMode="External"/><Relationship Id="rId_hyperlink_8" Type="http://schemas.openxmlformats.org/officeDocument/2006/relationships/hyperlink" Target="https://www.diodes.com/part/view/3.0SMCJ12AQ" TargetMode="External"/><Relationship Id="rId_hyperlink_9" Type="http://schemas.openxmlformats.org/officeDocument/2006/relationships/hyperlink" Target="https://www.diodes.com/part/view/3.0SMCJ12CAQ" TargetMode="External"/><Relationship Id="rId_hyperlink_10" Type="http://schemas.openxmlformats.org/officeDocument/2006/relationships/hyperlink" Target="https://www.diodes.com/part/view/3.0SMCJ130AQ" TargetMode="External"/><Relationship Id="rId_hyperlink_11" Type="http://schemas.openxmlformats.org/officeDocument/2006/relationships/hyperlink" Target="https://www.diodes.com/part/view/3.0SMCJ14CAQ" TargetMode="External"/><Relationship Id="rId_hyperlink_12" Type="http://schemas.openxmlformats.org/officeDocument/2006/relationships/hyperlink" Target="https://www.diodes.com/part/view/3.0SMCJ150AQ" TargetMode="External"/><Relationship Id="rId_hyperlink_13" Type="http://schemas.openxmlformats.org/officeDocument/2006/relationships/hyperlink" Target="https://www.diodes.com/part/view/3.0SMCJ15AQ" TargetMode="External"/><Relationship Id="rId_hyperlink_14" Type="http://schemas.openxmlformats.org/officeDocument/2006/relationships/hyperlink" Target="https://www.diodes.com/part/view/3.0SMCJ15CAQ" TargetMode="External"/><Relationship Id="rId_hyperlink_15" Type="http://schemas.openxmlformats.org/officeDocument/2006/relationships/hyperlink" Target="https://www.diodes.com/part/view/3.0SMCJ160AQ" TargetMode="External"/><Relationship Id="rId_hyperlink_16" Type="http://schemas.openxmlformats.org/officeDocument/2006/relationships/hyperlink" Target="https://www.diodes.com/part/view/3.0SMCJ16AQ" TargetMode="External"/><Relationship Id="rId_hyperlink_17" Type="http://schemas.openxmlformats.org/officeDocument/2006/relationships/hyperlink" Target="https://www.diodes.com/part/view/3.0SMCJ16CAQ" TargetMode="External"/><Relationship Id="rId_hyperlink_18" Type="http://schemas.openxmlformats.org/officeDocument/2006/relationships/hyperlink" Target="https://www.diodes.com/part/view/3.0SMCJ170AQ" TargetMode="External"/><Relationship Id="rId_hyperlink_19" Type="http://schemas.openxmlformats.org/officeDocument/2006/relationships/hyperlink" Target="https://www.diodes.com/part/view/3.0SMCJ17AQ" TargetMode="External"/><Relationship Id="rId_hyperlink_20" Type="http://schemas.openxmlformats.org/officeDocument/2006/relationships/hyperlink" Target="https://www.diodes.com/part/view/3.0SMCJ17CAQ" TargetMode="External"/><Relationship Id="rId_hyperlink_21" Type="http://schemas.openxmlformats.org/officeDocument/2006/relationships/hyperlink" Target="https://www.diodes.com/part/view/3.0SMCJ18AQ" TargetMode="External"/><Relationship Id="rId_hyperlink_22" Type="http://schemas.openxmlformats.org/officeDocument/2006/relationships/hyperlink" Target="https://www.diodes.com/part/view/3.0SMCJ18CAQ" TargetMode="External"/><Relationship Id="rId_hyperlink_23" Type="http://schemas.openxmlformats.org/officeDocument/2006/relationships/hyperlink" Target="https://www.diodes.com/part/view/3.0SMCJ20CAQ" TargetMode="External"/><Relationship Id="rId_hyperlink_24" Type="http://schemas.openxmlformats.org/officeDocument/2006/relationships/hyperlink" Target="https://www.diodes.com/part/view/3.0SMCJ24CAQ" TargetMode="External"/><Relationship Id="rId_hyperlink_25" Type="http://schemas.openxmlformats.org/officeDocument/2006/relationships/hyperlink" Target="https://www.diodes.com/part/view/3.0SMCJ30CAQ" TargetMode="External"/><Relationship Id="rId_hyperlink_26" Type="http://schemas.openxmlformats.org/officeDocument/2006/relationships/hyperlink" Target="https://www.diodes.com/part/view/3.0SMCJ54AQ" TargetMode="External"/><Relationship Id="rId_hyperlink_27" Type="http://schemas.openxmlformats.org/officeDocument/2006/relationships/hyperlink" Target="https://www.diodes.com/part/view/3.0SMCJ54CAQ" TargetMode="External"/><Relationship Id="rId_hyperlink_28" Type="http://schemas.openxmlformats.org/officeDocument/2006/relationships/hyperlink" Target="https://www.diodes.com/part/view/3.0SMCJ58AQ" TargetMode="External"/><Relationship Id="rId_hyperlink_29" Type="http://schemas.openxmlformats.org/officeDocument/2006/relationships/hyperlink" Target="https://www.diodes.com/part/view/3.0SMCJ58CAQ" TargetMode="External"/><Relationship Id="rId_hyperlink_30" Type="http://schemas.openxmlformats.org/officeDocument/2006/relationships/hyperlink" Target="https://www.diodes.com/part/view/3.0SMCJ60AQ" TargetMode="External"/><Relationship Id="rId_hyperlink_31" Type="http://schemas.openxmlformats.org/officeDocument/2006/relationships/hyperlink" Target="https://www.diodes.com/part/view/3.0SMCJ60CAQ" TargetMode="External"/><Relationship Id="rId_hyperlink_32" Type="http://schemas.openxmlformats.org/officeDocument/2006/relationships/hyperlink" Target="https://www.diodes.com/part/view/3.0SMCJ64AQ" TargetMode="External"/><Relationship Id="rId_hyperlink_33" Type="http://schemas.openxmlformats.org/officeDocument/2006/relationships/hyperlink" Target="https://www.diodes.com/part/view/3.0SMCJ64CAQ" TargetMode="External"/><Relationship Id="rId_hyperlink_34" Type="http://schemas.openxmlformats.org/officeDocument/2006/relationships/hyperlink" Target="https://www.diodes.com/part/view/3.0SMCJ70AQ" TargetMode="External"/><Relationship Id="rId_hyperlink_35" Type="http://schemas.openxmlformats.org/officeDocument/2006/relationships/hyperlink" Target="https://www.diodes.com/part/view/3.0SMCJ70CAQ" TargetMode="External"/><Relationship Id="rId_hyperlink_36" Type="http://schemas.openxmlformats.org/officeDocument/2006/relationships/hyperlink" Target="https://www.diodes.com/part/view/3.0SMCJ78AQ" TargetMode="External"/><Relationship Id="rId_hyperlink_37" Type="http://schemas.openxmlformats.org/officeDocument/2006/relationships/hyperlink" Target="https://www.diodes.com/part/view/3.0SMCJ78CAQ" TargetMode="External"/><Relationship Id="rId_hyperlink_38" Type="http://schemas.openxmlformats.org/officeDocument/2006/relationships/hyperlink" Target="https://www.diodes.com/part/view/3.0SMCJ85AQ" TargetMode="External"/><Relationship Id="rId_hyperlink_39" Type="http://schemas.openxmlformats.org/officeDocument/2006/relationships/hyperlink" Target="https://www.diodes.com/part/view/3.0SMCJ85CAQ" TargetMode="External"/><Relationship Id="rId_hyperlink_40" Type="http://schemas.openxmlformats.org/officeDocument/2006/relationships/hyperlink" Target="https://www.diodes.com/part/view/D10V0X1B2LP4Q" TargetMode="External"/><Relationship Id="rId_hyperlink_41" Type="http://schemas.openxmlformats.org/officeDocument/2006/relationships/hyperlink" Target="https://www.diodes.com/part/view/D10V0X1B2LPQ" TargetMode="External"/><Relationship Id="rId_hyperlink_42" Type="http://schemas.openxmlformats.org/officeDocument/2006/relationships/hyperlink" Target="https://www.diodes.com/part/view/D1213A-01LPQ" TargetMode="External"/><Relationship Id="rId_hyperlink_43" Type="http://schemas.openxmlformats.org/officeDocument/2006/relationships/hyperlink" Target="https://www.diodes.com/part/view/D1213A-01WQ" TargetMode="External"/><Relationship Id="rId_hyperlink_44" Type="http://schemas.openxmlformats.org/officeDocument/2006/relationships/hyperlink" Target="https://www.diodes.com/part/view/D1213A-01WSQ" TargetMode="External"/><Relationship Id="rId_hyperlink_45" Type="http://schemas.openxmlformats.org/officeDocument/2006/relationships/hyperlink" Target="https://www.diodes.com/part/view/D1213A-02SOLQ" TargetMode="External"/><Relationship Id="rId_hyperlink_46" Type="http://schemas.openxmlformats.org/officeDocument/2006/relationships/hyperlink" Target="https://www.diodes.com/part/view/D1213A-02WLQ" TargetMode="External"/><Relationship Id="rId_hyperlink_47" Type="http://schemas.openxmlformats.org/officeDocument/2006/relationships/hyperlink" Target="https://www.diodes.com/part/view/D1213A-04TSQ" TargetMode="External"/><Relationship Id="rId_hyperlink_48" Type="http://schemas.openxmlformats.org/officeDocument/2006/relationships/hyperlink" Target="https://www.diodes.com/part/view/D1213A-04VQ" TargetMode="External"/><Relationship Id="rId_hyperlink_49" Type="http://schemas.openxmlformats.org/officeDocument/2006/relationships/hyperlink" Target="https://www.diodes.com/part/view/D12V0H1U2WSQ" TargetMode="External"/><Relationship Id="rId_hyperlink_50" Type="http://schemas.openxmlformats.org/officeDocument/2006/relationships/hyperlink" Target="https://www.diodes.com/part/view/D12V0HA1U2LPQ" TargetMode="External"/><Relationship Id="rId_hyperlink_51" Type="http://schemas.openxmlformats.org/officeDocument/2006/relationships/hyperlink" Target="https://www.diodes.com/part/view/D12V0S1U2LP1610Q" TargetMode="External"/><Relationship Id="rId_hyperlink_52" Type="http://schemas.openxmlformats.org/officeDocument/2006/relationships/hyperlink" Target="https://www.diodes.com/part/view/D12V0X1B2LP4Q" TargetMode="External"/><Relationship Id="rId_hyperlink_53" Type="http://schemas.openxmlformats.org/officeDocument/2006/relationships/hyperlink" Target="https://www.diodes.com/part/view/D12V0X1B2LPQ" TargetMode="External"/><Relationship Id="rId_hyperlink_54" Type="http://schemas.openxmlformats.org/officeDocument/2006/relationships/hyperlink" Target="https://www.diodes.com/part/view/D15V0S1U2LP1610Q" TargetMode="External"/><Relationship Id="rId_hyperlink_55" Type="http://schemas.openxmlformats.org/officeDocument/2006/relationships/hyperlink" Target="https://www.diodes.com/part/view/D15V0X1B2LP4Q" TargetMode="External"/><Relationship Id="rId_hyperlink_56" Type="http://schemas.openxmlformats.org/officeDocument/2006/relationships/hyperlink" Target="https://www.diodes.com/part/view/D15V0X1B2LPQ" TargetMode="External"/><Relationship Id="rId_hyperlink_57" Type="http://schemas.openxmlformats.org/officeDocument/2006/relationships/hyperlink" Target="https://www.diodes.com/part/view/D18V0L1B2LPQ" TargetMode="External"/><Relationship Id="rId_hyperlink_58" Type="http://schemas.openxmlformats.org/officeDocument/2006/relationships/hyperlink" Target="https://www.diodes.com/part/view/D18V0X1B2LP4Q" TargetMode="External"/><Relationship Id="rId_hyperlink_59" Type="http://schemas.openxmlformats.org/officeDocument/2006/relationships/hyperlink" Target="https://www.diodes.com/part/view/D18V0X1B2LPQ" TargetMode="External"/><Relationship Id="rId_hyperlink_60" Type="http://schemas.openxmlformats.org/officeDocument/2006/relationships/hyperlink" Target="https://www.diodes.com/part/view/D20V0L1B2WSQ" TargetMode="External"/><Relationship Id="rId_hyperlink_61" Type="http://schemas.openxmlformats.org/officeDocument/2006/relationships/hyperlink" Target="https://www.diodes.com/part/view/D20V0S1U2LP1610Q" TargetMode="External"/><Relationship Id="rId_hyperlink_62" Type="http://schemas.openxmlformats.org/officeDocument/2006/relationships/hyperlink" Target="https://www.diodes.com/part/view/D24V0F2U3WQ" TargetMode="External"/><Relationship Id="rId_hyperlink_63" Type="http://schemas.openxmlformats.org/officeDocument/2006/relationships/hyperlink" Target="https://www.diodes.com/part/view/D24V0L1B2LPSQ" TargetMode="External"/><Relationship Id="rId_hyperlink_64" Type="http://schemas.openxmlformats.org/officeDocument/2006/relationships/hyperlink" Target="https://www.diodes.com/part/view/D24V0LA1B2LPQ" TargetMode="External"/><Relationship Id="rId_hyperlink_65" Type="http://schemas.openxmlformats.org/officeDocument/2006/relationships/hyperlink" Target="https://www.diodes.com/part/view/D24V0S1B2TQ" TargetMode="External"/><Relationship Id="rId_hyperlink_66" Type="http://schemas.openxmlformats.org/officeDocument/2006/relationships/hyperlink" Target="https://www.diodes.com/part/view/D24V0S1U2LP1610Q" TargetMode="External"/><Relationship Id="rId_hyperlink_67" Type="http://schemas.openxmlformats.org/officeDocument/2006/relationships/hyperlink" Target="https://www.diodes.com/part/view/D24V0X1B2LP4Q" TargetMode="External"/><Relationship Id="rId_hyperlink_68" Type="http://schemas.openxmlformats.org/officeDocument/2006/relationships/hyperlink" Target="https://www.diodes.com/part/view/D24V0X1B2LPQ" TargetMode="External"/><Relationship Id="rId_hyperlink_69" Type="http://schemas.openxmlformats.org/officeDocument/2006/relationships/hyperlink" Target="https://www.diodes.com/part/view/D28V0H1U2P5Q" TargetMode="External"/><Relationship Id="rId_hyperlink_70" Type="http://schemas.openxmlformats.org/officeDocument/2006/relationships/hyperlink" Target="https://www.diodes.com/part/view/D36V0S1U2LP1610Q" TargetMode="External"/><Relationship Id="rId_hyperlink_71" Type="http://schemas.openxmlformats.org/officeDocument/2006/relationships/hyperlink" Target="https://www.diodes.com/part/view/D3V3F4U10LPQ" TargetMode="External"/><Relationship Id="rId_hyperlink_72" Type="http://schemas.openxmlformats.org/officeDocument/2006/relationships/hyperlink" Target="https://www.diodes.com/part/view/D3V3H1B2LPQ" TargetMode="External"/><Relationship Id="rId_hyperlink_73" Type="http://schemas.openxmlformats.org/officeDocument/2006/relationships/hyperlink" Target="https://www.diodes.com/part/view/D3V3L1B2LP3Q" TargetMode="External"/><Relationship Id="rId_hyperlink_74" Type="http://schemas.openxmlformats.org/officeDocument/2006/relationships/hyperlink" Target="https://www.diodes.com/part/view/D3V3L2BS3LPQ" TargetMode="External"/><Relationship Id="rId_hyperlink_75" Type="http://schemas.openxmlformats.org/officeDocument/2006/relationships/hyperlink" Target="https://www.diodes.com/part/view/D3V3S1U2LP1610Q" TargetMode="External"/><Relationship Id="rId_hyperlink_76" Type="http://schemas.openxmlformats.org/officeDocument/2006/relationships/hyperlink" Target="https://www.diodes.com/part/view/D3V3X4U10LPQ" TargetMode="External"/><Relationship Id="rId_hyperlink_77" Type="http://schemas.openxmlformats.org/officeDocument/2006/relationships/hyperlink" Target="https://www.diodes.com/part/view/D4V5H1U2LP1610Q" TargetMode="External"/><Relationship Id="rId_hyperlink_78" Type="http://schemas.openxmlformats.org/officeDocument/2006/relationships/hyperlink" Target="https://www.diodes.com/part/view/D55V0M1B2WSQ" TargetMode="External"/><Relationship Id="rId_hyperlink_79" Type="http://schemas.openxmlformats.org/officeDocument/2006/relationships/hyperlink" Target="https://www.diodes.com/part/view/D5V0F1U2LP3Q" TargetMode="External"/><Relationship Id="rId_hyperlink_80" Type="http://schemas.openxmlformats.org/officeDocument/2006/relationships/hyperlink" Target="https://www.diodes.com/part/view/D5V0F1U2LPQ" TargetMode="External"/><Relationship Id="rId_hyperlink_81" Type="http://schemas.openxmlformats.org/officeDocument/2006/relationships/hyperlink" Target="https://www.diodes.com/part/view/D5V0F1U2S9Q" TargetMode="External"/><Relationship Id="rId_hyperlink_82" Type="http://schemas.openxmlformats.org/officeDocument/2006/relationships/hyperlink" Target="https://www.diodes.com/part/view/D5V0F2U3LPQ" TargetMode="External"/><Relationship Id="rId_hyperlink_83" Type="http://schemas.openxmlformats.org/officeDocument/2006/relationships/hyperlink" Target="https://www.diodes.com/part/view/D5V0F2U3WQ" TargetMode="External"/><Relationship Id="rId_hyperlink_84" Type="http://schemas.openxmlformats.org/officeDocument/2006/relationships/hyperlink" Target="https://www.diodes.com/part/view/D5V0H1B2LPQ" TargetMode="External"/><Relationship Id="rId_hyperlink_85" Type="http://schemas.openxmlformats.org/officeDocument/2006/relationships/hyperlink" Target="https://www.diodes.com/part/view/D5V0H1U2LP1610Q" TargetMode="External"/><Relationship Id="rId_hyperlink_86" Type="http://schemas.openxmlformats.org/officeDocument/2006/relationships/hyperlink" Target="https://www.diodes.com/part/view/D5V0H1U2LPQ" TargetMode="External"/><Relationship Id="rId_hyperlink_87" Type="http://schemas.openxmlformats.org/officeDocument/2006/relationships/hyperlink" Target="https://www.diodes.com/part/view/D5V0L1B2LP3Q" TargetMode="External"/><Relationship Id="rId_hyperlink_88" Type="http://schemas.openxmlformats.org/officeDocument/2006/relationships/hyperlink" Target="https://www.diodes.com/part/view/D5V0L1B2LPSQ" TargetMode="External"/><Relationship Id="rId_hyperlink_89" Type="http://schemas.openxmlformats.org/officeDocument/2006/relationships/hyperlink" Target="https://www.diodes.com/part/view/D5V0L1B2TQ" TargetMode="External"/><Relationship Id="rId_hyperlink_90" Type="http://schemas.openxmlformats.org/officeDocument/2006/relationships/hyperlink" Target="https://www.diodes.com/part/view/D5V0L4B5SOQ" TargetMode="External"/><Relationship Id="rId_hyperlink_91" Type="http://schemas.openxmlformats.org/officeDocument/2006/relationships/hyperlink" Target="https://www.diodes.com/part/view/D5V0M1U2S9Q" TargetMode="External"/><Relationship Id="rId_hyperlink_92" Type="http://schemas.openxmlformats.org/officeDocument/2006/relationships/hyperlink" Target="https://www.diodes.com/part/view/D5V0S1U2LP1610Q" TargetMode="External"/><Relationship Id="rId_hyperlink_93" Type="http://schemas.openxmlformats.org/officeDocument/2006/relationships/hyperlink" Target="https://www.diodes.com/part/view/D5V0X1B2LP3Q" TargetMode="External"/><Relationship Id="rId_hyperlink_94" Type="http://schemas.openxmlformats.org/officeDocument/2006/relationships/hyperlink" Target="https://www.diodes.com/part/view/D5V0X1B2LPQ" TargetMode="External"/><Relationship Id="rId_hyperlink_95" Type="http://schemas.openxmlformats.org/officeDocument/2006/relationships/hyperlink" Target="https://www.diodes.com/part/view/D5V0X1BA2LP4Q" TargetMode="External"/><Relationship Id="rId_hyperlink_96" Type="http://schemas.openxmlformats.org/officeDocument/2006/relationships/hyperlink" Target="https://www.diodes.com/part/view/D5V0X1BA2LPQ" TargetMode="External"/><Relationship Id="rId_hyperlink_97" Type="http://schemas.openxmlformats.org/officeDocument/2006/relationships/hyperlink" Target="https://www.diodes.com/part/view/D6V3H1U2LP1610Q" TargetMode="External"/><Relationship Id="rId_hyperlink_98" Type="http://schemas.openxmlformats.org/officeDocument/2006/relationships/hyperlink" Target="https://www.diodes.com/part/view/D6V3H1U2LPQ" TargetMode="External"/><Relationship Id="rId_hyperlink_99" Type="http://schemas.openxmlformats.org/officeDocument/2006/relationships/hyperlink" Target="https://www.diodes.com/part/view/D7V0H1U2LPQ" TargetMode="External"/><Relationship Id="rId_hyperlink_100" Type="http://schemas.openxmlformats.org/officeDocument/2006/relationships/hyperlink" Target="https://www.diodes.com/part/view/D7V9H1U2LP1610Q" TargetMode="External"/><Relationship Id="rId_hyperlink_101" Type="http://schemas.openxmlformats.org/officeDocument/2006/relationships/hyperlink" Target="https://www.diodes.com/part/view/D8V0H1B2LPQ" TargetMode="External"/><Relationship Id="rId_hyperlink_102" Type="http://schemas.openxmlformats.org/officeDocument/2006/relationships/hyperlink" Target="https://www.diodes.com/part/view/D8V0L1B2LP3Q" TargetMode="External"/><Relationship Id="rId_hyperlink_103" Type="http://schemas.openxmlformats.org/officeDocument/2006/relationships/hyperlink" Target="https://www.diodes.com/part/view/D8V0X1B2LP4Q" TargetMode="External"/><Relationship Id="rId_hyperlink_104" Type="http://schemas.openxmlformats.org/officeDocument/2006/relationships/hyperlink" Target="https://www.diodes.com/part/view/D8V0X1B2LPQ" TargetMode="External"/><Relationship Id="rId_hyperlink_105" Type="http://schemas.openxmlformats.org/officeDocument/2006/relationships/hyperlink" Target="https://www.diodes.com/part/view/DBLC03CIQ" TargetMode="External"/><Relationship Id="rId_hyperlink_106" Type="http://schemas.openxmlformats.org/officeDocument/2006/relationships/hyperlink" Target="https://www.diodes.com/part/view/DBLC05CIQ" TargetMode="External"/><Relationship Id="rId_hyperlink_107" Type="http://schemas.openxmlformats.org/officeDocument/2006/relationships/hyperlink" Target="https://www.diodes.com/part/view/DBLC05IQ" TargetMode="External"/><Relationship Id="rId_hyperlink_108" Type="http://schemas.openxmlformats.org/officeDocument/2006/relationships/hyperlink" Target="https://www.diodes.com/part/view/DBLC12CIQ" TargetMode="External"/><Relationship Id="rId_hyperlink_109" Type="http://schemas.openxmlformats.org/officeDocument/2006/relationships/hyperlink" Target="https://www.diodes.com/part/view/DBLC24CIQ" TargetMode="External"/><Relationship Id="rId_hyperlink_110" Type="http://schemas.openxmlformats.org/officeDocument/2006/relationships/hyperlink" Target="https://www.diodes.com/part/view/DESD12V0S1BLQ" TargetMode="External"/><Relationship Id="rId_hyperlink_111" Type="http://schemas.openxmlformats.org/officeDocument/2006/relationships/hyperlink" Target="https://www.diodes.com/part/view/DESD12VL1BAQ" TargetMode="External"/><Relationship Id="rId_hyperlink_112" Type="http://schemas.openxmlformats.org/officeDocument/2006/relationships/hyperlink" Target="https://www.diodes.com/part/view/DESD12VL2BTQ" TargetMode="External"/><Relationship Id="rId_hyperlink_113" Type="http://schemas.openxmlformats.org/officeDocument/2006/relationships/hyperlink" Target="https://www.diodes.com/part/view/DESD12VS2UTQ" TargetMode="External"/><Relationship Id="rId_hyperlink_114" Type="http://schemas.openxmlformats.org/officeDocument/2006/relationships/hyperlink" Target="https://www.diodes.com/part/view/DESD15VL1BAQ" TargetMode="External"/><Relationship Id="rId_hyperlink_115" Type="http://schemas.openxmlformats.org/officeDocument/2006/relationships/hyperlink" Target="https://www.diodes.com/part/view/DESD15VL2BTQ" TargetMode="External"/><Relationship Id="rId_hyperlink_116" Type="http://schemas.openxmlformats.org/officeDocument/2006/relationships/hyperlink" Target="https://www.diodes.com/part/view/DESD15VS2UTQ" TargetMode="External"/><Relationship Id="rId_hyperlink_117" Type="http://schemas.openxmlformats.org/officeDocument/2006/relationships/hyperlink" Target="https://www.diodes.com/part/view/DESD18VF1BLQ" TargetMode="External"/><Relationship Id="rId_hyperlink_118" Type="http://schemas.openxmlformats.org/officeDocument/2006/relationships/hyperlink" Target="https://www.diodes.com/part/view/DESD1CAN2SOQ" TargetMode="External"/><Relationship Id="rId_hyperlink_119" Type="http://schemas.openxmlformats.org/officeDocument/2006/relationships/hyperlink" Target="https://www.diodes.com/part/view/DESD1CAN2WQ" TargetMode="External"/><Relationship Id="rId_hyperlink_120" Type="http://schemas.openxmlformats.org/officeDocument/2006/relationships/hyperlink" Target="https://www.diodes.com/part/view/DESD1CANFD24VSOQ" TargetMode="External"/><Relationship Id="rId_hyperlink_121" Type="http://schemas.openxmlformats.org/officeDocument/2006/relationships/hyperlink" Target="https://www.diodes.com/part/view/DESD1CANFD24VWQ" TargetMode="External"/><Relationship Id="rId_hyperlink_122" Type="http://schemas.openxmlformats.org/officeDocument/2006/relationships/hyperlink" Target="https://www.diodes.com/part/view/DESD1IVN27V2WSQ" TargetMode="External"/><Relationship Id="rId_hyperlink_123" Type="http://schemas.openxmlformats.org/officeDocument/2006/relationships/hyperlink" Target="https://www.diodes.com/part/view/DESD24VF1BLQ" TargetMode="External"/><Relationship Id="rId_hyperlink_124" Type="http://schemas.openxmlformats.org/officeDocument/2006/relationships/hyperlink" Target="https://www.diodes.com/part/view/DESD24VL1BAQ" TargetMode="External"/><Relationship Id="rId_hyperlink_125" Type="http://schemas.openxmlformats.org/officeDocument/2006/relationships/hyperlink" Target="https://www.diodes.com/part/view/DESD24VL2BTQ" TargetMode="External"/><Relationship Id="rId_hyperlink_126" Type="http://schemas.openxmlformats.org/officeDocument/2006/relationships/hyperlink" Target="https://www.diodes.com/part/view/DESD24VS2SOQ" TargetMode="External"/><Relationship Id="rId_hyperlink_127" Type="http://schemas.openxmlformats.org/officeDocument/2006/relationships/hyperlink" Target="https://www.diodes.com/part/view/DESD24VS2UTQ" TargetMode="External"/><Relationship Id="rId_hyperlink_128" Type="http://schemas.openxmlformats.org/officeDocument/2006/relationships/hyperlink" Target="https://www.diodes.com/part/view/DESD24VS5U6SOQ" TargetMode="External"/><Relationship Id="rId_hyperlink_129" Type="http://schemas.openxmlformats.org/officeDocument/2006/relationships/hyperlink" Target="https://www.diodes.com/part/view/DESD2ETH100SOQ" TargetMode="External"/><Relationship Id="rId_hyperlink_130" Type="http://schemas.openxmlformats.org/officeDocument/2006/relationships/hyperlink" Target="https://www.diodes.com/part/view/DESD2ETH1GSOQ" TargetMode="External"/><Relationship Id="rId_hyperlink_131" Type="http://schemas.openxmlformats.org/officeDocument/2006/relationships/hyperlink" Target="https://www.diodes.com/part/view/DESD2IVN27V3WQ" TargetMode="External"/><Relationship Id="rId_hyperlink_132" Type="http://schemas.openxmlformats.org/officeDocument/2006/relationships/hyperlink" Target="https://www.diodes.com/part/view/DESD30VF1BLQ" TargetMode="External"/><Relationship Id="rId_hyperlink_133" Type="http://schemas.openxmlformats.org/officeDocument/2006/relationships/hyperlink" Target="https://www.diodes.com/part/view/DESD32VS2SOQ" TargetMode="External"/><Relationship Id="rId_hyperlink_134" Type="http://schemas.openxmlformats.org/officeDocument/2006/relationships/hyperlink" Target="https://www.diodes.com/part/view/DESD34VS2SOQ" TargetMode="External"/><Relationship Id="rId_hyperlink_135" Type="http://schemas.openxmlformats.org/officeDocument/2006/relationships/hyperlink" Target="https://www.diodes.com/part/view/DESD35VF1BLQ" TargetMode="External"/><Relationship Id="rId_hyperlink_136" Type="http://schemas.openxmlformats.org/officeDocument/2006/relationships/hyperlink" Target="https://www.diodes.com/part/view/DESD36VS2UTQ" TargetMode="External"/><Relationship Id="rId_hyperlink_137" Type="http://schemas.openxmlformats.org/officeDocument/2006/relationships/hyperlink" Target="https://www.diodes.com/part/view/DESD3V3L1BAQ" TargetMode="External"/><Relationship Id="rId_hyperlink_138" Type="http://schemas.openxmlformats.org/officeDocument/2006/relationships/hyperlink" Target="https://www.diodes.com/part/view/DESD3V3L2BTQ" TargetMode="External"/><Relationship Id="rId_hyperlink_139" Type="http://schemas.openxmlformats.org/officeDocument/2006/relationships/hyperlink" Target="https://www.diodes.com/part/view/DESD3V3S2UTQ" TargetMode="External"/><Relationship Id="rId_hyperlink_140" Type="http://schemas.openxmlformats.org/officeDocument/2006/relationships/hyperlink" Target="https://www.diodes.com/part/view/DESD3V3Z1BCSFQ" TargetMode="External"/><Relationship Id="rId_hyperlink_141" Type="http://schemas.openxmlformats.org/officeDocument/2006/relationships/hyperlink" Target="https://www.diodes.com/part/view/DESD5V0L1BAQ" TargetMode="External"/><Relationship Id="rId_hyperlink_142" Type="http://schemas.openxmlformats.org/officeDocument/2006/relationships/hyperlink" Target="https://www.diodes.com/part/view/DESD5V0L2BTQ" TargetMode="External"/><Relationship Id="rId_hyperlink_143" Type="http://schemas.openxmlformats.org/officeDocument/2006/relationships/hyperlink" Target="https://www.diodes.com/part/view/DESD5V0S1BAQ" TargetMode="External"/><Relationship Id="rId_hyperlink_144" Type="http://schemas.openxmlformats.org/officeDocument/2006/relationships/hyperlink" Target="https://www.diodes.com/part/view/DESD5V0U1BLQ" TargetMode="External"/><Relationship Id="rId_hyperlink_145" Type="http://schemas.openxmlformats.org/officeDocument/2006/relationships/hyperlink" Target="https://www.diodes.com/part/view/DESD5V2S2UTQ" TargetMode="External"/><Relationship Id="rId_hyperlink_146" Type="http://schemas.openxmlformats.org/officeDocument/2006/relationships/hyperlink" Target="https://www.diodes.com/part/view/DESDA5V3LQ" TargetMode="External"/><Relationship Id="rId_hyperlink_147" Type="http://schemas.openxmlformats.org/officeDocument/2006/relationships/hyperlink" Target="https://www.diodes.com/part/view/DMF05LCFLPAQ" TargetMode="External"/><Relationship Id="rId_hyperlink_148" Type="http://schemas.openxmlformats.org/officeDocument/2006/relationships/hyperlink" Target="https://www.diodes.com/part/view/DRTR5V0U1LPQ" TargetMode="External"/><Relationship Id="rId_hyperlink_149" Type="http://schemas.openxmlformats.org/officeDocument/2006/relationships/hyperlink" Target="https://www.diodes.com/part/view/DRTR5V0U2SO" TargetMode="External"/><Relationship Id="rId_hyperlink_150" Type="http://schemas.openxmlformats.org/officeDocument/2006/relationships/hyperlink" Target="https://www.diodes.com/part/view/DRTR5V0U2SRQ" TargetMode="External"/><Relationship Id="rId_hyperlink_151" Type="http://schemas.openxmlformats.org/officeDocument/2006/relationships/hyperlink" Target="https://www.diodes.com/part/view/DT1042-04SOQ" TargetMode="External"/><Relationship Id="rId_hyperlink_152" Type="http://schemas.openxmlformats.org/officeDocument/2006/relationships/hyperlink" Target="https://www.diodes.com/part/view/DT1140-04LPQ" TargetMode="External"/><Relationship Id="rId_hyperlink_153" Type="http://schemas.openxmlformats.org/officeDocument/2006/relationships/hyperlink" Target="https://www.diodes.com/part/view/DT1240-04LPQ" TargetMode="External"/><Relationship Id="rId_hyperlink_154" Type="http://schemas.openxmlformats.org/officeDocument/2006/relationships/hyperlink" Target="https://www.diodes.com/part/view/DT1240A-04LPQ" TargetMode="External"/><Relationship Id="rId_hyperlink_155" Type="http://schemas.openxmlformats.org/officeDocument/2006/relationships/hyperlink" Target="https://www.diodes.com/part/view/DT1240A-08LP3810Q" TargetMode="External"/><Relationship Id="rId_hyperlink_156" Type="http://schemas.openxmlformats.org/officeDocument/2006/relationships/hyperlink" Target="https://www.diodes.com/part/view/DT1452-02SOQ" TargetMode="External"/><Relationship Id="rId_hyperlink_157" Type="http://schemas.openxmlformats.org/officeDocument/2006/relationships/hyperlink" Target="https://www.diodes.com/part/view/DT2042-04SOQ" TargetMode="External"/><Relationship Id="rId_hyperlink_158" Type="http://schemas.openxmlformats.org/officeDocument/2006/relationships/hyperlink" Target="https://www.diodes.com/part/view/DUP1105SOQ" TargetMode="External"/><Relationship Id="rId_hyperlink_159" Type="http://schemas.openxmlformats.org/officeDocument/2006/relationships/hyperlink" Target="https://www.diodes.com/part/view/DUP2105SOQ" TargetMode="External"/><Relationship Id="rId_hyperlink_160" Type="http://schemas.openxmlformats.org/officeDocument/2006/relationships/hyperlink" Target="https://www.diodes.com/part/view/DUP3105SOQ" TargetMode="External"/><Relationship Id="rId_hyperlink_161" Type="http://schemas.openxmlformats.org/officeDocument/2006/relationships/hyperlink" Target="https://www.diodes.com/part/view/MMBZ10VALAQ" TargetMode="External"/><Relationship Id="rId_hyperlink_162" Type="http://schemas.openxmlformats.org/officeDocument/2006/relationships/hyperlink" Target="https://www.diodes.com/part/view/MMBZ15VALAQ" TargetMode="External"/><Relationship Id="rId_hyperlink_163" Type="http://schemas.openxmlformats.org/officeDocument/2006/relationships/hyperlink" Target="https://www.diodes.com/part/view/MMBZ15VCLAQ" TargetMode="External"/><Relationship Id="rId_hyperlink_164" Type="http://schemas.openxmlformats.org/officeDocument/2006/relationships/hyperlink" Target="https://www.diodes.com/part/view/MMBZ18VALAQ" TargetMode="External"/><Relationship Id="rId_hyperlink_165" Type="http://schemas.openxmlformats.org/officeDocument/2006/relationships/hyperlink" Target="https://www.diodes.com/part/view/MMBZ18VCLAQ" TargetMode="External"/><Relationship Id="rId_hyperlink_166" Type="http://schemas.openxmlformats.org/officeDocument/2006/relationships/hyperlink" Target="https://www.diodes.com/part/view/MMBZ20VALAQ" TargetMode="External"/><Relationship Id="rId_hyperlink_167" Type="http://schemas.openxmlformats.org/officeDocument/2006/relationships/hyperlink" Target="https://www.diodes.com/part/view/MMBZ20VCLAQ" TargetMode="External"/><Relationship Id="rId_hyperlink_168" Type="http://schemas.openxmlformats.org/officeDocument/2006/relationships/hyperlink" Target="https://www.diodes.com/part/view/MMBZ27VALAQ" TargetMode="External"/><Relationship Id="rId_hyperlink_169" Type="http://schemas.openxmlformats.org/officeDocument/2006/relationships/hyperlink" Target="https://www.diodes.com/part/view/MMBZ27VCLAQ" TargetMode="External"/><Relationship Id="rId_hyperlink_170" Type="http://schemas.openxmlformats.org/officeDocument/2006/relationships/hyperlink" Target="https://www.diodes.com/part/view/MMBZ33VALAQ" TargetMode="External"/><Relationship Id="rId_hyperlink_171" Type="http://schemas.openxmlformats.org/officeDocument/2006/relationships/hyperlink" Target="https://www.diodes.com/part/view/MMBZ33VCLAQ" TargetMode="External"/><Relationship Id="rId_hyperlink_172" Type="http://schemas.openxmlformats.org/officeDocument/2006/relationships/hyperlink" Target="https://www.diodes.com/part/view/MMBZ5V6ALAQ" TargetMode="External"/><Relationship Id="rId_hyperlink_173" Type="http://schemas.openxmlformats.org/officeDocument/2006/relationships/hyperlink" Target="https://www.diodes.com/part/view/MMBZ6V2ALAQ" TargetMode="External"/><Relationship Id="rId_hyperlink_174" Type="http://schemas.openxmlformats.org/officeDocument/2006/relationships/hyperlink" Target="https://www.diodes.com/part/view/MMBZ6V8ALAQ" TargetMode="External"/><Relationship Id="rId_hyperlink_175" Type="http://schemas.openxmlformats.org/officeDocument/2006/relationships/hyperlink" Target="https://www.diodes.com/part/view/MMBZ6V8CLAQ" TargetMode="External"/><Relationship Id="rId_hyperlink_176" Type="http://schemas.openxmlformats.org/officeDocument/2006/relationships/hyperlink" Target="https://www.diodes.com/part/view/MMBZ9V1ALAQ" TargetMode="External"/><Relationship Id="rId_hyperlink_177" Type="http://schemas.openxmlformats.org/officeDocument/2006/relationships/hyperlink" Target="https://www.diodes.com/part/view/SD03CQ" TargetMode="External"/><Relationship Id="rId_hyperlink_178" Type="http://schemas.openxmlformats.org/officeDocument/2006/relationships/hyperlink" Target="https://www.diodes.com/part/view/SD05CQ" TargetMode="External"/><Relationship Id="rId_hyperlink_179" Type="http://schemas.openxmlformats.org/officeDocument/2006/relationships/hyperlink" Target="https://www.diodes.com/part/view/SD09CQ" TargetMode="External"/><Relationship Id="rId_hyperlink_180" Type="http://schemas.openxmlformats.org/officeDocument/2006/relationships/hyperlink" Target="https://www.diodes.com/part/view/SD12CQ" TargetMode="External"/><Relationship Id="rId_hyperlink_181" Type="http://schemas.openxmlformats.org/officeDocument/2006/relationships/hyperlink" Target="https://www.diodes.com/part/view/SD12Q" TargetMode="External"/><Relationship Id="rId_hyperlink_182" Type="http://schemas.openxmlformats.org/officeDocument/2006/relationships/hyperlink" Target="https://www.diodes.com/part/view/SD15Q" TargetMode="External"/><Relationship Id="rId_hyperlink_183" Type="http://schemas.openxmlformats.org/officeDocument/2006/relationships/hyperlink" Target="https://www.diodes.com/part/view/SD24Q" TargetMode="External"/><Relationship Id="rId_hyperlink_184" Type="http://schemas.openxmlformats.org/officeDocument/2006/relationships/hyperlink" Target="https://www.diodes.com/part/view/SD36CQ" TargetMode="External"/><Relationship Id="rId_hyperlink_185" Type="http://schemas.openxmlformats.org/officeDocument/2006/relationships/hyperlink" Target="https://www.diodes.com/part/view/SMAT70AQ" TargetMode="External"/><Relationship Id="rId_hyperlink_186" Type="http://schemas.openxmlformats.org/officeDocument/2006/relationships/hyperlink" Target="https://www.diodes.com/part/view/SMBJ10AQ" TargetMode="External"/><Relationship Id="rId_hyperlink_187" Type="http://schemas.openxmlformats.org/officeDocument/2006/relationships/hyperlink" Target="https://www.diodes.com/part/view/SMBJ10CAQ" TargetMode="External"/><Relationship Id="rId_hyperlink_188" Type="http://schemas.openxmlformats.org/officeDocument/2006/relationships/hyperlink" Target="https://www.diodes.com/part/view/SMBJ110AQ" TargetMode="External"/><Relationship Id="rId_hyperlink_189" Type="http://schemas.openxmlformats.org/officeDocument/2006/relationships/hyperlink" Target="https://www.diodes.com/part/view/SMBJ11AQ" TargetMode="External"/><Relationship Id="rId_hyperlink_190" Type="http://schemas.openxmlformats.org/officeDocument/2006/relationships/hyperlink" Target="https://www.diodes.com/part/view/SMBJ11CAQ" TargetMode="External"/><Relationship Id="rId_hyperlink_191" Type="http://schemas.openxmlformats.org/officeDocument/2006/relationships/hyperlink" Target="https://www.diodes.com/part/view/SMBJ170AQ" TargetMode="External"/><Relationship Id="rId_hyperlink_192" Type="http://schemas.openxmlformats.org/officeDocument/2006/relationships/hyperlink" Target="https://www.diodes.com/part/view/SMBJ170CAQ" TargetMode="External"/><Relationship Id="rId_hyperlink_193" Type="http://schemas.openxmlformats.org/officeDocument/2006/relationships/hyperlink" Target="https://www.diodes.com/part/view/SMBJ180AQ" TargetMode="External"/><Relationship Id="rId_hyperlink_194" Type="http://schemas.openxmlformats.org/officeDocument/2006/relationships/hyperlink" Target="https://www.diodes.com/part/view/SMBJ180CAQ" TargetMode="External"/><Relationship Id="rId_hyperlink_195" Type="http://schemas.openxmlformats.org/officeDocument/2006/relationships/hyperlink" Target="https://www.diodes.com/part/view/SMBJ200AQ" TargetMode="External"/><Relationship Id="rId_hyperlink_196" Type="http://schemas.openxmlformats.org/officeDocument/2006/relationships/hyperlink" Target="https://www.diodes.com/part/view/SMBJ200CAQ" TargetMode="External"/><Relationship Id="rId_hyperlink_197" Type="http://schemas.openxmlformats.org/officeDocument/2006/relationships/hyperlink" Target="https://www.diodes.com/part/view/SMBJ43AQ" TargetMode="External"/><Relationship Id="rId_hyperlink_198" Type="http://schemas.openxmlformats.org/officeDocument/2006/relationships/hyperlink" Target="https://www.diodes.com/part/view/SMBJ43CAQ" TargetMode="External"/><Relationship Id="rId_hyperlink_199" Type="http://schemas.openxmlformats.org/officeDocument/2006/relationships/hyperlink" Target="https://www.diodes.com/part/view/SMBJ48AQ" TargetMode="External"/><Relationship Id="rId_hyperlink_200" Type="http://schemas.openxmlformats.org/officeDocument/2006/relationships/hyperlink" Target="https://www.diodes.com/part/view/SMBJ48CAQ" TargetMode="External"/><Relationship Id="rId_hyperlink_201" Type="http://schemas.openxmlformats.org/officeDocument/2006/relationships/hyperlink" Target="https://www.diodes.com/part/view/SMBJ54AQ" TargetMode="External"/><Relationship Id="rId_hyperlink_202" Type="http://schemas.openxmlformats.org/officeDocument/2006/relationships/hyperlink" Target="https://www.diodes.com/part/view/SMBJ54CAQ" TargetMode="External"/><Relationship Id="rId_hyperlink_203" Type="http://schemas.openxmlformats.org/officeDocument/2006/relationships/hyperlink" Target="https://www.diodes.com/part/view/SMBJ6.0AQ" TargetMode="External"/><Relationship Id="rId_hyperlink_204" Type="http://schemas.openxmlformats.org/officeDocument/2006/relationships/hyperlink" Target="https://www.diodes.com/part/view/SMBJ6.0CAQ" TargetMode="External"/><Relationship Id="rId_hyperlink_205" Type="http://schemas.openxmlformats.org/officeDocument/2006/relationships/hyperlink" Target="https://www.diodes.com/part/view/SMBJ7.5AQ" TargetMode="External"/><Relationship Id="rId_hyperlink_206" Type="http://schemas.openxmlformats.org/officeDocument/2006/relationships/hyperlink" Target="https://www.diodes.com/part/view/SMBJ7.5CAQ" TargetMode="External"/><Relationship Id="rId_hyperlink_207" Type="http://schemas.openxmlformats.org/officeDocument/2006/relationships/hyperlink" Target="https://www.diodes.com/part/view/SMBJ78AQ" TargetMode="External"/><Relationship Id="rId_hyperlink_208" Type="http://schemas.openxmlformats.org/officeDocument/2006/relationships/hyperlink" Target="https://www.diodes.com/part/view/SMBJ78CAQ" TargetMode="External"/><Relationship Id="rId_hyperlink_209" Type="http://schemas.openxmlformats.org/officeDocument/2006/relationships/hyperlink" Target="https://www.diodes.com/part/view/SMBJ8.0AQ" TargetMode="External"/><Relationship Id="rId_hyperlink_210" Type="http://schemas.openxmlformats.org/officeDocument/2006/relationships/hyperlink" Target="https://www.diodes.com/part/view/SMBJ8.0CAQ" TargetMode="External"/><Relationship Id="rId_hyperlink_211" Type="http://schemas.openxmlformats.org/officeDocument/2006/relationships/hyperlink" Target="https://www.diodes.com/part/view/SMBT70AQ" TargetMode="External"/><Relationship Id="rId_hyperlink_212" Type="http://schemas.openxmlformats.org/officeDocument/2006/relationships/hyperlink" Target="https://www.diodes.com/part/view/T5V0S5AQ" TargetMode="External"/><Relationship Id="rId_hyperlink_213" Type="http://schemas.openxmlformats.org/officeDocument/2006/relationships/hyperlink" Target="https://www.diodes.com/assets/Datasheets/ds40742.pdf" TargetMode="External"/><Relationship Id="rId_hyperlink_214" Type="http://schemas.openxmlformats.org/officeDocument/2006/relationships/hyperlink" Target="https://www.diodes.com/assets/Datasheets/ds40742.pdf" TargetMode="External"/><Relationship Id="rId_hyperlink_215" Type="http://schemas.openxmlformats.org/officeDocument/2006/relationships/hyperlink" Target="https://www.diodes.com/assets/Datasheets/ds40742.pdf" TargetMode="External"/><Relationship Id="rId_hyperlink_216" Type="http://schemas.openxmlformats.org/officeDocument/2006/relationships/hyperlink" Target="https://www.diodes.com/assets/Datasheets/ds40742.pdf" TargetMode="External"/><Relationship Id="rId_hyperlink_217" Type="http://schemas.openxmlformats.org/officeDocument/2006/relationships/hyperlink" Target="https://www.diodes.com/assets/Datasheets/ds40742.pdf" TargetMode="External"/><Relationship Id="rId_hyperlink_218" Type="http://schemas.openxmlformats.org/officeDocument/2006/relationships/hyperlink" Target="https://www.diodes.com/assets/Datasheets/ds40742.pdf" TargetMode="External"/><Relationship Id="rId_hyperlink_219" Type="http://schemas.openxmlformats.org/officeDocument/2006/relationships/hyperlink" Target="https://www.diodes.com/assets/Datasheets/ds40742.pdf" TargetMode="External"/><Relationship Id="rId_hyperlink_220" Type="http://schemas.openxmlformats.org/officeDocument/2006/relationships/hyperlink" Target="https://www.diodes.com/assets/Datasheets/ds40742.pdf" TargetMode="External"/><Relationship Id="rId_hyperlink_221" Type="http://schemas.openxmlformats.org/officeDocument/2006/relationships/hyperlink" Target="https://www.diodes.com/assets/Datasheets/ds40742.pdf" TargetMode="External"/><Relationship Id="rId_hyperlink_222" Type="http://schemas.openxmlformats.org/officeDocument/2006/relationships/hyperlink" Target="https://www.diodes.com/assets/Datasheets/ds40742.pdf" TargetMode="External"/><Relationship Id="rId_hyperlink_223" Type="http://schemas.openxmlformats.org/officeDocument/2006/relationships/hyperlink" Target="https://www.diodes.com/assets/Datasheets/ds40742.pdf" TargetMode="External"/><Relationship Id="rId_hyperlink_224" Type="http://schemas.openxmlformats.org/officeDocument/2006/relationships/hyperlink" Target="https://www.diodes.com/assets/Datasheets/ds40742.pdf" TargetMode="External"/><Relationship Id="rId_hyperlink_225" Type="http://schemas.openxmlformats.org/officeDocument/2006/relationships/hyperlink" Target="https://www.diodes.com/assets/Datasheets/ds40742.pdf" TargetMode="External"/><Relationship Id="rId_hyperlink_226" Type="http://schemas.openxmlformats.org/officeDocument/2006/relationships/hyperlink" Target="https://www.diodes.com/assets/Datasheets/ds40742.pdf" TargetMode="External"/><Relationship Id="rId_hyperlink_227" Type="http://schemas.openxmlformats.org/officeDocument/2006/relationships/hyperlink" Target="https://www.diodes.com/assets/Datasheets/ds40742.pdf" TargetMode="External"/><Relationship Id="rId_hyperlink_228" Type="http://schemas.openxmlformats.org/officeDocument/2006/relationships/hyperlink" Target="https://www.diodes.com/assets/Datasheets/ds40742.pdf" TargetMode="External"/><Relationship Id="rId_hyperlink_229" Type="http://schemas.openxmlformats.org/officeDocument/2006/relationships/hyperlink" Target="https://www.diodes.com/assets/Datasheets/ds40742.pdf" TargetMode="External"/><Relationship Id="rId_hyperlink_230" Type="http://schemas.openxmlformats.org/officeDocument/2006/relationships/hyperlink" Target="https://www.diodes.com/assets/Datasheets/ds40742.pdf" TargetMode="External"/><Relationship Id="rId_hyperlink_231" Type="http://schemas.openxmlformats.org/officeDocument/2006/relationships/hyperlink" Target="https://www.diodes.com/assets/Datasheets/ds40742.pdf" TargetMode="External"/><Relationship Id="rId_hyperlink_232" Type="http://schemas.openxmlformats.org/officeDocument/2006/relationships/hyperlink" Target="https://www.diodes.com/assets/Datasheets/ds40742.pdf" TargetMode="External"/><Relationship Id="rId_hyperlink_233" Type="http://schemas.openxmlformats.org/officeDocument/2006/relationships/hyperlink" Target="https://www.diodes.com/assets/Datasheets/ds40742.pdf" TargetMode="External"/><Relationship Id="rId_hyperlink_234" Type="http://schemas.openxmlformats.org/officeDocument/2006/relationships/hyperlink" Target="https://www.diodes.com/assets/Datasheets/ds40742.pdf" TargetMode="External"/><Relationship Id="rId_hyperlink_235" Type="http://schemas.openxmlformats.org/officeDocument/2006/relationships/hyperlink" Target="https://www.diodes.com/assets/Datasheets/ds40742.pdf" TargetMode="External"/><Relationship Id="rId_hyperlink_236" Type="http://schemas.openxmlformats.org/officeDocument/2006/relationships/hyperlink" Target="https://www.diodes.com/assets/Datasheets/ds40742.pdf" TargetMode="External"/><Relationship Id="rId_hyperlink_237" Type="http://schemas.openxmlformats.org/officeDocument/2006/relationships/hyperlink" Target="https://www.diodes.com/assets/Datasheets/ds40742.pdf" TargetMode="External"/><Relationship Id="rId_hyperlink_238" Type="http://schemas.openxmlformats.org/officeDocument/2006/relationships/hyperlink" Target="https://www.diodes.com/assets/Datasheets/ds40742.pdf" TargetMode="External"/><Relationship Id="rId_hyperlink_239" Type="http://schemas.openxmlformats.org/officeDocument/2006/relationships/hyperlink" Target="https://www.diodes.com/assets/Datasheets/ds40742.pdf" TargetMode="External"/><Relationship Id="rId_hyperlink_240" Type="http://schemas.openxmlformats.org/officeDocument/2006/relationships/hyperlink" Target="https://www.diodes.com/assets/Datasheets/ds40742.pdf" TargetMode="External"/><Relationship Id="rId_hyperlink_241" Type="http://schemas.openxmlformats.org/officeDocument/2006/relationships/hyperlink" Target="https://www.diodes.com/assets/Datasheets/ds40742.pdf" TargetMode="External"/><Relationship Id="rId_hyperlink_242" Type="http://schemas.openxmlformats.org/officeDocument/2006/relationships/hyperlink" Target="https://www.diodes.com/assets/Datasheets/ds40742.pdf" TargetMode="External"/><Relationship Id="rId_hyperlink_243" Type="http://schemas.openxmlformats.org/officeDocument/2006/relationships/hyperlink" Target="https://www.diodes.com/assets/Datasheets/ds40742.pdf" TargetMode="External"/><Relationship Id="rId_hyperlink_244" Type="http://schemas.openxmlformats.org/officeDocument/2006/relationships/hyperlink" Target="https://www.diodes.com/assets/Datasheets/ds40742.pdf" TargetMode="External"/><Relationship Id="rId_hyperlink_245" Type="http://schemas.openxmlformats.org/officeDocument/2006/relationships/hyperlink" Target="https://www.diodes.com/assets/Datasheets/ds40742.pdf" TargetMode="External"/><Relationship Id="rId_hyperlink_246" Type="http://schemas.openxmlformats.org/officeDocument/2006/relationships/hyperlink" Target="https://www.diodes.com/assets/Datasheets/ds40742.pdf" TargetMode="External"/><Relationship Id="rId_hyperlink_247" Type="http://schemas.openxmlformats.org/officeDocument/2006/relationships/hyperlink" Target="https://www.diodes.com/assets/Datasheets/ds40742.pdf" TargetMode="External"/><Relationship Id="rId_hyperlink_248" Type="http://schemas.openxmlformats.org/officeDocument/2006/relationships/hyperlink" Target="https://www.diodes.com/assets/Datasheets/ds40742.pdf" TargetMode="External"/><Relationship Id="rId_hyperlink_249" Type="http://schemas.openxmlformats.org/officeDocument/2006/relationships/hyperlink" Target="https://www.diodes.com/assets/Datasheets/ds40742.pdf" TargetMode="External"/><Relationship Id="rId_hyperlink_250" Type="http://schemas.openxmlformats.org/officeDocument/2006/relationships/hyperlink" Target="https://www.diodes.com/assets/Datasheets/ds40742.pdf" TargetMode="External"/><Relationship Id="rId_hyperlink_251" Type="http://schemas.openxmlformats.org/officeDocument/2006/relationships/hyperlink" Target="https://www.diodes.com/assets/Datasheets/ds40742.pdf" TargetMode="External"/><Relationship Id="rId_hyperlink_252" Type="http://schemas.openxmlformats.org/officeDocument/2006/relationships/hyperlink" Target="https://www.diodes.com/assets/Datasheets/DS43178.pdf" TargetMode="External"/><Relationship Id="rId_hyperlink_253" Type="http://schemas.openxmlformats.org/officeDocument/2006/relationships/hyperlink" Target="https://www.diodes.com/assets/Datasheets/D10V0X1B2LPQ.pdf" TargetMode="External"/><Relationship Id="rId_hyperlink_254" Type="http://schemas.openxmlformats.org/officeDocument/2006/relationships/hyperlink" Target="https://www.diodes.com/assets/Datasheets/D1213A-01LPQ.pdf" TargetMode="External"/><Relationship Id="rId_hyperlink_255" Type="http://schemas.openxmlformats.org/officeDocument/2006/relationships/hyperlink" Target="https://www.diodes.com/assets/Datasheets/D1213A-01WQ.pdf" TargetMode="External"/><Relationship Id="rId_hyperlink_256" Type="http://schemas.openxmlformats.org/officeDocument/2006/relationships/hyperlink" Target="https://www.diodes.com/assets/Datasheets/D1213A-01WSQ.pdf" TargetMode="External"/><Relationship Id="rId_hyperlink_257" Type="http://schemas.openxmlformats.org/officeDocument/2006/relationships/hyperlink" Target="https://www.diodes.com/assets/Datasheets/D1213A-02SOLQ.pdf" TargetMode="External"/><Relationship Id="rId_hyperlink_258" Type="http://schemas.openxmlformats.org/officeDocument/2006/relationships/hyperlink" Target="https://www.diodes.com/assets/Datasheets/D1213A-02WLQ.pdf" TargetMode="External"/><Relationship Id="rId_hyperlink_259" Type="http://schemas.openxmlformats.org/officeDocument/2006/relationships/hyperlink" Target="https://www.diodes.com/assets/Datasheets/D1213A-04TSQ.pdf" TargetMode="External"/><Relationship Id="rId_hyperlink_260" Type="http://schemas.openxmlformats.org/officeDocument/2006/relationships/hyperlink" Target="https://www.diodes.com/assets/Datasheets/D1213A-04VQ.pdf" TargetMode="External"/><Relationship Id="rId_hyperlink_261" Type="http://schemas.openxmlformats.org/officeDocument/2006/relationships/hyperlink" Target="https://www.diodes.com/assets/Datasheets/D12V0H1U2WSQ.pdf" TargetMode="External"/><Relationship Id="rId_hyperlink_262" Type="http://schemas.openxmlformats.org/officeDocument/2006/relationships/hyperlink" Target="https://www.diodes.com/assets/Datasheets/D12V0HA1U2LPQ.pdf" TargetMode="External"/><Relationship Id="rId_hyperlink_263" Type="http://schemas.openxmlformats.org/officeDocument/2006/relationships/hyperlink" Target="https://www.diodes.com/assets/Datasheets/D12V0S1U2LP1610Q.pdf" TargetMode="External"/><Relationship Id="rId_hyperlink_264" Type="http://schemas.openxmlformats.org/officeDocument/2006/relationships/hyperlink" Target="https://www.diodes.com/assets/Datasheets/DS43178.pdf" TargetMode="External"/><Relationship Id="rId_hyperlink_265" Type="http://schemas.openxmlformats.org/officeDocument/2006/relationships/hyperlink" Target="https://www.diodes.com/assets/Datasheets/D12V0X1B2LPQ.pdf" TargetMode="External"/><Relationship Id="rId_hyperlink_266" Type="http://schemas.openxmlformats.org/officeDocument/2006/relationships/hyperlink" Target="https://www.diodes.com/assets/Datasheets/D15V0S1U2LP1610Q.pdf" TargetMode="External"/><Relationship Id="rId_hyperlink_267" Type="http://schemas.openxmlformats.org/officeDocument/2006/relationships/hyperlink" Target="https://www.diodes.com/assets/Datasheets/DS43178.pdf" TargetMode="External"/><Relationship Id="rId_hyperlink_268" Type="http://schemas.openxmlformats.org/officeDocument/2006/relationships/hyperlink" Target="https://www.diodes.com/assets/Datasheets/D15V0X1B2LPQ.pdf" TargetMode="External"/><Relationship Id="rId_hyperlink_269" Type="http://schemas.openxmlformats.org/officeDocument/2006/relationships/hyperlink" Target="https://www.diodes.com/assets/Datasheets/D18V0L1B2LPQ.pdf" TargetMode="External"/><Relationship Id="rId_hyperlink_270" Type="http://schemas.openxmlformats.org/officeDocument/2006/relationships/hyperlink" Target="https://www.diodes.com/assets/Datasheets/DS43178.pdf" TargetMode="External"/><Relationship Id="rId_hyperlink_271" Type="http://schemas.openxmlformats.org/officeDocument/2006/relationships/hyperlink" Target="https://www.diodes.com/assets/Datasheets/D18V0X1B2LPQ.pdf" TargetMode="External"/><Relationship Id="rId_hyperlink_272" Type="http://schemas.openxmlformats.org/officeDocument/2006/relationships/hyperlink" Target="https://www.diodes.com/assets/Datasheets/D20V0L1B2WSQ.pdf" TargetMode="External"/><Relationship Id="rId_hyperlink_273" Type="http://schemas.openxmlformats.org/officeDocument/2006/relationships/hyperlink" Target="https://www.diodes.com/assets/Datasheets/D20V0S1U2LP1610Q.pdf" TargetMode="External"/><Relationship Id="rId_hyperlink_274" Type="http://schemas.openxmlformats.org/officeDocument/2006/relationships/hyperlink" Target="https://www.diodes.com/assets/Datasheets/D24V0F2U3WQ.pdf" TargetMode="External"/><Relationship Id="rId_hyperlink_275" Type="http://schemas.openxmlformats.org/officeDocument/2006/relationships/hyperlink" Target="https://www.diodes.com/assets/Datasheets/D24V0L1B2LPSQ.pdf" TargetMode="External"/><Relationship Id="rId_hyperlink_276" Type="http://schemas.openxmlformats.org/officeDocument/2006/relationships/hyperlink" Target="https://www.diodes.com/assets/Datasheets/D24V0LA1B2LPQ.pdf" TargetMode="External"/><Relationship Id="rId_hyperlink_277" Type="http://schemas.openxmlformats.org/officeDocument/2006/relationships/hyperlink" Target="https://www.diodes.com/assets/Datasheets/D24V0S1B2TQ.pdf" TargetMode="External"/><Relationship Id="rId_hyperlink_278" Type="http://schemas.openxmlformats.org/officeDocument/2006/relationships/hyperlink" Target="https://www.diodes.com/assets/Datasheets/D24V0S1U2LP1610Q.pdf" TargetMode="External"/><Relationship Id="rId_hyperlink_279" Type="http://schemas.openxmlformats.org/officeDocument/2006/relationships/hyperlink" Target="https://www.diodes.com/assets/Datasheets/D24V0X1B2LP4Q.pdf" TargetMode="External"/><Relationship Id="rId_hyperlink_280" Type="http://schemas.openxmlformats.org/officeDocument/2006/relationships/hyperlink" Target="https://www.diodes.com/assets/Datasheets/D24V0X1B2LPQ.pdf" TargetMode="External"/><Relationship Id="rId_hyperlink_281" Type="http://schemas.openxmlformats.org/officeDocument/2006/relationships/hyperlink" Target="https://www.diodes.com/assets/Datasheets/D28V0H1U2P5Q.pdf" TargetMode="External"/><Relationship Id="rId_hyperlink_282" Type="http://schemas.openxmlformats.org/officeDocument/2006/relationships/hyperlink" Target="https://www.diodes.com/assets/Datasheets/D36V0S1U2LP1610Q.pdf" TargetMode="External"/><Relationship Id="rId_hyperlink_283" Type="http://schemas.openxmlformats.org/officeDocument/2006/relationships/hyperlink" Target="https://www.diodes.com/assets/Datasheets/D3V3F4U10LPQ.pdf" TargetMode="External"/><Relationship Id="rId_hyperlink_284" Type="http://schemas.openxmlformats.org/officeDocument/2006/relationships/hyperlink" Target="https://www.diodes.com/assets/Datasheets/D3V3H1B2LPQ.pdf" TargetMode="External"/><Relationship Id="rId_hyperlink_285" Type="http://schemas.openxmlformats.org/officeDocument/2006/relationships/hyperlink" Target="https://www.diodes.com/assets/Datasheets/D3V3L1B2LP3Q.pdf" TargetMode="External"/><Relationship Id="rId_hyperlink_286" Type="http://schemas.openxmlformats.org/officeDocument/2006/relationships/hyperlink" Target="https://www.diodes.com/assets/Datasheets/D3V3L2BS3LPQ.pdf" TargetMode="External"/><Relationship Id="rId_hyperlink_287" Type="http://schemas.openxmlformats.org/officeDocument/2006/relationships/hyperlink" Target="https://www.diodes.com/assets/Datasheets/D3V3S1U2LP1610Q.pdf" TargetMode="External"/><Relationship Id="rId_hyperlink_288" Type="http://schemas.openxmlformats.org/officeDocument/2006/relationships/hyperlink" Target="https://www.diodes.com/assets/Datasheets/D3V3X4U10LPQ.pdf" TargetMode="External"/><Relationship Id="rId_hyperlink_289" Type="http://schemas.openxmlformats.org/officeDocument/2006/relationships/hyperlink" Target="https://www.diodes.com/assets/Datasheets/D4V5H1U2LP1610Q.pdf" TargetMode="External"/><Relationship Id="rId_hyperlink_290" Type="http://schemas.openxmlformats.org/officeDocument/2006/relationships/hyperlink" Target="https://www.diodes.com/assets/Datasheets/D55V0M1B2WSQ.pdf" TargetMode="External"/><Relationship Id="rId_hyperlink_291" Type="http://schemas.openxmlformats.org/officeDocument/2006/relationships/hyperlink" Target="https://www.diodes.com/assets/Datasheets/D5V0F1U2LP3Q.pdf" TargetMode="External"/><Relationship Id="rId_hyperlink_292" Type="http://schemas.openxmlformats.org/officeDocument/2006/relationships/hyperlink" Target="https://www.diodes.com/assets/Datasheets/D5V0F1U2LPQ.pdf" TargetMode="External"/><Relationship Id="rId_hyperlink_293" Type="http://schemas.openxmlformats.org/officeDocument/2006/relationships/hyperlink" Target="https://www.diodes.com/assets/Datasheets/D5V0F1U2S9Q.pdf" TargetMode="External"/><Relationship Id="rId_hyperlink_294" Type="http://schemas.openxmlformats.org/officeDocument/2006/relationships/hyperlink" Target="https://www.diodes.com/assets/Datasheets/D5V0F2U3LPQ.pdf" TargetMode="External"/><Relationship Id="rId_hyperlink_295" Type="http://schemas.openxmlformats.org/officeDocument/2006/relationships/hyperlink" Target="https://www.diodes.com/assets/Datasheets/D5V0F2U3WQ.pdf" TargetMode="External"/><Relationship Id="rId_hyperlink_296" Type="http://schemas.openxmlformats.org/officeDocument/2006/relationships/hyperlink" Target="https://www.diodes.com/assets/Datasheets/D5V0H1B2LPQ.pdf" TargetMode="External"/><Relationship Id="rId_hyperlink_297" Type="http://schemas.openxmlformats.org/officeDocument/2006/relationships/hyperlink" Target="https://www.diodes.com/assets/Datasheets/D5V0H1U2LP1610Q.pdf" TargetMode="External"/><Relationship Id="rId_hyperlink_298" Type="http://schemas.openxmlformats.org/officeDocument/2006/relationships/hyperlink" Target="https://www.diodes.com/assets/Datasheets/D5V0H1U2LPQ.pdf" TargetMode="External"/><Relationship Id="rId_hyperlink_299" Type="http://schemas.openxmlformats.org/officeDocument/2006/relationships/hyperlink" Target="https://www.diodes.com/assets/Datasheets/D5V0L1B2LP3Q.pdf" TargetMode="External"/><Relationship Id="rId_hyperlink_300" Type="http://schemas.openxmlformats.org/officeDocument/2006/relationships/hyperlink" Target="https://www.diodes.com/assets/Datasheets/D5V0L1B2LPS.pdf" TargetMode="External"/><Relationship Id="rId_hyperlink_301" Type="http://schemas.openxmlformats.org/officeDocument/2006/relationships/hyperlink" Target="https://www.diodes.com/assets/Datasheets/D5V0L1B2TQ.pdf" TargetMode="External"/><Relationship Id="rId_hyperlink_302" Type="http://schemas.openxmlformats.org/officeDocument/2006/relationships/hyperlink" Target="https://www.diodes.com/assets/Datasheets/D5V0L4B5SOQ.pdf" TargetMode="External"/><Relationship Id="rId_hyperlink_303" Type="http://schemas.openxmlformats.org/officeDocument/2006/relationships/hyperlink" Target="https://www.diodes.com/assets/Datasheets/D5V0M1U2S9Q.pdf" TargetMode="External"/><Relationship Id="rId_hyperlink_304" Type="http://schemas.openxmlformats.org/officeDocument/2006/relationships/hyperlink" Target="https://www.diodes.com/assets/Datasheets/D5V0S1U2LP1610Q.pdf" TargetMode="External"/><Relationship Id="rId_hyperlink_305" Type="http://schemas.openxmlformats.org/officeDocument/2006/relationships/hyperlink" Target="https://www.diodes.com/assets/Datasheets/D5V0X1B2LP3Q.pdf" TargetMode="External"/><Relationship Id="rId_hyperlink_306" Type="http://schemas.openxmlformats.org/officeDocument/2006/relationships/hyperlink" Target="https://www.diodes.com/assets/Datasheets/D5V0X1B2LPQ.pdf" TargetMode="External"/><Relationship Id="rId_hyperlink_307" Type="http://schemas.openxmlformats.org/officeDocument/2006/relationships/hyperlink" Target="https://www.diodes.com/assets/Datasheets/DS43178.pdf" TargetMode="External"/><Relationship Id="rId_hyperlink_308" Type="http://schemas.openxmlformats.org/officeDocument/2006/relationships/hyperlink" Target="https://www.diodes.com/assets/Datasheets/D5V0X1BA2LPQ.pdf" TargetMode="External"/><Relationship Id="rId_hyperlink_309" Type="http://schemas.openxmlformats.org/officeDocument/2006/relationships/hyperlink" Target="https://www.diodes.com/assets/Datasheets/D6V3H1U2LP1610Q.pdf" TargetMode="External"/><Relationship Id="rId_hyperlink_310" Type="http://schemas.openxmlformats.org/officeDocument/2006/relationships/hyperlink" Target="https://www.diodes.com/assets/Datasheets/D6V3H1U2LPQ.pdf" TargetMode="External"/><Relationship Id="rId_hyperlink_311" Type="http://schemas.openxmlformats.org/officeDocument/2006/relationships/hyperlink" Target="https://www.diodes.com/assets/Datasheets/D7V0H1U2LPQ.pdf" TargetMode="External"/><Relationship Id="rId_hyperlink_312" Type="http://schemas.openxmlformats.org/officeDocument/2006/relationships/hyperlink" Target="https://www.diodes.com/assets/Datasheets/D7V9H1U2LP1610Q.pdf" TargetMode="External"/><Relationship Id="rId_hyperlink_313" Type="http://schemas.openxmlformats.org/officeDocument/2006/relationships/hyperlink" Target="https://www.diodes.com/assets/Datasheets/D8V0H1B2LPQ.pdf" TargetMode="External"/><Relationship Id="rId_hyperlink_314" Type="http://schemas.openxmlformats.org/officeDocument/2006/relationships/hyperlink" Target="https://www.diodes.com/assets/Datasheets/D8V0L1B2LP3Q.pdf" TargetMode="External"/><Relationship Id="rId_hyperlink_315" Type="http://schemas.openxmlformats.org/officeDocument/2006/relationships/hyperlink" Target="https://www.diodes.com/assets/Datasheets/DS43178.pdf" TargetMode="External"/><Relationship Id="rId_hyperlink_316" Type="http://schemas.openxmlformats.org/officeDocument/2006/relationships/hyperlink" Target="https://www.diodes.com/assets/Datasheets/D8V0X1B2LPQ.pdf" TargetMode="External"/><Relationship Id="rId_hyperlink_317" Type="http://schemas.openxmlformats.org/officeDocument/2006/relationships/hyperlink" Target="https://www.diodes.com/assets/Datasheets/DBLC03CIQ.pdf" TargetMode="External"/><Relationship Id="rId_hyperlink_318" Type="http://schemas.openxmlformats.org/officeDocument/2006/relationships/hyperlink" Target="https://www.diodes.com/assets/Datasheets/DBLC05CIQ.pdf" TargetMode="External"/><Relationship Id="rId_hyperlink_319" Type="http://schemas.openxmlformats.org/officeDocument/2006/relationships/hyperlink" Target="https://www.diodes.com/assets/Datasheets/DBLC05IQ.pdf" TargetMode="External"/><Relationship Id="rId_hyperlink_320" Type="http://schemas.openxmlformats.org/officeDocument/2006/relationships/hyperlink" Target="https://www.diodes.com/assets/Datasheets/DBLC12CIQ.pdf" TargetMode="External"/><Relationship Id="rId_hyperlink_321" Type="http://schemas.openxmlformats.org/officeDocument/2006/relationships/hyperlink" Target="https://www.diodes.com/assets/Datasheets/DBLC24CIQ.pdf" TargetMode="External"/><Relationship Id="rId_hyperlink_322" Type="http://schemas.openxmlformats.org/officeDocument/2006/relationships/hyperlink" Target="https://www.diodes.com/assets/Datasheets/DESD12V0S1BLQ.pdf" TargetMode="External"/><Relationship Id="rId_hyperlink_323" Type="http://schemas.openxmlformats.org/officeDocument/2006/relationships/hyperlink" Target="https://www.diodes.com/assets/Datasheets/DESD3V3L1BAQ-DESD24VL1BAQ.pdf" TargetMode="External"/><Relationship Id="rId_hyperlink_324" Type="http://schemas.openxmlformats.org/officeDocument/2006/relationships/hyperlink" Target="https://www.diodes.com/assets/Datasheets/DESD3V3L2BTQ-DESD24VL2BTQ.pdf" TargetMode="External"/><Relationship Id="rId_hyperlink_325" Type="http://schemas.openxmlformats.org/officeDocument/2006/relationships/hyperlink" Target="https://www.diodes.com/assets/Datasheets/DESDxxVxS2UTQ-SERIES.pdf" TargetMode="External"/><Relationship Id="rId_hyperlink_326" Type="http://schemas.openxmlformats.org/officeDocument/2006/relationships/hyperlink" Target="https://www.diodes.com/assets/Datasheets/DESD3V3L1BAQ-DESD24VL1BAQ.pdf" TargetMode="External"/><Relationship Id="rId_hyperlink_327" Type="http://schemas.openxmlformats.org/officeDocument/2006/relationships/hyperlink" Target="https://www.diodes.com/assets/Datasheets/DESD3V3L2BTQ-DESD24VL2BTQ.pdf" TargetMode="External"/><Relationship Id="rId_hyperlink_328" Type="http://schemas.openxmlformats.org/officeDocument/2006/relationships/hyperlink" Target="https://www.diodes.com/assets/Datasheets/DESDxxVxS2UTQ-SERIES.pdf" TargetMode="External"/><Relationship Id="rId_hyperlink_329" Type="http://schemas.openxmlformats.org/officeDocument/2006/relationships/hyperlink" Target="https://www.diodes.com/assets/Datasheets/DESD18VF1BLQ.pdf" TargetMode="External"/><Relationship Id="rId_hyperlink_330" Type="http://schemas.openxmlformats.org/officeDocument/2006/relationships/hyperlink" Target="https://www.diodes.com/assets/Datasheets/DESD1CAN2SOQ.pdf" TargetMode="External"/><Relationship Id="rId_hyperlink_331" Type="http://schemas.openxmlformats.org/officeDocument/2006/relationships/hyperlink" Target="https://www.diodes.com/assets/Datasheets/DESD1CAN2WQ.pdf" TargetMode="External"/><Relationship Id="rId_hyperlink_332" Type="http://schemas.openxmlformats.org/officeDocument/2006/relationships/hyperlink" Target="https://www.diodes.com/assets/Datasheets/DESD1CANFD24VSOQ.pdf" TargetMode="External"/><Relationship Id="rId_hyperlink_333" Type="http://schemas.openxmlformats.org/officeDocument/2006/relationships/hyperlink" Target="https://www.diodes.com/assets/Datasheets/DESD1CANFD24VWQ.pdf" TargetMode="External"/><Relationship Id="rId_hyperlink_334" Type="http://schemas.openxmlformats.org/officeDocument/2006/relationships/hyperlink" Target="https://www.diodes.com/assets/Datasheets/DESD1IVN27V2WSQ.pdf" TargetMode="External"/><Relationship Id="rId_hyperlink_335" Type="http://schemas.openxmlformats.org/officeDocument/2006/relationships/hyperlink" Target="https://www.diodes.com/assets/Datasheets/DESD24VF1BLQ.pdf" TargetMode="External"/><Relationship Id="rId_hyperlink_336" Type="http://schemas.openxmlformats.org/officeDocument/2006/relationships/hyperlink" Target="https://www.diodes.com/assets/Datasheets/DESD3V3L1BAQ-DESD24VL1BAQ.pdf" TargetMode="External"/><Relationship Id="rId_hyperlink_337" Type="http://schemas.openxmlformats.org/officeDocument/2006/relationships/hyperlink" Target="https://www.diodes.com/assets/Datasheets/DESD3V3L2BTQ-DESD24VL2BTQ.pdf" TargetMode="External"/><Relationship Id="rId_hyperlink_338" Type="http://schemas.openxmlformats.org/officeDocument/2006/relationships/hyperlink" Target="https://www.diodes.com/assets/Datasheets/DESD24VS2SOQ.pdf" TargetMode="External"/><Relationship Id="rId_hyperlink_339" Type="http://schemas.openxmlformats.org/officeDocument/2006/relationships/hyperlink" Target="https://www.diodes.com/assets/Datasheets/DESDxxVxS2UTQ-SERIES.pdf" TargetMode="External"/><Relationship Id="rId_hyperlink_340" Type="http://schemas.openxmlformats.org/officeDocument/2006/relationships/hyperlink" Target="https://www.diodes.com/assets/Datasheets/DESD24VS5U6SOQ.pdf" TargetMode="External"/><Relationship Id="rId_hyperlink_341" Type="http://schemas.openxmlformats.org/officeDocument/2006/relationships/hyperlink" Target="https://www.diodes.com/assets/Datasheets/DESD2ETH100SOQ.pdf" TargetMode="External"/><Relationship Id="rId_hyperlink_342" Type="http://schemas.openxmlformats.org/officeDocument/2006/relationships/hyperlink" Target="https://www.diodes.com/assets/Datasheets/DESD2ETH1GSOQ.pdf" TargetMode="External"/><Relationship Id="rId_hyperlink_343" Type="http://schemas.openxmlformats.org/officeDocument/2006/relationships/hyperlink" Target="https://www.diodes.com/assets/Datasheets/DESD2IVN27V3WQ.pdf" TargetMode="External"/><Relationship Id="rId_hyperlink_344" Type="http://schemas.openxmlformats.org/officeDocument/2006/relationships/hyperlink" Target="https://www.diodes.com/assets/Datasheets/DESD30VF1BLQ.pdf" TargetMode="External"/><Relationship Id="rId_hyperlink_345" Type="http://schemas.openxmlformats.org/officeDocument/2006/relationships/hyperlink" Target="https://www.diodes.com/assets/Datasheets/DESD32VS2SOQ.pdf" TargetMode="External"/><Relationship Id="rId_hyperlink_346" Type="http://schemas.openxmlformats.org/officeDocument/2006/relationships/hyperlink" Target="https://www.diodes.com/assets/Datasheets/DESD34VS2SOQ.pdf" TargetMode="External"/><Relationship Id="rId_hyperlink_347" Type="http://schemas.openxmlformats.org/officeDocument/2006/relationships/hyperlink" Target="https://www.diodes.com/assets/Datasheets/DESD35VF1BLQ.pdf" TargetMode="External"/><Relationship Id="rId_hyperlink_348" Type="http://schemas.openxmlformats.org/officeDocument/2006/relationships/hyperlink" Target="https://www.diodes.com/assets/Datasheets/DESDxxVxS2UTQ-SERIES.pdf" TargetMode="External"/><Relationship Id="rId_hyperlink_349" Type="http://schemas.openxmlformats.org/officeDocument/2006/relationships/hyperlink" Target="https://www.diodes.com/assets/Datasheets/DESD3V3L1BAQ-DESD24VL1BAQ.pdf" TargetMode="External"/><Relationship Id="rId_hyperlink_350" Type="http://schemas.openxmlformats.org/officeDocument/2006/relationships/hyperlink" Target="https://www.diodes.com/assets/Datasheets/DESD3V3L2BTQ-DESD24VL2BTQ.pdf" TargetMode="External"/><Relationship Id="rId_hyperlink_351" Type="http://schemas.openxmlformats.org/officeDocument/2006/relationships/hyperlink" Target="https://www.diodes.com/assets/Datasheets/DESDxxVxS2UTQ-SERIES.pdf" TargetMode="External"/><Relationship Id="rId_hyperlink_352" Type="http://schemas.openxmlformats.org/officeDocument/2006/relationships/hyperlink" Target="https://www.diodes.com/assets/Datasheets/DESD3V3Z1BCSFQ.pdf" TargetMode="External"/><Relationship Id="rId_hyperlink_353" Type="http://schemas.openxmlformats.org/officeDocument/2006/relationships/hyperlink" Target="https://www.diodes.com/assets/Datasheets/DESD3V3L1BAQ-DESD24VL1BAQ.pdf" TargetMode="External"/><Relationship Id="rId_hyperlink_354" Type="http://schemas.openxmlformats.org/officeDocument/2006/relationships/hyperlink" Target="https://www.diodes.com/assets/Datasheets/DESD3V3L2BTQ-DESD24VL2BTQ.pdf" TargetMode="External"/><Relationship Id="rId_hyperlink_355" Type="http://schemas.openxmlformats.org/officeDocument/2006/relationships/hyperlink" Target="https://www.diodes.com/assets/Datasheets/DESD5V0S1BAQ.pdf" TargetMode="External"/><Relationship Id="rId_hyperlink_356" Type="http://schemas.openxmlformats.org/officeDocument/2006/relationships/hyperlink" Target="https://www.diodes.com/assets/Datasheets/DESD5V0U1BLQ.pdf" TargetMode="External"/><Relationship Id="rId_hyperlink_357" Type="http://schemas.openxmlformats.org/officeDocument/2006/relationships/hyperlink" Target="https://www.diodes.com/assets/Datasheets/DESDxxVxS2UTQ-SERIES.pdf" TargetMode="External"/><Relationship Id="rId_hyperlink_358" Type="http://schemas.openxmlformats.org/officeDocument/2006/relationships/hyperlink" Target="https://www.diodes.com/assets/Datasheets/DESDA5V3LQ.pdf" TargetMode="External"/><Relationship Id="rId_hyperlink_359" Type="http://schemas.openxmlformats.org/officeDocument/2006/relationships/hyperlink" Target="https://www.diodes.com/assets/Datasheets/DMF05LCFLPAQ.pdf" TargetMode="External"/><Relationship Id="rId_hyperlink_360" Type="http://schemas.openxmlformats.org/officeDocument/2006/relationships/hyperlink" Target="https://www.diodes.com/assets/Datasheets/DRTR5V0U1LPQ.pdf" TargetMode="External"/><Relationship Id="rId_hyperlink_361" Type="http://schemas.openxmlformats.org/officeDocument/2006/relationships/hyperlink" Target="https://www.diodes.com/assets/Datasheets/DRTR5V0U2SO.pdf" TargetMode="External"/><Relationship Id="rId_hyperlink_362" Type="http://schemas.openxmlformats.org/officeDocument/2006/relationships/hyperlink" Target="https://www.diodes.com/assets/Datasheets/DRTR5V0U2SRQ.pdf" TargetMode="External"/><Relationship Id="rId_hyperlink_363" Type="http://schemas.openxmlformats.org/officeDocument/2006/relationships/hyperlink" Target="https://www.diodes.com/assets/Datasheets/DT1042-04SOQ.pdf" TargetMode="External"/><Relationship Id="rId_hyperlink_364" Type="http://schemas.openxmlformats.org/officeDocument/2006/relationships/hyperlink" Target="https://www.diodes.com/assets/Datasheets/DT1140-04LPQ.pdf" TargetMode="External"/><Relationship Id="rId_hyperlink_365" Type="http://schemas.openxmlformats.org/officeDocument/2006/relationships/hyperlink" Target="https://www.diodes.com/assets/Datasheets/DT1240-04LPQ.pdf" TargetMode="External"/><Relationship Id="rId_hyperlink_366" Type="http://schemas.openxmlformats.org/officeDocument/2006/relationships/hyperlink" Target="https://www.diodes.com/assets/Datasheets/DT1240A-04LPQ.pdf" TargetMode="External"/><Relationship Id="rId_hyperlink_367" Type="http://schemas.openxmlformats.org/officeDocument/2006/relationships/hyperlink" Target="https://www.diodes.com/assets/Datasheets/DT1240A-08LP3810Q.pdf" TargetMode="External"/><Relationship Id="rId_hyperlink_368" Type="http://schemas.openxmlformats.org/officeDocument/2006/relationships/hyperlink" Target="https://www.diodes.com/assets/Datasheets/DT1452-02SOQ.pdf" TargetMode="External"/><Relationship Id="rId_hyperlink_369" Type="http://schemas.openxmlformats.org/officeDocument/2006/relationships/hyperlink" Target="https://www.diodes.com/assets/Datasheets/DT2042-04SOQ.pdf" TargetMode="External"/><Relationship Id="rId_hyperlink_370" Type="http://schemas.openxmlformats.org/officeDocument/2006/relationships/hyperlink" Target="https://www.diodes.com/assets/Datasheets/DUP1105SOQ.pdf" TargetMode="External"/><Relationship Id="rId_hyperlink_371" Type="http://schemas.openxmlformats.org/officeDocument/2006/relationships/hyperlink" Target="https://www.diodes.com/assets/Datasheets/DUP2105SOQ.pdf" TargetMode="External"/><Relationship Id="rId_hyperlink_372" Type="http://schemas.openxmlformats.org/officeDocument/2006/relationships/hyperlink" Target="https://www.diodes.com/assets/Datasheets/DUP3105SOQ.pdf" TargetMode="External"/><Relationship Id="rId_hyperlink_373" Type="http://schemas.openxmlformats.org/officeDocument/2006/relationships/hyperlink" Target="https://www.diodes.com/assets/Datasheets/MMBZ6V8CLAQ-MMBZ33VCLAQ.pdf" TargetMode="External"/><Relationship Id="rId_hyperlink_374" Type="http://schemas.openxmlformats.org/officeDocument/2006/relationships/hyperlink" Target="https://www.diodes.com/assets/Datasheets/ds45282.pdf" TargetMode="External"/><Relationship Id="rId_hyperlink_375" Type="http://schemas.openxmlformats.org/officeDocument/2006/relationships/hyperlink" Target="https://www.diodes.com/assets/Datasheets/MMBZ6V8CLAQ-MMBZ33VCLAQ.pdf" TargetMode="External"/><Relationship Id="rId_hyperlink_376" Type="http://schemas.openxmlformats.org/officeDocument/2006/relationships/hyperlink" Target="https://www.diodes.com/assets/Datasheets/ds45282.pdf" TargetMode="External"/><Relationship Id="rId_hyperlink_377" Type="http://schemas.openxmlformats.org/officeDocument/2006/relationships/hyperlink" Target="https://www.diodes.com/assets/Datasheets/MMBZ6V8CLAQ-MMBZ33VCLAQ.pdf" TargetMode="External"/><Relationship Id="rId_hyperlink_378" Type="http://schemas.openxmlformats.org/officeDocument/2006/relationships/hyperlink" Target="https://www.diodes.com/assets/Datasheets/ds45282.pdf" TargetMode="External"/><Relationship Id="rId_hyperlink_379" Type="http://schemas.openxmlformats.org/officeDocument/2006/relationships/hyperlink" Target="https://www.diodes.com/assets/Datasheets/MMBZ6V8CLAQ-MMBZ33VCLAQ.pdf" TargetMode="External"/><Relationship Id="rId_hyperlink_380" Type="http://schemas.openxmlformats.org/officeDocument/2006/relationships/hyperlink" Target="https://www.diodes.com/assets/Datasheets/ds45282.pdf" TargetMode="External"/><Relationship Id="rId_hyperlink_381" Type="http://schemas.openxmlformats.org/officeDocument/2006/relationships/hyperlink" Target="https://www.diodes.com/assets/Datasheets/MMBZ6V8CLAQ-MMBZ33VCLAQ.pdf" TargetMode="External"/><Relationship Id="rId_hyperlink_382" Type="http://schemas.openxmlformats.org/officeDocument/2006/relationships/hyperlink" Target="https://www.diodes.com/assets/Datasheets/ds45282.pdf" TargetMode="External"/><Relationship Id="rId_hyperlink_383" Type="http://schemas.openxmlformats.org/officeDocument/2006/relationships/hyperlink" Target="https://www.diodes.com/assets/Datasheets/MMBZ6V8CLAQ-MMBZ33VCLAQ.pdf" TargetMode="External"/><Relationship Id="rId_hyperlink_384" Type="http://schemas.openxmlformats.org/officeDocument/2006/relationships/hyperlink" Target="https://www.diodes.com/assets/Datasheets/ds45282.pdf" TargetMode="External"/><Relationship Id="rId_hyperlink_385" Type="http://schemas.openxmlformats.org/officeDocument/2006/relationships/hyperlink" Target="https://www.diodes.com/assets/Datasheets/ds45282.pdf" TargetMode="External"/><Relationship Id="rId_hyperlink_386" Type="http://schemas.openxmlformats.org/officeDocument/2006/relationships/hyperlink" Target="https://www.diodes.com/assets/Datasheets/ds45282.pdf" TargetMode="External"/><Relationship Id="rId_hyperlink_387" Type="http://schemas.openxmlformats.org/officeDocument/2006/relationships/hyperlink" Target="https://www.diodes.com/assets/Datasheets/MMBZ6V8CLAQ-MMBZ33VCLAQ.pdf" TargetMode="External"/><Relationship Id="rId_hyperlink_388" Type="http://schemas.openxmlformats.org/officeDocument/2006/relationships/hyperlink" Target="https://www.diodes.com/assets/Datasheets/MMBZ6V8CLAQ-MMBZ33VCLAQ.pdf" TargetMode="External"/><Relationship Id="rId_hyperlink_389" Type="http://schemas.openxmlformats.org/officeDocument/2006/relationships/hyperlink" Target="https://www.diodes.com/assets/Datasheets/SD03CQ.pdf" TargetMode="External"/><Relationship Id="rId_hyperlink_390" Type="http://schemas.openxmlformats.org/officeDocument/2006/relationships/hyperlink" Target="https://www.diodes.com/assets/Datasheets/SD05CQ.pdf" TargetMode="External"/><Relationship Id="rId_hyperlink_391" Type="http://schemas.openxmlformats.org/officeDocument/2006/relationships/hyperlink" Target="https://www.diodes.com/assets/Datasheets/SD09CQ.pdf" TargetMode="External"/><Relationship Id="rId_hyperlink_392" Type="http://schemas.openxmlformats.org/officeDocument/2006/relationships/hyperlink" Target="https://www.diodes.com/assets/Datasheets/SD12CQ.pdf" TargetMode="External"/><Relationship Id="rId_hyperlink_393" Type="http://schemas.openxmlformats.org/officeDocument/2006/relationships/hyperlink" Target="https://www.diodes.com/assets/Datasheets/SD12Q.pdf" TargetMode="External"/><Relationship Id="rId_hyperlink_394" Type="http://schemas.openxmlformats.org/officeDocument/2006/relationships/hyperlink" Target="https://www.diodes.com/assets/Datasheets/SD15Q.pdf" TargetMode="External"/><Relationship Id="rId_hyperlink_395" Type="http://schemas.openxmlformats.org/officeDocument/2006/relationships/hyperlink" Target="https://www.diodes.com/assets/Datasheets/SD24Q.pdf" TargetMode="External"/><Relationship Id="rId_hyperlink_396" Type="http://schemas.openxmlformats.org/officeDocument/2006/relationships/hyperlink" Target="https://www.diodes.com/assets/Datasheets/SD36CQ.pdf" TargetMode="External"/><Relationship Id="rId_hyperlink_397" Type="http://schemas.openxmlformats.org/officeDocument/2006/relationships/hyperlink" Target="https://www.diodes.com/assets/Datasheets/SMAT70AQ_SMBT70AQ.pdf" TargetMode="External"/><Relationship Id="rId_hyperlink_398" Type="http://schemas.openxmlformats.org/officeDocument/2006/relationships/hyperlink" Target="https://www.diodes.com/assets/Datasheets/ds40740.pdf" TargetMode="External"/><Relationship Id="rId_hyperlink_399" Type="http://schemas.openxmlformats.org/officeDocument/2006/relationships/hyperlink" Target="https://www.diodes.com/assets/Datasheets/ds40740.pdf" TargetMode="External"/><Relationship Id="rId_hyperlink_400" Type="http://schemas.openxmlformats.org/officeDocument/2006/relationships/hyperlink" Target="https://www.diodes.com/assets/Datasheets/ds40740.pdf" TargetMode="External"/><Relationship Id="rId_hyperlink_401" Type="http://schemas.openxmlformats.org/officeDocument/2006/relationships/hyperlink" Target="https://www.diodes.com/assets/Datasheets/ds40740.pdf" TargetMode="External"/><Relationship Id="rId_hyperlink_402" Type="http://schemas.openxmlformats.org/officeDocument/2006/relationships/hyperlink" Target="https://www.diodes.com/assets/Datasheets/ds40740.pdf" TargetMode="External"/><Relationship Id="rId_hyperlink_403" Type="http://schemas.openxmlformats.org/officeDocument/2006/relationships/hyperlink" Target="https://www.diodes.com/assets/Datasheets/ds40740.pdf" TargetMode="External"/><Relationship Id="rId_hyperlink_404" Type="http://schemas.openxmlformats.org/officeDocument/2006/relationships/hyperlink" Target="https://www.diodes.com/assets/Datasheets/ds40740.pdf" TargetMode="External"/><Relationship Id="rId_hyperlink_405" Type="http://schemas.openxmlformats.org/officeDocument/2006/relationships/hyperlink" Target="https://www.diodes.com/assets/Datasheets/ds40740.pdf" TargetMode="External"/><Relationship Id="rId_hyperlink_406" Type="http://schemas.openxmlformats.org/officeDocument/2006/relationships/hyperlink" Target="https://www.diodes.com/assets/Datasheets/ds40740.pdf" TargetMode="External"/><Relationship Id="rId_hyperlink_407" Type="http://schemas.openxmlformats.org/officeDocument/2006/relationships/hyperlink" Target="https://www.diodes.com/assets/Datasheets/ds40740.pdf" TargetMode="External"/><Relationship Id="rId_hyperlink_408" Type="http://schemas.openxmlformats.org/officeDocument/2006/relationships/hyperlink" Target="https://www.diodes.com/assets/Datasheets/ds40740.pdf" TargetMode="External"/><Relationship Id="rId_hyperlink_409" Type="http://schemas.openxmlformats.org/officeDocument/2006/relationships/hyperlink" Target="https://www.diodes.com/assets/Datasheets/ds40740.pdf" TargetMode="External"/><Relationship Id="rId_hyperlink_410" Type="http://schemas.openxmlformats.org/officeDocument/2006/relationships/hyperlink" Target="https://www.diodes.com/assets/Datasheets/ds40740.pdf" TargetMode="External"/><Relationship Id="rId_hyperlink_411" Type="http://schemas.openxmlformats.org/officeDocument/2006/relationships/hyperlink" Target="https://www.diodes.com/assets/Datasheets/ds40740.pdf" TargetMode="External"/><Relationship Id="rId_hyperlink_412" Type="http://schemas.openxmlformats.org/officeDocument/2006/relationships/hyperlink" Target="https://www.diodes.com/assets/Datasheets/ds40740.pdf" TargetMode="External"/><Relationship Id="rId_hyperlink_413" Type="http://schemas.openxmlformats.org/officeDocument/2006/relationships/hyperlink" Target="https://www.diodes.com/assets/Datasheets/ds40740.pdf" TargetMode="External"/><Relationship Id="rId_hyperlink_414" Type="http://schemas.openxmlformats.org/officeDocument/2006/relationships/hyperlink" Target="https://www.diodes.com/assets/Datasheets/ds40740.pdf" TargetMode="External"/><Relationship Id="rId_hyperlink_415" Type="http://schemas.openxmlformats.org/officeDocument/2006/relationships/hyperlink" Target="https://www.diodes.com/assets/Datasheets/ds40740.pdf" TargetMode="External"/><Relationship Id="rId_hyperlink_416" Type="http://schemas.openxmlformats.org/officeDocument/2006/relationships/hyperlink" Target="https://www.diodes.com/assets/Datasheets/ds40740.pdf" TargetMode="External"/><Relationship Id="rId_hyperlink_417" Type="http://schemas.openxmlformats.org/officeDocument/2006/relationships/hyperlink" Target="https://www.diodes.com/assets/Datasheets/ds40740.pdf" TargetMode="External"/><Relationship Id="rId_hyperlink_418" Type="http://schemas.openxmlformats.org/officeDocument/2006/relationships/hyperlink" Target="https://www.diodes.com/assets/Datasheets/ds40740.pdf" TargetMode="External"/><Relationship Id="rId_hyperlink_419" Type="http://schemas.openxmlformats.org/officeDocument/2006/relationships/hyperlink" Target="https://www.diodes.com/assets/Datasheets/ds40740.pdf" TargetMode="External"/><Relationship Id="rId_hyperlink_420" Type="http://schemas.openxmlformats.org/officeDocument/2006/relationships/hyperlink" Target="https://www.diodes.com/assets/Datasheets/ds40740.pdf" TargetMode="External"/><Relationship Id="rId_hyperlink_421" Type="http://schemas.openxmlformats.org/officeDocument/2006/relationships/hyperlink" Target="https://www.diodes.com/assets/Datasheets/ds40740.pdf" TargetMode="External"/><Relationship Id="rId_hyperlink_422" Type="http://schemas.openxmlformats.org/officeDocument/2006/relationships/hyperlink" Target="https://www.diodes.com/assets/Datasheets/ds40740.pdf" TargetMode="External"/><Relationship Id="rId_hyperlink_423" Type="http://schemas.openxmlformats.org/officeDocument/2006/relationships/hyperlink" Target="https://www.diodes.com/assets/Datasheets/SMAT70AQ_SMBT70AQ.pdf" TargetMode="External"/><Relationship Id="rId_hyperlink_424" Type="http://schemas.openxmlformats.org/officeDocument/2006/relationships/hyperlink" Target="https://www.diodes.com/assets/Datasheets/T5V0S5A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O21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20.947" bestFit="true" customWidth="true" style="0"/>
    <col min="2" max="2" width="30" customWidth="true" style="0"/>
    <col min="3" max="3" width="20.947" bestFit="true" customWidth="true" style="0"/>
    <col min="4" max="4" width="77.505" bestFit="true" customWidth="true" style="0"/>
    <col min="5" max="5" width="52.761" bestFit="true" customWidth="true" style="0"/>
    <col min="6" max="6" width="54.07" bestFit="true" customWidth="true" style="0"/>
    <col min="7" max="7" width="18.591" bestFit="true" customWidth="true" style="0"/>
    <col min="8" max="8" width="30.374" bestFit="true" customWidth="true" style="0"/>
    <col min="9" max="9" width="45.822" bestFit="true" customWidth="true" style="0"/>
    <col min="10" max="10" width="41.109" bestFit="true" customWidth="true" style="0"/>
    <col min="11" max="11" width="35.218" bestFit="true" customWidth="true" style="0"/>
    <col min="12" max="12" width="56.296" bestFit="true" customWidth="true" style="0"/>
    <col min="13" max="13" width="69.388" bestFit="true" customWidth="true" style="0"/>
    <col min="14" max="14" width="49.357" bestFit="true" customWidth="true" style="0"/>
    <col min="15" max="15" width="30.374" bestFit="true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Peak Pulse Current IPP @ 8x20µs Max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Channel Input CapacitanceC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T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Typ (pF)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Reverse Standoff Voltage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RWM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(V)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Breakdown VoltageV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BR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Min(V)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 Reverse Leakage 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RWM Max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(µA)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Clamping Voltage @ Max Peak Pulse Current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 (V)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VESD IEC61000-4-2 Contact Discharge(kV)</t>
          </r>
        </is>
      </c>
      <c r="O1" s="1" t="s">
        <v>14</v>
      </c>
    </row>
    <row r="2" spans="1:15">
      <c r="A2" t="s">
        <v>15</v>
      </c>
      <c r="B2" s="2" t="str">
        <f>Hyperlink("https://www.diodes.com/assets/Datasheets/ds40742.pdf")</f>
        <v>https://www.diodes.com/assets/Datasheets/ds40742.pdf</v>
      </c>
      <c r="C2" t="str">
        <f>Hyperlink("https://www.diodes.com/part/view/3.0SMCJ100AQ","3.0SMCJ100AQ")</f>
        <v>3.0SMCJ100AQ</v>
      </c>
      <c r="D2" t="s">
        <v>16</v>
      </c>
      <c r="E2" t="s">
        <v>17</v>
      </c>
      <c r="F2">
        <v>18.5</v>
      </c>
      <c r="G2" t="s">
        <v>18</v>
      </c>
      <c r="H2" t="s">
        <v>19</v>
      </c>
      <c r="J2">
        <v>100</v>
      </c>
      <c r="K2">
        <v>111</v>
      </c>
      <c r="L2">
        <v>5</v>
      </c>
      <c r="M2">
        <v>162</v>
      </c>
      <c r="N2">
        <v>30</v>
      </c>
      <c r="O2" t="s">
        <v>20</v>
      </c>
    </row>
    <row r="3" spans="1:15">
      <c r="A3" t="s">
        <v>21</v>
      </c>
      <c r="B3" s="2" t="str">
        <f>Hyperlink("https://www.diodes.com/assets/Datasheets/ds40742.pdf")</f>
        <v>https://www.diodes.com/assets/Datasheets/ds40742.pdf</v>
      </c>
      <c r="C3" t="str">
        <f>Hyperlink("https://www.diodes.com/part/view/3.0SMCJ10AQ","3.0SMCJ10AQ")</f>
        <v>3.0SMCJ10AQ</v>
      </c>
      <c r="D3" t="s">
        <v>16</v>
      </c>
      <c r="E3" t="s">
        <v>17</v>
      </c>
      <c r="F3">
        <v>176.5</v>
      </c>
      <c r="G3" t="s">
        <v>18</v>
      </c>
      <c r="H3" t="s">
        <v>19</v>
      </c>
      <c r="J3">
        <v>10</v>
      </c>
      <c r="K3">
        <v>11.1</v>
      </c>
      <c r="L3">
        <v>5</v>
      </c>
      <c r="M3">
        <v>17</v>
      </c>
      <c r="N3">
        <v>30</v>
      </c>
      <c r="O3" t="s">
        <v>20</v>
      </c>
    </row>
    <row r="4" spans="1:15">
      <c r="A4" t="s">
        <v>22</v>
      </c>
      <c r="B4" s="2" t="str">
        <f>Hyperlink("https://www.diodes.com/assets/Datasheets/ds40742.pdf")</f>
        <v>https://www.diodes.com/assets/Datasheets/ds40742.pdf</v>
      </c>
      <c r="C4" t="str">
        <f>Hyperlink("https://www.diodes.com/part/view/3.0SMCJ10CAQ","3.0SMCJ10CAQ")</f>
        <v>3.0SMCJ10CAQ</v>
      </c>
      <c r="D4" t="s">
        <v>23</v>
      </c>
      <c r="E4" t="s">
        <v>17</v>
      </c>
      <c r="G4" t="s">
        <v>18</v>
      </c>
      <c r="H4" t="s">
        <v>24</v>
      </c>
      <c r="J4">
        <v>10</v>
      </c>
      <c r="K4">
        <v>11.1</v>
      </c>
      <c r="L4">
        <v>5</v>
      </c>
      <c r="M4">
        <v>17</v>
      </c>
      <c r="N4">
        <v>30</v>
      </c>
      <c r="O4" t="s">
        <v>20</v>
      </c>
    </row>
    <row r="5" spans="1:15">
      <c r="A5" t="s">
        <v>25</v>
      </c>
      <c r="B5" s="2" t="str">
        <f>Hyperlink("https://www.diodes.com/assets/Datasheets/ds40742.pdf")</f>
        <v>https://www.diodes.com/assets/Datasheets/ds40742.pdf</v>
      </c>
      <c r="C5" t="str">
        <f>Hyperlink("https://www.diodes.com/part/view/3.0SMCJ110AQ","3.0SMCJ110AQ")</f>
        <v>3.0SMCJ110AQ</v>
      </c>
      <c r="D5" t="s">
        <v>16</v>
      </c>
      <c r="E5" t="s">
        <v>17</v>
      </c>
      <c r="F5">
        <v>16.9</v>
      </c>
      <c r="G5" t="s">
        <v>18</v>
      </c>
      <c r="H5" t="s">
        <v>19</v>
      </c>
      <c r="J5">
        <v>110</v>
      </c>
      <c r="K5">
        <v>122</v>
      </c>
      <c r="L5">
        <v>5</v>
      </c>
      <c r="M5">
        <v>177</v>
      </c>
      <c r="N5">
        <v>30</v>
      </c>
      <c r="O5" t="s">
        <v>20</v>
      </c>
    </row>
    <row r="6" spans="1:15">
      <c r="A6" t="s">
        <v>26</v>
      </c>
      <c r="B6" s="2" t="str">
        <f>Hyperlink("https://www.diodes.com/assets/Datasheets/ds40742.pdf")</f>
        <v>https://www.diodes.com/assets/Datasheets/ds40742.pdf</v>
      </c>
      <c r="C6" t="str">
        <f>Hyperlink("https://www.diodes.com/part/view/3.0SMCJ11AQ","3.0SMCJ11AQ")</f>
        <v>3.0SMCJ11AQ</v>
      </c>
      <c r="D6" t="s">
        <v>16</v>
      </c>
      <c r="E6" t="s">
        <v>17</v>
      </c>
      <c r="F6">
        <v>164.8</v>
      </c>
      <c r="G6" t="s">
        <v>18</v>
      </c>
      <c r="H6" t="s">
        <v>19</v>
      </c>
      <c r="J6">
        <v>11</v>
      </c>
      <c r="K6">
        <v>12.2</v>
      </c>
      <c r="L6">
        <v>5</v>
      </c>
      <c r="M6">
        <v>18.2</v>
      </c>
      <c r="N6">
        <v>30</v>
      </c>
      <c r="O6" t="s">
        <v>20</v>
      </c>
    </row>
    <row r="7" spans="1:15">
      <c r="A7" t="s">
        <v>27</v>
      </c>
      <c r="B7" s="2" t="str">
        <f>Hyperlink("https://www.diodes.com/assets/Datasheets/ds40742.pdf")</f>
        <v>https://www.diodes.com/assets/Datasheets/ds40742.pdf</v>
      </c>
      <c r="C7" t="str">
        <f>Hyperlink("https://www.diodes.com/part/view/3.0SMCJ11CAQ","3.0SMCJ11CAQ")</f>
        <v>3.0SMCJ11CAQ</v>
      </c>
      <c r="D7" t="s">
        <v>23</v>
      </c>
      <c r="E7" t="s">
        <v>17</v>
      </c>
      <c r="G7" t="s">
        <v>18</v>
      </c>
      <c r="H7" t="s">
        <v>24</v>
      </c>
      <c r="J7">
        <v>11</v>
      </c>
      <c r="K7">
        <v>12.2</v>
      </c>
      <c r="L7">
        <v>5</v>
      </c>
      <c r="M7">
        <v>18.2</v>
      </c>
      <c r="N7">
        <v>30</v>
      </c>
      <c r="O7" t="s">
        <v>20</v>
      </c>
    </row>
    <row r="8" spans="1:15">
      <c r="A8" t="s">
        <v>28</v>
      </c>
      <c r="B8" s="2" t="str">
        <f>Hyperlink("https://www.diodes.com/assets/Datasheets/ds40742.pdf")</f>
        <v>https://www.diodes.com/assets/Datasheets/ds40742.pdf</v>
      </c>
      <c r="C8" t="str">
        <f>Hyperlink("https://www.diodes.com/part/view/3.0SMCJ120AQ","3.0SMCJ120AQ")</f>
        <v>3.0SMCJ120AQ</v>
      </c>
      <c r="D8" t="s">
        <v>16</v>
      </c>
      <c r="E8" t="s">
        <v>17</v>
      </c>
      <c r="F8">
        <v>15.5</v>
      </c>
      <c r="G8" t="s">
        <v>18</v>
      </c>
      <c r="H8" t="s">
        <v>19</v>
      </c>
      <c r="J8">
        <v>120</v>
      </c>
      <c r="K8">
        <v>133</v>
      </c>
      <c r="L8">
        <v>5</v>
      </c>
      <c r="M8">
        <v>193</v>
      </c>
      <c r="N8">
        <v>30</v>
      </c>
      <c r="O8" t="s">
        <v>20</v>
      </c>
    </row>
    <row r="9" spans="1:15">
      <c r="A9" t="s">
        <v>29</v>
      </c>
      <c r="B9" s="2" t="str">
        <f>Hyperlink("https://www.diodes.com/assets/Datasheets/ds40742.pdf")</f>
        <v>https://www.diodes.com/assets/Datasheets/ds40742.pdf</v>
      </c>
      <c r="C9" t="str">
        <f>Hyperlink("https://www.diodes.com/part/view/3.0SMCJ12AQ","3.0SMCJ12AQ")</f>
        <v>3.0SMCJ12AQ</v>
      </c>
      <c r="D9" t="s">
        <v>23</v>
      </c>
      <c r="E9" t="s">
        <v>17</v>
      </c>
      <c r="G9" t="s">
        <v>18</v>
      </c>
      <c r="H9" t="s">
        <v>19</v>
      </c>
      <c r="J9">
        <v>12</v>
      </c>
      <c r="K9">
        <v>13.3</v>
      </c>
      <c r="L9">
        <v>5</v>
      </c>
      <c r="M9">
        <v>19.9</v>
      </c>
      <c r="N9">
        <v>30</v>
      </c>
      <c r="O9" t="s">
        <v>20</v>
      </c>
    </row>
    <row r="10" spans="1:15">
      <c r="A10" t="s">
        <v>30</v>
      </c>
      <c r="B10" s="2" t="str">
        <f>Hyperlink("https://www.diodes.com/assets/Datasheets/ds40742.pdf")</f>
        <v>https://www.diodes.com/assets/Datasheets/ds40742.pdf</v>
      </c>
      <c r="C10" t="str">
        <f>Hyperlink("https://www.diodes.com/part/view/3.0SMCJ12CAQ","3.0SMCJ12CAQ")</f>
        <v>3.0SMCJ12CAQ</v>
      </c>
      <c r="D10" t="s">
        <v>23</v>
      </c>
      <c r="E10" t="s">
        <v>17</v>
      </c>
      <c r="G10" t="s">
        <v>18</v>
      </c>
      <c r="H10" t="s">
        <v>24</v>
      </c>
      <c r="J10">
        <v>12</v>
      </c>
      <c r="K10">
        <v>13.3</v>
      </c>
      <c r="L10">
        <v>5</v>
      </c>
      <c r="M10">
        <v>19.9</v>
      </c>
      <c r="N10">
        <v>30</v>
      </c>
      <c r="O10" t="s">
        <v>20</v>
      </c>
    </row>
    <row r="11" spans="1:15">
      <c r="A11" t="s">
        <v>31</v>
      </c>
      <c r="B11" s="2" t="str">
        <f>Hyperlink("https://www.diodes.com/assets/Datasheets/ds40742.pdf")</f>
        <v>https://www.diodes.com/assets/Datasheets/ds40742.pdf</v>
      </c>
      <c r="C11" t="str">
        <f>Hyperlink("https://www.diodes.com/part/view/3.0SMCJ130AQ","3.0SMCJ130AQ")</f>
        <v>3.0SMCJ130AQ</v>
      </c>
      <c r="D11" t="s">
        <v>16</v>
      </c>
      <c r="E11" t="s">
        <v>17</v>
      </c>
      <c r="F11">
        <v>14.4</v>
      </c>
      <c r="G11" t="s">
        <v>18</v>
      </c>
      <c r="H11" t="s">
        <v>19</v>
      </c>
      <c r="J11">
        <v>130</v>
      </c>
      <c r="K11">
        <v>144</v>
      </c>
      <c r="L11">
        <v>5</v>
      </c>
      <c r="M11">
        <v>209</v>
      </c>
      <c r="N11">
        <v>30</v>
      </c>
      <c r="O11" t="s">
        <v>20</v>
      </c>
    </row>
    <row r="12" spans="1:15">
      <c r="A12" t="s">
        <v>32</v>
      </c>
      <c r="B12" s="2" t="str">
        <f>Hyperlink("https://www.diodes.com/assets/Datasheets/ds40742.pdf")</f>
        <v>https://www.diodes.com/assets/Datasheets/ds40742.pdf</v>
      </c>
      <c r="C12" t="str">
        <f>Hyperlink("https://www.diodes.com/part/view/3.0SMCJ14CAQ","3.0SMCJ14CAQ")</f>
        <v>3.0SMCJ14CAQ</v>
      </c>
      <c r="D12" t="s">
        <v>23</v>
      </c>
      <c r="E12" t="s">
        <v>17</v>
      </c>
      <c r="G12" t="s">
        <v>18</v>
      </c>
      <c r="H12" t="s">
        <v>24</v>
      </c>
      <c r="J12">
        <v>14</v>
      </c>
      <c r="K12">
        <v>15.6</v>
      </c>
      <c r="L12">
        <v>5</v>
      </c>
      <c r="M12">
        <v>23.2</v>
      </c>
      <c r="N12">
        <v>30</v>
      </c>
      <c r="O12" t="s">
        <v>20</v>
      </c>
    </row>
    <row r="13" spans="1:15">
      <c r="A13" t="s">
        <v>33</v>
      </c>
      <c r="B13" s="2" t="str">
        <f>Hyperlink("https://www.diodes.com/assets/Datasheets/ds40742.pdf")</f>
        <v>https://www.diodes.com/assets/Datasheets/ds40742.pdf</v>
      </c>
      <c r="C13" t="str">
        <f>Hyperlink("https://www.diodes.com/part/view/3.0SMCJ150AQ","3.0SMCJ150AQ")</f>
        <v>3.0SMCJ150AQ</v>
      </c>
      <c r="D13" t="s">
        <v>16</v>
      </c>
      <c r="E13" t="s">
        <v>17</v>
      </c>
      <c r="F13">
        <v>12.3</v>
      </c>
      <c r="G13" t="s">
        <v>18</v>
      </c>
      <c r="H13" t="s">
        <v>19</v>
      </c>
      <c r="J13">
        <v>150</v>
      </c>
      <c r="K13">
        <v>167</v>
      </c>
      <c r="L13">
        <v>5</v>
      </c>
      <c r="M13">
        <v>243</v>
      </c>
      <c r="N13">
        <v>30</v>
      </c>
      <c r="O13" t="s">
        <v>20</v>
      </c>
    </row>
    <row r="14" spans="1:15">
      <c r="A14" t="s">
        <v>34</v>
      </c>
      <c r="B14" s="2" t="str">
        <f>Hyperlink("https://www.diodes.com/assets/Datasheets/ds40742.pdf")</f>
        <v>https://www.diodes.com/assets/Datasheets/ds40742.pdf</v>
      </c>
      <c r="C14" t="str">
        <f>Hyperlink("https://www.diodes.com/part/view/3.0SMCJ15AQ","3.0SMCJ15AQ")</f>
        <v>3.0SMCJ15AQ</v>
      </c>
      <c r="D14" t="s">
        <v>16</v>
      </c>
      <c r="E14" t="s">
        <v>17</v>
      </c>
      <c r="F14">
        <v>124</v>
      </c>
      <c r="G14" t="s">
        <v>18</v>
      </c>
      <c r="H14" t="s">
        <v>19</v>
      </c>
      <c r="J14">
        <v>15</v>
      </c>
      <c r="K14">
        <v>16.7</v>
      </c>
      <c r="L14">
        <v>5</v>
      </c>
      <c r="M14">
        <v>24.2</v>
      </c>
      <c r="N14">
        <v>30</v>
      </c>
      <c r="O14" t="s">
        <v>20</v>
      </c>
    </row>
    <row r="15" spans="1:15">
      <c r="A15" t="s">
        <v>35</v>
      </c>
      <c r="B15" s="2" t="str">
        <f>Hyperlink("https://www.diodes.com/assets/Datasheets/ds40742.pdf")</f>
        <v>https://www.diodes.com/assets/Datasheets/ds40742.pdf</v>
      </c>
      <c r="C15" t="str">
        <f>Hyperlink("https://www.diodes.com/part/view/3.0SMCJ15CAQ","3.0SMCJ15CAQ")</f>
        <v>3.0SMCJ15CAQ</v>
      </c>
      <c r="D15" t="s">
        <v>23</v>
      </c>
      <c r="E15" t="s">
        <v>17</v>
      </c>
      <c r="G15" t="s">
        <v>18</v>
      </c>
      <c r="H15" t="s">
        <v>24</v>
      </c>
      <c r="J15">
        <v>15</v>
      </c>
      <c r="K15">
        <v>16.7</v>
      </c>
      <c r="L15">
        <v>5</v>
      </c>
      <c r="M15">
        <v>24.2</v>
      </c>
      <c r="N15">
        <v>30</v>
      </c>
      <c r="O15" t="s">
        <v>20</v>
      </c>
    </row>
    <row r="16" spans="1:15">
      <c r="A16" t="s">
        <v>36</v>
      </c>
      <c r="B16" s="2" t="str">
        <f>Hyperlink("https://www.diodes.com/assets/Datasheets/ds40742.pdf")</f>
        <v>https://www.diodes.com/assets/Datasheets/ds40742.pdf</v>
      </c>
      <c r="C16" t="str">
        <f>Hyperlink("https://www.diodes.com/part/view/3.0SMCJ160AQ","3.0SMCJ160AQ")</f>
        <v>3.0SMCJ160AQ</v>
      </c>
      <c r="D16" t="s">
        <v>16</v>
      </c>
      <c r="E16" t="s">
        <v>17</v>
      </c>
      <c r="F16">
        <v>11.6</v>
      </c>
      <c r="G16" t="s">
        <v>18</v>
      </c>
      <c r="H16" t="s">
        <v>19</v>
      </c>
      <c r="J16">
        <v>160</v>
      </c>
      <c r="K16">
        <v>178</v>
      </c>
      <c r="L16">
        <v>5</v>
      </c>
      <c r="M16">
        <v>259</v>
      </c>
      <c r="N16">
        <v>30</v>
      </c>
      <c r="O16" t="s">
        <v>20</v>
      </c>
    </row>
    <row r="17" spans="1:15">
      <c r="A17" t="s">
        <v>37</v>
      </c>
      <c r="B17" s="2" t="str">
        <f>Hyperlink("https://www.diodes.com/assets/Datasheets/ds40742.pdf")</f>
        <v>https://www.diodes.com/assets/Datasheets/ds40742.pdf</v>
      </c>
      <c r="C17" t="str">
        <f>Hyperlink("https://www.diodes.com/part/view/3.0SMCJ16AQ","3.0SMCJ16AQ")</f>
        <v>3.0SMCJ16AQ</v>
      </c>
      <c r="D17" t="s">
        <v>16</v>
      </c>
      <c r="E17" t="s">
        <v>17</v>
      </c>
      <c r="F17">
        <v>115.4</v>
      </c>
      <c r="G17" t="s">
        <v>18</v>
      </c>
      <c r="H17" t="s">
        <v>19</v>
      </c>
      <c r="J17">
        <v>16</v>
      </c>
      <c r="K17">
        <v>17.8</v>
      </c>
      <c r="L17">
        <v>5</v>
      </c>
      <c r="M17">
        <v>26</v>
      </c>
      <c r="N17">
        <v>30</v>
      </c>
      <c r="O17" t="s">
        <v>20</v>
      </c>
    </row>
    <row r="18" spans="1:15">
      <c r="A18" t="s">
        <v>38</v>
      </c>
      <c r="B18" s="2" t="str">
        <f>Hyperlink("https://www.diodes.com/assets/Datasheets/ds40742.pdf")</f>
        <v>https://www.diodes.com/assets/Datasheets/ds40742.pdf</v>
      </c>
      <c r="C18" t="str">
        <f>Hyperlink("https://www.diodes.com/part/view/3.0SMCJ16CAQ","3.0SMCJ16CAQ")</f>
        <v>3.0SMCJ16CAQ</v>
      </c>
      <c r="D18" t="s">
        <v>23</v>
      </c>
      <c r="E18" t="s">
        <v>17</v>
      </c>
      <c r="G18" t="s">
        <v>18</v>
      </c>
      <c r="H18" t="s">
        <v>24</v>
      </c>
      <c r="J18">
        <v>16</v>
      </c>
      <c r="K18">
        <v>17.8</v>
      </c>
      <c r="L18">
        <v>5</v>
      </c>
      <c r="M18">
        <v>26</v>
      </c>
      <c r="N18">
        <v>30</v>
      </c>
      <c r="O18" t="s">
        <v>20</v>
      </c>
    </row>
    <row r="19" spans="1:15">
      <c r="A19" t="s">
        <v>39</v>
      </c>
      <c r="B19" s="2" t="str">
        <f>Hyperlink("https://www.diodes.com/assets/Datasheets/ds40742.pdf")</f>
        <v>https://www.diodes.com/assets/Datasheets/ds40742.pdf</v>
      </c>
      <c r="C19" t="str">
        <f>Hyperlink("https://www.diodes.com/part/view/3.0SMCJ170AQ","3.0SMCJ170AQ")</f>
        <v>3.0SMCJ170AQ</v>
      </c>
      <c r="D19" t="s">
        <v>16</v>
      </c>
      <c r="E19" t="s">
        <v>17</v>
      </c>
      <c r="F19">
        <v>10.9</v>
      </c>
      <c r="G19" t="s">
        <v>18</v>
      </c>
      <c r="H19" t="s">
        <v>19</v>
      </c>
      <c r="J19">
        <v>170</v>
      </c>
      <c r="K19">
        <v>189</v>
      </c>
      <c r="L19">
        <v>5</v>
      </c>
      <c r="M19">
        <v>275</v>
      </c>
      <c r="N19">
        <v>30</v>
      </c>
      <c r="O19" t="s">
        <v>20</v>
      </c>
    </row>
    <row r="20" spans="1:15">
      <c r="A20" t="s">
        <v>40</v>
      </c>
      <c r="B20" s="2" t="str">
        <f>Hyperlink("https://www.diodes.com/assets/Datasheets/ds40742.pdf")</f>
        <v>https://www.diodes.com/assets/Datasheets/ds40742.pdf</v>
      </c>
      <c r="C20" t="str">
        <f>Hyperlink("https://www.diodes.com/part/view/3.0SMCJ17AQ","3.0SMCJ17AQ")</f>
        <v>3.0SMCJ17AQ</v>
      </c>
      <c r="D20" t="s">
        <v>16</v>
      </c>
      <c r="E20" t="s">
        <v>17</v>
      </c>
      <c r="F20">
        <v>108.7</v>
      </c>
      <c r="G20" t="s">
        <v>18</v>
      </c>
      <c r="H20" t="s">
        <v>19</v>
      </c>
      <c r="J20">
        <v>17</v>
      </c>
      <c r="K20">
        <v>18.9</v>
      </c>
      <c r="L20">
        <v>5</v>
      </c>
      <c r="M20">
        <v>27.6</v>
      </c>
      <c r="N20">
        <v>30</v>
      </c>
      <c r="O20" t="s">
        <v>20</v>
      </c>
    </row>
    <row r="21" spans="1:15">
      <c r="A21" t="s">
        <v>41</v>
      </c>
      <c r="B21" s="2" t="str">
        <f>Hyperlink("https://www.diodes.com/assets/Datasheets/ds40742.pdf")</f>
        <v>https://www.diodes.com/assets/Datasheets/ds40742.pdf</v>
      </c>
      <c r="C21" t="str">
        <f>Hyperlink("https://www.diodes.com/part/view/3.0SMCJ17CAQ","3.0SMCJ17CAQ")</f>
        <v>3.0SMCJ17CAQ</v>
      </c>
      <c r="D21" t="s">
        <v>23</v>
      </c>
      <c r="E21" t="s">
        <v>17</v>
      </c>
      <c r="G21" t="s">
        <v>18</v>
      </c>
      <c r="H21" t="s">
        <v>24</v>
      </c>
      <c r="J21">
        <v>17</v>
      </c>
      <c r="K21">
        <v>18.9</v>
      </c>
      <c r="L21">
        <v>5</v>
      </c>
      <c r="M21">
        <v>27.6</v>
      </c>
      <c r="N21">
        <v>30</v>
      </c>
      <c r="O21" t="s">
        <v>20</v>
      </c>
    </row>
    <row r="22" spans="1:15">
      <c r="A22" t="s">
        <v>42</v>
      </c>
      <c r="B22" s="2" t="str">
        <f>Hyperlink("https://www.diodes.com/assets/Datasheets/ds40742.pdf")</f>
        <v>https://www.diodes.com/assets/Datasheets/ds40742.pdf</v>
      </c>
      <c r="C22" t="str">
        <f>Hyperlink("https://www.diodes.com/part/view/3.0SMCJ18AQ","3.0SMCJ18AQ")</f>
        <v>3.0SMCJ18AQ</v>
      </c>
      <c r="D22" t="s">
        <v>16</v>
      </c>
      <c r="E22" t="s">
        <v>17</v>
      </c>
      <c r="F22">
        <v>102.7</v>
      </c>
      <c r="G22" t="s">
        <v>18</v>
      </c>
      <c r="H22" t="s">
        <v>19</v>
      </c>
      <c r="J22">
        <v>18</v>
      </c>
      <c r="K22">
        <v>20</v>
      </c>
      <c r="L22">
        <v>5</v>
      </c>
      <c r="M22">
        <v>29.2</v>
      </c>
      <c r="N22">
        <v>30</v>
      </c>
      <c r="O22" t="s">
        <v>20</v>
      </c>
    </row>
    <row r="23" spans="1:15">
      <c r="A23" t="s">
        <v>43</v>
      </c>
      <c r="B23" s="2" t="str">
        <f>Hyperlink("https://www.diodes.com/assets/Datasheets/ds40742.pdf")</f>
        <v>https://www.diodes.com/assets/Datasheets/ds40742.pdf</v>
      </c>
      <c r="C23" t="str">
        <f>Hyperlink("https://www.diodes.com/part/view/3.0SMCJ18CAQ","3.0SMCJ18CAQ")</f>
        <v>3.0SMCJ18CAQ</v>
      </c>
      <c r="D23" t="s">
        <v>23</v>
      </c>
      <c r="E23" t="s">
        <v>17</v>
      </c>
      <c r="G23" t="s">
        <v>18</v>
      </c>
      <c r="H23" t="s">
        <v>24</v>
      </c>
      <c r="J23">
        <v>18</v>
      </c>
      <c r="K23">
        <v>20</v>
      </c>
      <c r="L23">
        <v>5</v>
      </c>
      <c r="M23">
        <v>29.2</v>
      </c>
      <c r="N23">
        <v>30</v>
      </c>
      <c r="O23" t="s">
        <v>20</v>
      </c>
    </row>
    <row r="24" spans="1:15">
      <c r="A24" t="s">
        <v>44</v>
      </c>
      <c r="B24" s="2" t="str">
        <f>Hyperlink("https://www.diodes.com/assets/Datasheets/ds40742.pdf")</f>
        <v>https://www.diodes.com/assets/Datasheets/ds40742.pdf</v>
      </c>
      <c r="C24" t="str">
        <f>Hyperlink("https://www.diodes.com/part/view/3.0SMCJ20CAQ","3.0SMCJ20CAQ")</f>
        <v>3.0SMCJ20CAQ</v>
      </c>
      <c r="D24" t="s">
        <v>23</v>
      </c>
      <c r="E24" t="s">
        <v>17</v>
      </c>
      <c r="G24" t="s">
        <v>18</v>
      </c>
      <c r="H24" t="s">
        <v>24</v>
      </c>
      <c r="J24">
        <v>20</v>
      </c>
      <c r="K24">
        <v>22.2</v>
      </c>
      <c r="L24">
        <v>5</v>
      </c>
      <c r="M24">
        <v>32.4</v>
      </c>
      <c r="N24">
        <v>30</v>
      </c>
      <c r="O24" t="s">
        <v>20</v>
      </c>
    </row>
    <row r="25" spans="1:15">
      <c r="A25" t="s">
        <v>45</v>
      </c>
      <c r="B25" s="2" t="str">
        <f>Hyperlink("https://www.diodes.com/assets/Datasheets/ds40742.pdf")</f>
        <v>https://www.diodes.com/assets/Datasheets/ds40742.pdf</v>
      </c>
      <c r="C25" t="str">
        <f>Hyperlink("https://www.diodes.com/part/view/3.0SMCJ24CAQ","3.0SMCJ24CAQ")</f>
        <v>3.0SMCJ24CAQ</v>
      </c>
      <c r="D25" t="s">
        <v>23</v>
      </c>
      <c r="E25" t="s">
        <v>17</v>
      </c>
      <c r="G25" t="s">
        <v>18</v>
      </c>
      <c r="H25" t="s">
        <v>24</v>
      </c>
      <c r="J25">
        <v>24</v>
      </c>
      <c r="K25">
        <v>26.7</v>
      </c>
      <c r="L25">
        <v>5</v>
      </c>
      <c r="M25">
        <v>38.9</v>
      </c>
      <c r="N25">
        <v>30</v>
      </c>
      <c r="O25" t="s">
        <v>20</v>
      </c>
    </row>
    <row r="26" spans="1:15">
      <c r="A26" t="s">
        <v>46</v>
      </c>
      <c r="B26" s="2" t="str">
        <f>Hyperlink("https://www.diodes.com/assets/Datasheets/ds40742.pdf")</f>
        <v>https://www.diodes.com/assets/Datasheets/ds40742.pdf</v>
      </c>
      <c r="C26" t="str">
        <f>Hyperlink("https://www.diodes.com/part/view/3.0SMCJ30CAQ","3.0SMCJ30CAQ")</f>
        <v>3.0SMCJ30CAQ</v>
      </c>
      <c r="D26" t="s">
        <v>23</v>
      </c>
      <c r="E26" t="s">
        <v>17</v>
      </c>
      <c r="G26" t="s">
        <v>18</v>
      </c>
      <c r="H26" t="s">
        <v>24</v>
      </c>
      <c r="J26">
        <v>30</v>
      </c>
      <c r="K26">
        <v>33.3</v>
      </c>
      <c r="L26">
        <v>5</v>
      </c>
      <c r="M26">
        <v>48.4</v>
      </c>
      <c r="N26">
        <v>30</v>
      </c>
      <c r="O26" t="s">
        <v>20</v>
      </c>
    </row>
    <row r="27" spans="1:15">
      <c r="A27" t="s">
        <v>47</v>
      </c>
      <c r="B27" s="2" t="str">
        <f>Hyperlink("https://www.diodes.com/assets/Datasheets/ds40742.pdf")</f>
        <v>https://www.diodes.com/assets/Datasheets/ds40742.pdf</v>
      </c>
      <c r="C27" t="str">
        <f>Hyperlink("https://www.diodes.com/part/view/3.0SMCJ54AQ","3.0SMCJ54AQ")</f>
        <v>3.0SMCJ54AQ</v>
      </c>
      <c r="D27" t="s">
        <v>16</v>
      </c>
      <c r="E27" t="s">
        <v>17</v>
      </c>
      <c r="F27">
        <v>34.4</v>
      </c>
      <c r="G27" t="s">
        <v>18</v>
      </c>
      <c r="H27" t="s">
        <v>19</v>
      </c>
      <c r="J27">
        <v>54</v>
      </c>
      <c r="K27">
        <v>60</v>
      </c>
      <c r="L27">
        <v>5</v>
      </c>
      <c r="M27">
        <v>87.1</v>
      </c>
      <c r="N27">
        <v>30</v>
      </c>
      <c r="O27" t="s">
        <v>20</v>
      </c>
    </row>
    <row r="28" spans="1:15">
      <c r="A28" t="s">
        <v>48</v>
      </c>
      <c r="B28" s="2" t="str">
        <f>Hyperlink("https://www.diodes.com/assets/Datasheets/ds40742.pdf")</f>
        <v>https://www.diodes.com/assets/Datasheets/ds40742.pdf</v>
      </c>
      <c r="C28" t="str">
        <f>Hyperlink("https://www.diodes.com/part/view/3.0SMCJ54CAQ","3.0SMCJ54CAQ")</f>
        <v>3.0SMCJ54CAQ</v>
      </c>
      <c r="D28" t="s">
        <v>16</v>
      </c>
      <c r="E28" t="s">
        <v>17</v>
      </c>
      <c r="F28">
        <v>34.4</v>
      </c>
      <c r="G28" t="s">
        <v>18</v>
      </c>
      <c r="H28" t="s">
        <v>24</v>
      </c>
      <c r="J28">
        <v>54</v>
      </c>
      <c r="K28">
        <v>60</v>
      </c>
      <c r="L28">
        <v>5</v>
      </c>
      <c r="M28">
        <v>87.1</v>
      </c>
      <c r="N28">
        <v>30</v>
      </c>
      <c r="O28" t="s">
        <v>20</v>
      </c>
    </row>
    <row r="29" spans="1:15">
      <c r="A29" t="s">
        <v>49</v>
      </c>
      <c r="B29" s="2" t="str">
        <f>Hyperlink("https://www.diodes.com/assets/Datasheets/ds40742.pdf")</f>
        <v>https://www.diodes.com/assets/Datasheets/ds40742.pdf</v>
      </c>
      <c r="C29" t="str">
        <f>Hyperlink("https://www.diodes.com/part/view/3.0SMCJ58AQ","3.0SMCJ58AQ")</f>
        <v>3.0SMCJ58AQ</v>
      </c>
      <c r="D29" t="s">
        <v>16</v>
      </c>
      <c r="E29" t="s">
        <v>17</v>
      </c>
      <c r="F29">
        <v>32.1</v>
      </c>
      <c r="G29" t="s">
        <v>18</v>
      </c>
      <c r="H29" t="s">
        <v>19</v>
      </c>
      <c r="J29">
        <v>58</v>
      </c>
      <c r="K29">
        <v>64.4</v>
      </c>
      <c r="L29">
        <v>5</v>
      </c>
      <c r="M29">
        <v>93.6</v>
      </c>
      <c r="N29">
        <v>30</v>
      </c>
      <c r="O29" t="s">
        <v>20</v>
      </c>
    </row>
    <row r="30" spans="1:15">
      <c r="A30" t="s">
        <v>50</v>
      </c>
      <c r="B30" s="2" t="str">
        <f>Hyperlink("https://www.diodes.com/assets/Datasheets/ds40742.pdf")</f>
        <v>https://www.diodes.com/assets/Datasheets/ds40742.pdf</v>
      </c>
      <c r="C30" t="str">
        <f>Hyperlink("https://www.diodes.com/part/view/3.0SMCJ58CAQ","3.0SMCJ58CAQ")</f>
        <v>3.0SMCJ58CAQ</v>
      </c>
      <c r="D30" t="s">
        <v>16</v>
      </c>
      <c r="E30" t="s">
        <v>17</v>
      </c>
      <c r="F30">
        <v>32.1</v>
      </c>
      <c r="G30" t="s">
        <v>18</v>
      </c>
      <c r="H30" t="s">
        <v>24</v>
      </c>
      <c r="J30">
        <v>58</v>
      </c>
      <c r="K30">
        <v>64.4</v>
      </c>
      <c r="L30">
        <v>5</v>
      </c>
      <c r="M30">
        <v>93.6</v>
      </c>
      <c r="N30">
        <v>30</v>
      </c>
      <c r="O30" t="s">
        <v>20</v>
      </c>
    </row>
    <row r="31" spans="1:15">
      <c r="A31" t="s">
        <v>51</v>
      </c>
      <c r="B31" s="2" t="str">
        <f>Hyperlink("https://www.diodes.com/assets/Datasheets/ds40742.pdf")</f>
        <v>https://www.diodes.com/assets/Datasheets/ds40742.pdf</v>
      </c>
      <c r="C31" t="str">
        <f>Hyperlink("https://www.diodes.com/part/view/3.0SMCJ60AQ","3.0SMCJ60AQ")</f>
        <v>3.0SMCJ60AQ</v>
      </c>
      <c r="D31" t="s">
        <v>23</v>
      </c>
      <c r="E31" t="s">
        <v>17</v>
      </c>
      <c r="G31" t="s">
        <v>18</v>
      </c>
      <c r="H31" t="s">
        <v>19</v>
      </c>
      <c r="J31">
        <v>60</v>
      </c>
      <c r="K31">
        <v>66.7</v>
      </c>
      <c r="L31">
        <v>5</v>
      </c>
      <c r="M31">
        <v>96.8</v>
      </c>
      <c r="N31">
        <v>30</v>
      </c>
      <c r="O31" t="s">
        <v>20</v>
      </c>
    </row>
    <row r="32" spans="1:15">
      <c r="A32" t="s">
        <v>52</v>
      </c>
      <c r="B32" s="2" t="str">
        <f>Hyperlink("https://www.diodes.com/assets/Datasheets/ds40742.pdf")</f>
        <v>https://www.diodes.com/assets/Datasheets/ds40742.pdf</v>
      </c>
      <c r="C32" t="str">
        <f>Hyperlink("https://www.diodes.com/part/view/3.0SMCJ60CAQ","3.0SMCJ60CAQ")</f>
        <v>3.0SMCJ60CAQ</v>
      </c>
      <c r="D32" t="s">
        <v>23</v>
      </c>
      <c r="E32" t="s">
        <v>17</v>
      </c>
      <c r="G32" t="s">
        <v>18</v>
      </c>
      <c r="H32" t="s">
        <v>24</v>
      </c>
      <c r="J32">
        <v>60</v>
      </c>
      <c r="K32">
        <v>66.7</v>
      </c>
      <c r="L32">
        <v>5</v>
      </c>
      <c r="M32">
        <v>96.8</v>
      </c>
      <c r="N32">
        <v>30</v>
      </c>
      <c r="O32" t="s">
        <v>20</v>
      </c>
    </row>
    <row r="33" spans="1:15">
      <c r="A33" t="s">
        <v>53</v>
      </c>
      <c r="B33" s="2" t="str">
        <f>Hyperlink("https://www.diodes.com/assets/Datasheets/ds40742.pdf")</f>
        <v>https://www.diodes.com/assets/Datasheets/ds40742.pdf</v>
      </c>
      <c r="C33" t="str">
        <f>Hyperlink("https://www.diodes.com/part/view/3.0SMCJ64AQ","3.0SMCJ64AQ")</f>
        <v>3.0SMCJ64AQ</v>
      </c>
      <c r="D33" t="s">
        <v>23</v>
      </c>
      <c r="E33" t="s">
        <v>17</v>
      </c>
      <c r="G33" t="s">
        <v>18</v>
      </c>
      <c r="H33" t="s">
        <v>19</v>
      </c>
      <c r="J33">
        <v>64</v>
      </c>
      <c r="K33">
        <v>71.1</v>
      </c>
      <c r="L33">
        <v>5</v>
      </c>
      <c r="M33">
        <v>103</v>
      </c>
      <c r="N33">
        <v>30</v>
      </c>
      <c r="O33" t="s">
        <v>20</v>
      </c>
    </row>
    <row r="34" spans="1:15">
      <c r="A34" t="s">
        <v>54</v>
      </c>
      <c r="B34" s="2" t="str">
        <f>Hyperlink("https://www.diodes.com/assets/Datasheets/ds40742.pdf")</f>
        <v>https://www.diodes.com/assets/Datasheets/ds40742.pdf</v>
      </c>
      <c r="C34" t="str">
        <f>Hyperlink("https://www.diodes.com/part/view/3.0SMCJ64CAQ","3.0SMCJ64CAQ")</f>
        <v>3.0SMCJ64CAQ</v>
      </c>
      <c r="D34" t="s">
        <v>23</v>
      </c>
      <c r="E34" t="s">
        <v>17</v>
      </c>
      <c r="G34" t="s">
        <v>18</v>
      </c>
      <c r="H34" t="s">
        <v>24</v>
      </c>
      <c r="J34">
        <v>64</v>
      </c>
      <c r="K34">
        <v>71.1</v>
      </c>
      <c r="L34">
        <v>5</v>
      </c>
      <c r="M34">
        <v>103</v>
      </c>
      <c r="N34">
        <v>30</v>
      </c>
      <c r="O34" t="s">
        <v>20</v>
      </c>
    </row>
    <row r="35" spans="1:15">
      <c r="A35" t="s">
        <v>55</v>
      </c>
      <c r="B35" s="2" t="str">
        <f>Hyperlink("https://www.diodes.com/assets/Datasheets/ds40742.pdf")</f>
        <v>https://www.diodes.com/assets/Datasheets/ds40742.pdf</v>
      </c>
      <c r="C35" t="str">
        <f>Hyperlink("https://www.diodes.com/part/view/3.0SMCJ70AQ","3.0SMCJ70AQ")</f>
        <v>3.0SMCJ70AQ</v>
      </c>
      <c r="D35" t="s">
        <v>23</v>
      </c>
      <c r="E35" t="s">
        <v>17</v>
      </c>
      <c r="G35" t="s">
        <v>18</v>
      </c>
      <c r="H35" t="s">
        <v>19</v>
      </c>
      <c r="J35">
        <v>70</v>
      </c>
      <c r="K35">
        <v>77.8</v>
      </c>
      <c r="L35">
        <v>5</v>
      </c>
      <c r="M35">
        <v>113</v>
      </c>
      <c r="N35">
        <v>30</v>
      </c>
      <c r="O35" t="s">
        <v>20</v>
      </c>
    </row>
    <row r="36" spans="1:15">
      <c r="A36" t="s">
        <v>56</v>
      </c>
      <c r="B36" s="2" t="str">
        <f>Hyperlink("https://www.diodes.com/assets/Datasheets/ds40742.pdf")</f>
        <v>https://www.diodes.com/assets/Datasheets/ds40742.pdf</v>
      </c>
      <c r="C36" t="str">
        <f>Hyperlink("https://www.diodes.com/part/view/3.0SMCJ70CAQ","3.0SMCJ70CAQ")</f>
        <v>3.0SMCJ70CAQ</v>
      </c>
      <c r="D36" t="s">
        <v>23</v>
      </c>
      <c r="E36" t="s">
        <v>17</v>
      </c>
      <c r="G36" t="s">
        <v>18</v>
      </c>
      <c r="H36" t="s">
        <v>24</v>
      </c>
      <c r="J36">
        <v>70</v>
      </c>
      <c r="K36">
        <v>77.8</v>
      </c>
      <c r="L36">
        <v>5</v>
      </c>
      <c r="M36">
        <v>113</v>
      </c>
      <c r="N36">
        <v>30</v>
      </c>
      <c r="O36" t="s">
        <v>20</v>
      </c>
    </row>
    <row r="37" spans="1:15">
      <c r="A37" t="s">
        <v>57</v>
      </c>
      <c r="B37" s="2" t="str">
        <f>Hyperlink("https://www.diodes.com/assets/Datasheets/ds40742.pdf")</f>
        <v>https://www.diodes.com/assets/Datasheets/ds40742.pdf</v>
      </c>
      <c r="C37" t="str">
        <f>Hyperlink("https://www.diodes.com/part/view/3.0SMCJ78AQ","3.0SMCJ78AQ")</f>
        <v>3.0SMCJ78AQ</v>
      </c>
      <c r="D37" t="s">
        <v>16</v>
      </c>
      <c r="E37" t="s">
        <v>17</v>
      </c>
      <c r="F37">
        <v>23.8</v>
      </c>
      <c r="G37" t="s">
        <v>18</v>
      </c>
      <c r="H37" t="s">
        <v>19</v>
      </c>
      <c r="J37">
        <v>78</v>
      </c>
      <c r="K37">
        <v>86.7</v>
      </c>
      <c r="L37">
        <v>95.8</v>
      </c>
      <c r="M37">
        <v>126</v>
      </c>
      <c r="N37">
        <v>30</v>
      </c>
      <c r="O37" t="s">
        <v>20</v>
      </c>
    </row>
    <row r="38" spans="1:15">
      <c r="A38" t="s">
        <v>58</v>
      </c>
      <c r="B38" s="2" t="str">
        <f>Hyperlink("https://www.diodes.com/assets/Datasheets/ds40742.pdf")</f>
        <v>https://www.diodes.com/assets/Datasheets/ds40742.pdf</v>
      </c>
      <c r="C38" t="str">
        <f>Hyperlink("https://www.diodes.com/part/view/3.0SMCJ78CAQ","3.0SMCJ78CAQ")</f>
        <v>3.0SMCJ78CAQ</v>
      </c>
      <c r="D38" t="s">
        <v>16</v>
      </c>
      <c r="E38" t="s">
        <v>17</v>
      </c>
      <c r="F38">
        <v>23.8</v>
      </c>
      <c r="G38" t="s">
        <v>18</v>
      </c>
      <c r="H38" t="s">
        <v>24</v>
      </c>
      <c r="J38">
        <v>78</v>
      </c>
      <c r="K38">
        <v>86.7</v>
      </c>
      <c r="L38">
        <v>95.8</v>
      </c>
      <c r="M38">
        <v>126</v>
      </c>
      <c r="N38">
        <v>30</v>
      </c>
      <c r="O38" t="s">
        <v>20</v>
      </c>
    </row>
    <row r="39" spans="1:15">
      <c r="A39" t="s">
        <v>59</v>
      </c>
      <c r="B39" s="2" t="str">
        <f>Hyperlink("https://www.diodes.com/assets/Datasheets/ds40742.pdf")</f>
        <v>https://www.diodes.com/assets/Datasheets/ds40742.pdf</v>
      </c>
      <c r="C39" t="str">
        <f>Hyperlink("https://www.diodes.com/part/view/3.0SMCJ85AQ","3.0SMCJ85AQ")</f>
        <v>3.0SMCJ85AQ</v>
      </c>
      <c r="D39" t="s">
        <v>16</v>
      </c>
      <c r="E39" t="s">
        <v>17</v>
      </c>
      <c r="F39">
        <v>21.9</v>
      </c>
      <c r="G39" t="s">
        <v>18</v>
      </c>
      <c r="H39" t="s">
        <v>19</v>
      </c>
      <c r="J39">
        <v>85</v>
      </c>
      <c r="K39">
        <v>94.4</v>
      </c>
      <c r="L39">
        <v>5</v>
      </c>
      <c r="M39">
        <v>137</v>
      </c>
      <c r="N39">
        <v>30</v>
      </c>
      <c r="O39" t="s">
        <v>20</v>
      </c>
    </row>
    <row r="40" spans="1:15">
      <c r="A40" t="s">
        <v>60</v>
      </c>
      <c r="B40" s="2" t="str">
        <f>Hyperlink("https://www.diodes.com/assets/Datasheets/ds40742.pdf")</f>
        <v>https://www.diodes.com/assets/Datasheets/ds40742.pdf</v>
      </c>
      <c r="C40" t="str">
        <f>Hyperlink("https://www.diodes.com/part/view/3.0SMCJ85CAQ","3.0SMCJ85CAQ")</f>
        <v>3.0SMCJ85CAQ</v>
      </c>
      <c r="D40" t="s">
        <v>16</v>
      </c>
      <c r="E40" t="s">
        <v>17</v>
      </c>
      <c r="F40">
        <v>21.9</v>
      </c>
      <c r="G40" t="s">
        <v>18</v>
      </c>
      <c r="H40" t="s">
        <v>24</v>
      </c>
      <c r="J40">
        <v>85</v>
      </c>
      <c r="K40">
        <v>94.4</v>
      </c>
      <c r="L40">
        <v>5</v>
      </c>
      <c r="M40">
        <v>137</v>
      </c>
      <c r="N40">
        <v>30</v>
      </c>
      <c r="O40" t="s">
        <v>20</v>
      </c>
    </row>
    <row r="41" spans="1:15">
      <c r="A41" t="s">
        <v>61</v>
      </c>
      <c r="B41" s="2" t="str">
        <f>Hyperlink("https://www.diodes.com/assets/Datasheets/DS43178.pdf")</f>
        <v>https://www.diodes.com/assets/Datasheets/DS43178.pdf</v>
      </c>
      <c r="C41" t="str">
        <f>Hyperlink("https://www.diodes.com/part/view/D10V0X1B2LP4Q","D10V0X1B2LP4Q")</f>
        <v>D10V0X1B2LP4Q</v>
      </c>
      <c r="D41" t="s">
        <v>62</v>
      </c>
      <c r="E41" t="s">
        <v>17</v>
      </c>
      <c r="G41" t="s">
        <v>18</v>
      </c>
      <c r="H41" t="s">
        <v>63</v>
      </c>
      <c r="J41">
        <v>10</v>
      </c>
      <c r="K41">
        <v>11.5</v>
      </c>
      <c r="M41">
        <v>23</v>
      </c>
      <c r="O41" t="s">
        <v>64</v>
      </c>
    </row>
    <row r="42" spans="1:15">
      <c r="A42" t="s">
        <v>65</v>
      </c>
      <c r="B42" s="2" t="str">
        <f>Hyperlink("https://www.diodes.com/assets/Datasheets/D10V0X1B2LPQ.pdf")</f>
        <v>https://www.diodes.com/assets/Datasheets/D10V0X1B2LPQ.pdf</v>
      </c>
      <c r="C42" t="str">
        <f>Hyperlink("https://www.diodes.com/part/view/D10V0X1B2LPQ","D10V0X1B2LPQ")</f>
        <v>D10V0X1B2LPQ</v>
      </c>
      <c r="D42" t="s">
        <v>66</v>
      </c>
      <c r="E42" t="s">
        <v>17</v>
      </c>
      <c r="G42" t="s">
        <v>18</v>
      </c>
      <c r="H42" t="s">
        <v>24</v>
      </c>
      <c r="I42">
        <v>0.51</v>
      </c>
      <c r="J42">
        <v>10</v>
      </c>
      <c r="K42">
        <v>11.5</v>
      </c>
      <c r="M42">
        <v>20</v>
      </c>
      <c r="N42" t="s">
        <v>67</v>
      </c>
      <c r="O42" t="s">
        <v>68</v>
      </c>
    </row>
    <row r="43" spans="1:15">
      <c r="A43" t="s">
        <v>69</v>
      </c>
      <c r="B43" s="2" t="str">
        <f>Hyperlink("https://www.diodes.com/assets/Datasheets/D1213A-01LPQ.pdf")</f>
        <v>https://www.diodes.com/assets/Datasheets/D1213A-01LPQ.pdf</v>
      </c>
      <c r="C43" t="str">
        <f>Hyperlink("https://www.diodes.com/part/view/D1213A-01LPQ","D1213A-01LPQ")</f>
        <v>D1213A-01LPQ</v>
      </c>
      <c r="D43" t="s">
        <v>70</v>
      </c>
      <c r="E43" t="s">
        <v>17</v>
      </c>
      <c r="G43" t="s">
        <v>18</v>
      </c>
      <c r="H43" t="s">
        <v>19</v>
      </c>
      <c r="I43">
        <v>0.85</v>
      </c>
      <c r="J43">
        <v>3.3</v>
      </c>
      <c r="K43">
        <v>6</v>
      </c>
      <c r="L43">
        <v>0.1</v>
      </c>
      <c r="M43">
        <v>10</v>
      </c>
      <c r="N43">
        <v>8</v>
      </c>
      <c r="O43" t="s">
        <v>68</v>
      </c>
    </row>
    <row r="44" spans="1:15">
      <c r="A44" t="s">
        <v>71</v>
      </c>
      <c r="B44" s="2" t="str">
        <f>Hyperlink("https://www.diodes.com/assets/Datasheets/D1213A-01WQ.pdf")</f>
        <v>https://www.diodes.com/assets/Datasheets/D1213A-01WQ.pdf</v>
      </c>
      <c r="C44" t="str">
        <f>Hyperlink("https://www.diodes.com/part/view/D1213A-01WQ","D1213A-01WQ")</f>
        <v>D1213A-01WQ</v>
      </c>
      <c r="D44" t="s">
        <v>72</v>
      </c>
      <c r="E44" t="s">
        <v>17</v>
      </c>
      <c r="G44" t="s">
        <v>18</v>
      </c>
      <c r="H44" t="s">
        <v>19</v>
      </c>
      <c r="I44">
        <v>0.85</v>
      </c>
      <c r="J44">
        <v>3.3</v>
      </c>
      <c r="K44">
        <v>6</v>
      </c>
      <c r="L44">
        <v>0.1</v>
      </c>
      <c r="M44">
        <v>17</v>
      </c>
      <c r="N44">
        <v>8</v>
      </c>
      <c r="O44" t="s">
        <v>73</v>
      </c>
    </row>
    <row r="45" spans="1:15">
      <c r="A45" t="s">
        <v>74</v>
      </c>
      <c r="B45" s="2" t="str">
        <f>Hyperlink("https://www.diodes.com/assets/Datasheets/D1213A-01WSQ.pdf")</f>
        <v>https://www.diodes.com/assets/Datasheets/D1213A-01WSQ.pdf</v>
      </c>
      <c r="C45" t="str">
        <f>Hyperlink("https://www.diodes.com/part/view/D1213A-01WSQ","D1213A-01WSQ")</f>
        <v>D1213A-01WSQ</v>
      </c>
      <c r="D45" t="s">
        <v>75</v>
      </c>
      <c r="E45" t="s">
        <v>17</v>
      </c>
      <c r="G45" t="s">
        <v>18</v>
      </c>
      <c r="H45" t="s">
        <v>19</v>
      </c>
      <c r="I45">
        <v>0.85</v>
      </c>
      <c r="J45">
        <v>6</v>
      </c>
      <c r="K45">
        <v>6</v>
      </c>
      <c r="L45">
        <v>1</v>
      </c>
      <c r="M45">
        <v>20</v>
      </c>
      <c r="N45">
        <v>25</v>
      </c>
      <c r="O45" t="s">
        <v>76</v>
      </c>
    </row>
    <row r="46" spans="1:15">
      <c r="A46" t="s">
        <v>77</v>
      </c>
      <c r="B46" s="2" t="str">
        <f>Hyperlink("https://www.diodes.com/assets/Datasheets/D1213A-02SOLQ.pdf")</f>
        <v>https://www.diodes.com/assets/Datasheets/D1213A-02SOLQ.pdf</v>
      </c>
      <c r="C46" t="str">
        <f>Hyperlink("https://www.diodes.com/part/view/D1213A-02SOLQ","D1213A-02SOLQ")</f>
        <v>D1213A-02SOLQ</v>
      </c>
      <c r="D46" t="s">
        <v>78</v>
      </c>
      <c r="E46" t="s">
        <v>17</v>
      </c>
      <c r="F46">
        <v>5</v>
      </c>
      <c r="G46" t="s">
        <v>18</v>
      </c>
      <c r="H46" t="s">
        <v>79</v>
      </c>
      <c r="I46">
        <v>0.85</v>
      </c>
      <c r="J46">
        <v>3.3</v>
      </c>
      <c r="K46">
        <v>6</v>
      </c>
      <c r="L46">
        <v>0.1</v>
      </c>
      <c r="N46" t="s">
        <v>80</v>
      </c>
      <c r="O46" t="s">
        <v>81</v>
      </c>
    </row>
    <row r="47" spans="1:15">
      <c r="A47" t="s">
        <v>82</v>
      </c>
      <c r="B47" s="2" t="str">
        <f>Hyperlink("https://www.diodes.com/assets/Datasheets/D1213A-02WLQ.pdf")</f>
        <v>https://www.diodes.com/assets/Datasheets/D1213A-02WLQ.pdf</v>
      </c>
      <c r="C47" t="str">
        <f>Hyperlink("https://www.diodes.com/part/view/D1213A-02WLQ","D1213A-02WLQ")</f>
        <v>D1213A-02WLQ</v>
      </c>
      <c r="D47" t="s">
        <v>78</v>
      </c>
      <c r="E47" t="s">
        <v>17</v>
      </c>
      <c r="G47" t="s">
        <v>18</v>
      </c>
      <c r="H47" t="s">
        <v>83</v>
      </c>
      <c r="I47">
        <v>0.85</v>
      </c>
      <c r="J47">
        <v>5.5</v>
      </c>
      <c r="K47">
        <v>6</v>
      </c>
      <c r="L47">
        <v>1</v>
      </c>
      <c r="M47">
        <v>17</v>
      </c>
      <c r="N47" t="s">
        <v>84</v>
      </c>
      <c r="O47" t="s">
        <v>73</v>
      </c>
    </row>
    <row r="48" spans="1:15">
      <c r="A48" t="s">
        <v>85</v>
      </c>
      <c r="B48" s="2" t="str">
        <f>Hyperlink("https://www.diodes.com/assets/Datasheets/D1213A-04TSQ.pdf")</f>
        <v>https://www.diodes.com/assets/Datasheets/D1213A-04TSQ.pdf</v>
      </c>
      <c r="C48" t="str">
        <f>Hyperlink("https://www.diodes.com/part/view/D1213A-04TSQ","D1213A-04TSQ")</f>
        <v>D1213A-04TSQ</v>
      </c>
      <c r="D48" t="s">
        <v>86</v>
      </c>
      <c r="E48" t="s">
        <v>17</v>
      </c>
      <c r="F48">
        <v>5</v>
      </c>
      <c r="G48" t="s">
        <v>18</v>
      </c>
      <c r="H48" t="s">
        <v>83</v>
      </c>
      <c r="I48">
        <v>0.85</v>
      </c>
      <c r="J48">
        <v>3.3</v>
      </c>
      <c r="K48">
        <v>6</v>
      </c>
      <c r="L48">
        <v>8</v>
      </c>
      <c r="N48" t="s">
        <v>87</v>
      </c>
      <c r="O48" t="s">
        <v>88</v>
      </c>
    </row>
    <row r="49" spans="1:15">
      <c r="A49" t="s">
        <v>89</v>
      </c>
      <c r="B49" s="2" t="str">
        <f>Hyperlink("https://www.diodes.com/assets/Datasheets/D1213A-04VQ.pdf")</f>
        <v>https://www.diodes.com/assets/Datasheets/D1213A-04VQ.pdf</v>
      </c>
      <c r="C49" t="str">
        <f>Hyperlink("https://www.diodes.com/part/view/D1213A-04VQ","D1213A-04VQ")</f>
        <v>D1213A-04VQ</v>
      </c>
      <c r="D49" t="s">
        <v>90</v>
      </c>
      <c r="E49" t="s">
        <v>17</v>
      </c>
      <c r="G49" t="s">
        <v>18</v>
      </c>
      <c r="H49" t="s">
        <v>91</v>
      </c>
      <c r="I49">
        <v>1.2</v>
      </c>
      <c r="J49">
        <v>3.3</v>
      </c>
      <c r="K49">
        <v>6</v>
      </c>
      <c r="L49">
        <v>0.1</v>
      </c>
      <c r="M49">
        <v>18</v>
      </c>
      <c r="N49" t="s">
        <v>92</v>
      </c>
      <c r="O49" t="s">
        <v>93</v>
      </c>
    </row>
    <row r="50" spans="1:15">
      <c r="A50" t="s">
        <v>94</v>
      </c>
      <c r="B50" s="2" t="str">
        <f>Hyperlink("https://www.diodes.com/assets/Datasheets/D12V0H1U2WSQ.pdf")</f>
        <v>https://www.diodes.com/assets/Datasheets/D12V0H1U2WSQ.pdf</v>
      </c>
      <c r="C50" t="str">
        <f>Hyperlink("https://www.diodes.com/part/view/D12V0H1U2WSQ","D12V0H1U2WSQ")</f>
        <v>D12V0H1U2WSQ</v>
      </c>
      <c r="D50" t="s">
        <v>95</v>
      </c>
      <c r="E50" t="s">
        <v>17</v>
      </c>
      <c r="G50" t="s">
        <v>18</v>
      </c>
      <c r="H50" t="s">
        <v>83</v>
      </c>
      <c r="I50">
        <v>180</v>
      </c>
      <c r="J50">
        <v>12</v>
      </c>
      <c r="K50">
        <v>13.3</v>
      </c>
      <c r="L50">
        <v>0.1</v>
      </c>
      <c r="M50">
        <v>24</v>
      </c>
      <c r="N50" t="s">
        <v>84</v>
      </c>
      <c r="O50" t="s">
        <v>76</v>
      </c>
    </row>
    <row r="51" spans="1:15">
      <c r="A51" t="s">
        <v>96</v>
      </c>
      <c r="B51" s="2" t="str">
        <f>Hyperlink("https://www.diodes.com/assets/Datasheets/D12V0HA1U2LPQ.pdf")</f>
        <v>https://www.diodes.com/assets/Datasheets/D12V0HA1U2LPQ.pdf</v>
      </c>
      <c r="C51" t="str">
        <f>Hyperlink("https://www.diodes.com/part/view/D12V0HA1U2LPQ","D12V0HA1U2LPQ")</f>
        <v>D12V0HA1U2LPQ</v>
      </c>
      <c r="D51" t="s">
        <v>95</v>
      </c>
      <c r="E51" t="s">
        <v>17</v>
      </c>
      <c r="G51" t="s">
        <v>18</v>
      </c>
      <c r="H51" t="s">
        <v>83</v>
      </c>
      <c r="I51">
        <v>1</v>
      </c>
      <c r="J51">
        <v>12</v>
      </c>
      <c r="K51">
        <v>13.5</v>
      </c>
      <c r="L51">
        <v>0.1</v>
      </c>
      <c r="N51" t="s">
        <v>84</v>
      </c>
      <c r="O51" t="s">
        <v>68</v>
      </c>
    </row>
    <row r="52" spans="1:15">
      <c r="A52" t="s">
        <v>97</v>
      </c>
      <c r="B52" s="2" t="str">
        <f>Hyperlink("https://www.diodes.com/assets/Datasheets/D12V0S1U2LP1610Q.pdf")</f>
        <v>https://www.diodes.com/assets/Datasheets/D12V0S1U2LP1610Q.pdf</v>
      </c>
      <c r="C52" t="str">
        <f>Hyperlink("https://www.diodes.com/part/view/D12V0S1U2LP1610Q","D12V0S1U2LP1610Q")</f>
        <v>D12V0S1U2LP1610Q</v>
      </c>
      <c r="D52" t="s">
        <v>98</v>
      </c>
      <c r="E52" t="s">
        <v>17</v>
      </c>
      <c r="G52" t="s">
        <v>18</v>
      </c>
      <c r="H52" t="s">
        <v>83</v>
      </c>
      <c r="I52">
        <v>400</v>
      </c>
      <c r="J52">
        <v>12</v>
      </c>
      <c r="K52">
        <v>13</v>
      </c>
      <c r="L52">
        <v>0.2</v>
      </c>
      <c r="M52">
        <v>20</v>
      </c>
      <c r="N52" t="s">
        <v>84</v>
      </c>
      <c r="O52" t="s">
        <v>99</v>
      </c>
    </row>
    <row r="53" spans="1:15">
      <c r="A53" t="s">
        <v>100</v>
      </c>
      <c r="B53" s="2" t="str">
        <f>Hyperlink("https://www.diodes.com/assets/Datasheets/DS43178.pdf")</f>
        <v>https://www.diodes.com/assets/Datasheets/DS43178.pdf</v>
      </c>
      <c r="C53" t="str">
        <f>Hyperlink("https://www.diodes.com/part/view/D12V0X1B2LP4Q","D12V0X1B2LP4Q")</f>
        <v>D12V0X1B2LP4Q</v>
      </c>
      <c r="D53" t="s">
        <v>62</v>
      </c>
      <c r="E53" t="s">
        <v>17</v>
      </c>
      <c r="G53" t="s">
        <v>18</v>
      </c>
      <c r="H53" t="s">
        <v>63</v>
      </c>
      <c r="J53">
        <v>12</v>
      </c>
      <c r="K53">
        <v>13</v>
      </c>
      <c r="M53">
        <v>25</v>
      </c>
      <c r="O53" t="s">
        <v>64</v>
      </c>
    </row>
    <row r="54" spans="1:15">
      <c r="A54" t="s">
        <v>101</v>
      </c>
      <c r="B54" s="2" t="str">
        <f>Hyperlink("https://www.diodes.com/assets/Datasheets/D12V0X1B2LPQ.pdf")</f>
        <v>https://www.diodes.com/assets/Datasheets/D12V0X1B2LPQ.pdf</v>
      </c>
      <c r="C54" t="str">
        <f>Hyperlink("https://www.diodes.com/part/view/D12V0X1B2LPQ","D12V0X1B2LPQ")</f>
        <v>D12V0X1B2LPQ</v>
      </c>
      <c r="D54" t="s">
        <v>102</v>
      </c>
      <c r="E54" t="s">
        <v>17</v>
      </c>
      <c r="G54" t="s">
        <v>18</v>
      </c>
      <c r="H54" t="s">
        <v>24</v>
      </c>
      <c r="I54">
        <v>0.5</v>
      </c>
      <c r="J54">
        <v>12</v>
      </c>
      <c r="K54">
        <v>13</v>
      </c>
      <c r="M54">
        <v>24</v>
      </c>
      <c r="N54">
        <v>20</v>
      </c>
      <c r="O54" t="s">
        <v>68</v>
      </c>
    </row>
    <row r="55" spans="1:15">
      <c r="A55" t="s">
        <v>103</v>
      </c>
      <c r="B55" s="2" t="str">
        <f>Hyperlink("https://www.diodes.com/assets/Datasheets/D15V0S1U2LP1610Q.pdf")</f>
        <v>https://www.diodes.com/assets/Datasheets/D15V0S1U2LP1610Q.pdf</v>
      </c>
      <c r="C55" t="str">
        <f>Hyperlink("https://www.diodes.com/part/view/D15V0S1U2LP1610Q","D15V0S1U2LP1610Q")</f>
        <v>D15V0S1U2LP1610Q</v>
      </c>
      <c r="D55" t="s">
        <v>104</v>
      </c>
      <c r="E55" t="s">
        <v>17</v>
      </c>
      <c r="G55" t="s">
        <v>18</v>
      </c>
      <c r="H55" t="s">
        <v>83</v>
      </c>
      <c r="I55">
        <v>270</v>
      </c>
      <c r="J55">
        <v>15</v>
      </c>
      <c r="K55">
        <v>17</v>
      </c>
      <c r="L55">
        <v>0.2</v>
      </c>
      <c r="M55">
        <v>28</v>
      </c>
      <c r="N55" t="s">
        <v>84</v>
      </c>
      <c r="O55" t="s">
        <v>99</v>
      </c>
    </row>
    <row r="56" spans="1:15">
      <c r="A56" t="s">
        <v>105</v>
      </c>
      <c r="B56" s="2" t="str">
        <f>Hyperlink("https://www.diodes.com/assets/Datasheets/DS43178.pdf")</f>
        <v>https://www.diodes.com/assets/Datasheets/DS43178.pdf</v>
      </c>
      <c r="C56" t="str">
        <f>Hyperlink("https://www.diodes.com/part/view/D15V0X1B2LP4Q","D15V0X1B2LP4Q")</f>
        <v>D15V0X1B2LP4Q</v>
      </c>
      <c r="D56" t="s">
        <v>62</v>
      </c>
      <c r="E56" t="s">
        <v>17</v>
      </c>
      <c r="G56" t="s">
        <v>18</v>
      </c>
      <c r="H56" t="s">
        <v>63</v>
      </c>
      <c r="J56">
        <v>15</v>
      </c>
      <c r="K56">
        <v>16.5</v>
      </c>
      <c r="M56">
        <v>30</v>
      </c>
      <c r="O56" t="s">
        <v>64</v>
      </c>
    </row>
    <row r="57" spans="1:15">
      <c r="A57" t="s">
        <v>106</v>
      </c>
      <c r="B57" s="2" t="str">
        <f>Hyperlink("https://www.diodes.com/assets/Datasheets/D15V0X1B2LPQ.pdf")</f>
        <v>https://www.diodes.com/assets/Datasheets/D15V0X1B2LPQ.pdf</v>
      </c>
      <c r="C57" t="str">
        <f>Hyperlink("https://www.diodes.com/part/view/D15V0X1B2LPQ","D15V0X1B2LPQ")</f>
        <v>D15V0X1B2LPQ</v>
      </c>
      <c r="D57" t="s">
        <v>107</v>
      </c>
      <c r="E57" t="s">
        <v>17</v>
      </c>
      <c r="G57" t="s">
        <v>18</v>
      </c>
      <c r="H57" t="s">
        <v>24</v>
      </c>
      <c r="I57">
        <v>0.5</v>
      </c>
      <c r="J57">
        <v>15</v>
      </c>
      <c r="K57">
        <v>16.5</v>
      </c>
      <c r="L57">
        <v>1</v>
      </c>
      <c r="M57">
        <v>30</v>
      </c>
      <c r="N57" t="s">
        <v>67</v>
      </c>
      <c r="O57" t="s">
        <v>68</v>
      </c>
    </row>
    <row r="58" spans="1:15">
      <c r="A58" t="s">
        <v>108</v>
      </c>
      <c r="B58" s="2" t="str">
        <f>Hyperlink("https://www.diodes.com/assets/Datasheets/D18V0L1B2LPQ.pdf")</f>
        <v>https://www.diodes.com/assets/Datasheets/D18V0L1B2LPQ.pdf</v>
      </c>
      <c r="C58" t="str">
        <f>Hyperlink("https://www.diodes.com/part/view/D18V0L1B2LPQ","D18V0L1B2LPQ")</f>
        <v>D18V0L1B2LPQ</v>
      </c>
      <c r="D58" t="s">
        <v>109</v>
      </c>
      <c r="E58" t="s">
        <v>17</v>
      </c>
      <c r="G58" t="s">
        <v>18</v>
      </c>
      <c r="H58" t="s">
        <v>24</v>
      </c>
      <c r="I58">
        <v>7</v>
      </c>
      <c r="J58">
        <v>20</v>
      </c>
      <c r="K58">
        <v>21</v>
      </c>
      <c r="L58">
        <v>0.01</v>
      </c>
      <c r="M58">
        <v>34</v>
      </c>
      <c r="N58">
        <v>15</v>
      </c>
      <c r="O58" t="s">
        <v>68</v>
      </c>
    </row>
    <row r="59" spans="1:15">
      <c r="A59" t="s">
        <v>110</v>
      </c>
      <c r="B59" s="2" t="str">
        <f>Hyperlink("https://www.diodes.com/assets/Datasheets/DS43178.pdf")</f>
        <v>https://www.diodes.com/assets/Datasheets/DS43178.pdf</v>
      </c>
      <c r="C59" t="str">
        <f>Hyperlink("https://www.diodes.com/part/view/D18V0X1B2LP4Q","D18V0X1B2LP4Q")</f>
        <v>D18V0X1B2LP4Q</v>
      </c>
      <c r="D59" t="s">
        <v>62</v>
      </c>
      <c r="E59" t="s">
        <v>17</v>
      </c>
      <c r="G59" t="s">
        <v>18</v>
      </c>
      <c r="H59" t="s">
        <v>63</v>
      </c>
      <c r="J59">
        <v>18</v>
      </c>
      <c r="K59">
        <v>19.7</v>
      </c>
      <c r="M59">
        <v>36</v>
      </c>
      <c r="O59" t="s">
        <v>64</v>
      </c>
    </row>
    <row r="60" spans="1:15">
      <c r="A60" t="s">
        <v>111</v>
      </c>
      <c r="B60" s="2" t="str">
        <f>Hyperlink("https://www.diodes.com/assets/Datasheets/D18V0X1B2LPQ.pdf")</f>
        <v>https://www.diodes.com/assets/Datasheets/D18V0X1B2LPQ.pdf</v>
      </c>
      <c r="C60" t="str">
        <f>Hyperlink("https://www.diodes.com/part/view/D18V0X1B2LPQ","D18V0X1B2LPQ")</f>
        <v>D18V0X1B2LPQ</v>
      </c>
      <c r="D60" t="s">
        <v>112</v>
      </c>
      <c r="E60" t="s">
        <v>17</v>
      </c>
      <c r="G60" t="s">
        <v>18</v>
      </c>
      <c r="H60" t="s">
        <v>24</v>
      </c>
      <c r="I60">
        <v>0.5</v>
      </c>
      <c r="J60">
        <v>18</v>
      </c>
      <c r="K60">
        <v>19.7</v>
      </c>
      <c r="M60">
        <v>36</v>
      </c>
      <c r="N60">
        <v>20</v>
      </c>
      <c r="O60" t="s">
        <v>68</v>
      </c>
    </row>
    <row r="61" spans="1:15">
      <c r="A61" t="s">
        <v>113</v>
      </c>
      <c r="B61" s="2" t="str">
        <f>Hyperlink("https://www.diodes.com/assets/Datasheets/D20V0L1B2WSQ.pdf")</f>
        <v>https://www.diodes.com/assets/Datasheets/D20V0L1B2WSQ.pdf</v>
      </c>
      <c r="C61" t="str">
        <f>Hyperlink("https://www.diodes.com/part/view/D20V0L1B2WSQ","D20V0L1B2WSQ")</f>
        <v>D20V0L1B2WSQ</v>
      </c>
      <c r="D61" t="s">
        <v>114</v>
      </c>
      <c r="E61" t="s">
        <v>17</v>
      </c>
      <c r="G61" t="s">
        <v>18</v>
      </c>
      <c r="H61" t="s">
        <v>24</v>
      </c>
      <c r="I61">
        <v>10</v>
      </c>
      <c r="J61">
        <v>20</v>
      </c>
      <c r="K61">
        <v>21</v>
      </c>
      <c r="L61">
        <v>0.002</v>
      </c>
      <c r="M61">
        <v>30</v>
      </c>
      <c r="N61">
        <v>30</v>
      </c>
      <c r="O61" t="s">
        <v>76</v>
      </c>
    </row>
    <row r="62" spans="1:15">
      <c r="A62" t="s">
        <v>115</v>
      </c>
      <c r="B62" s="2" t="str">
        <f>Hyperlink("https://www.diodes.com/assets/Datasheets/D20V0S1U2LP1610Q.pdf")</f>
        <v>https://www.diodes.com/assets/Datasheets/D20V0S1U2LP1610Q.pdf</v>
      </c>
      <c r="C62" t="str">
        <f>Hyperlink("https://www.diodes.com/part/view/D20V0S1U2LP1610Q","D20V0S1U2LP1610Q")</f>
        <v>D20V0S1U2LP1610Q</v>
      </c>
      <c r="D62" t="s">
        <v>104</v>
      </c>
      <c r="E62" t="s">
        <v>17</v>
      </c>
      <c r="G62" t="s">
        <v>18</v>
      </c>
      <c r="H62" t="s">
        <v>83</v>
      </c>
      <c r="I62">
        <v>242</v>
      </c>
      <c r="J62">
        <v>20</v>
      </c>
      <c r="K62">
        <v>22</v>
      </c>
      <c r="L62">
        <v>0.2</v>
      </c>
      <c r="M62">
        <v>36</v>
      </c>
      <c r="N62" t="s">
        <v>84</v>
      </c>
      <c r="O62" t="s">
        <v>99</v>
      </c>
    </row>
    <row r="63" spans="1:15">
      <c r="A63" t="s">
        <v>116</v>
      </c>
      <c r="B63" s="2" t="str">
        <f>Hyperlink("https://www.diodes.com/assets/Datasheets/D24V0F2U3WQ.pdf")</f>
        <v>https://www.diodes.com/assets/Datasheets/D24V0F2U3WQ.pdf</v>
      </c>
      <c r="C63" t="str">
        <f>Hyperlink("https://www.diodes.com/part/view/D24V0F2U3WQ","D24V0F2U3WQ")</f>
        <v>D24V0F2U3WQ</v>
      </c>
      <c r="D63" t="s">
        <v>78</v>
      </c>
      <c r="E63" t="s">
        <v>17</v>
      </c>
      <c r="G63" t="s">
        <v>18</v>
      </c>
      <c r="H63" t="s">
        <v>83</v>
      </c>
      <c r="I63">
        <v>0.8</v>
      </c>
      <c r="J63">
        <v>24</v>
      </c>
      <c r="K63">
        <v>27</v>
      </c>
      <c r="L63">
        <v>0.1</v>
      </c>
      <c r="M63">
        <v>45</v>
      </c>
      <c r="N63" t="s">
        <v>117</v>
      </c>
      <c r="O63" t="s">
        <v>73</v>
      </c>
    </row>
    <row r="64" spans="1:15">
      <c r="A64" t="s">
        <v>118</v>
      </c>
      <c r="B64" s="2" t="str">
        <f>Hyperlink("https://www.diodes.com/assets/Datasheets/D24V0L1B2LPSQ.pdf")</f>
        <v>https://www.diodes.com/assets/Datasheets/D24V0L1B2LPSQ.pdf</v>
      </c>
      <c r="C64" t="str">
        <f>Hyperlink("https://www.diodes.com/part/view/D24V0L1B2LPSQ","D24V0L1B2LPSQ")</f>
        <v>D24V0L1B2LPSQ</v>
      </c>
      <c r="D64" t="s">
        <v>119</v>
      </c>
      <c r="E64" t="s">
        <v>17</v>
      </c>
      <c r="G64" t="s">
        <v>18</v>
      </c>
      <c r="H64" t="s">
        <v>24</v>
      </c>
      <c r="I64">
        <v>6</v>
      </c>
      <c r="J64">
        <v>24</v>
      </c>
      <c r="K64">
        <v>26</v>
      </c>
      <c r="L64">
        <v>0.001</v>
      </c>
      <c r="M64">
        <v>46</v>
      </c>
      <c r="N64">
        <v>20</v>
      </c>
      <c r="O64" t="s">
        <v>120</v>
      </c>
    </row>
    <row r="65" spans="1:15">
      <c r="A65" t="s">
        <v>121</v>
      </c>
      <c r="B65" s="2" t="str">
        <f>Hyperlink("https://www.diodes.com/assets/Datasheets/D24V0LA1B2LPQ.pdf")</f>
        <v>https://www.diodes.com/assets/Datasheets/D24V0LA1B2LPQ.pdf</v>
      </c>
      <c r="C65" t="str">
        <f>Hyperlink("https://www.diodes.com/part/view/D24V0LA1B2LPQ","D24V0LA1B2LPQ")</f>
        <v>D24V0LA1B2LPQ</v>
      </c>
      <c r="D65" t="s">
        <v>119</v>
      </c>
      <c r="E65" t="s">
        <v>17</v>
      </c>
      <c r="G65" t="s">
        <v>18</v>
      </c>
      <c r="H65" t="s">
        <v>63</v>
      </c>
      <c r="I65">
        <v>15.6</v>
      </c>
      <c r="J65">
        <v>24</v>
      </c>
      <c r="K65">
        <v>25</v>
      </c>
      <c r="L65">
        <v>0.1</v>
      </c>
      <c r="M65">
        <v>46</v>
      </c>
      <c r="N65" t="s">
        <v>84</v>
      </c>
      <c r="O65" t="s">
        <v>68</v>
      </c>
    </row>
    <row r="66" spans="1:15">
      <c r="A66" t="s">
        <v>122</v>
      </c>
      <c r="B66" s="2" t="str">
        <f>Hyperlink("https://www.diodes.com/assets/Datasheets/D24V0S1B2TQ.pdf")</f>
        <v>https://www.diodes.com/assets/Datasheets/D24V0S1B2TQ.pdf</v>
      </c>
      <c r="C66" t="str">
        <f>Hyperlink("https://www.diodes.com/part/view/D24V0S1B2TQ","D24V0S1B2TQ")</f>
        <v>D24V0S1B2TQ</v>
      </c>
      <c r="D66" t="s">
        <v>123</v>
      </c>
      <c r="E66" t="s">
        <v>17</v>
      </c>
      <c r="G66" t="s">
        <v>18</v>
      </c>
      <c r="H66" t="s">
        <v>24</v>
      </c>
      <c r="I66">
        <v>17.3</v>
      </c>
      <c r="J66">
        <v>24</v>
      </c>
      <c r="K66">
        <v>28.9</v>
      </c>
      <c r="L66">
        <v>0.2</v>
      </c>
      <c r="M66">
        <v>60</v>
      </c>
      <c r="N66" t="s">
        <v>124</v>
      </c>
      <c r="O66" t="s">
        <v>125</v>
      </c>
    </row>
    <row r="67" spans="1:15">
      <c r="A67" t="s">
        <v>126</v>
      </c>
      <c r="B67" s="2" t="str">
        <f>Hyperlink("https://www.diodes.com/assets/Datasheets/D24V0S1U2LP1610Q.pdf")</f>
        <v>https://www.diodes.com/assets/Datasheets/D24V0S1U2LP1610Q.pdf</v>
      </c>
      <c r="C67" t="str">
        <f>Hyperlink("https://www.diodes.com/part/view/D24V0S1U2LP1610Q","D24V0S1U2LP1610Q")</f>
        <v>D24V0S1U2LP1610Q</v>
      </c>
      <c r="D67" t="s">
        <v>104</v>
      </c>
      <c r="E67" t="s">
        <v>17</v>
      </c>
      <c r="G67" t="s">
        <v>18</v>
      </c>
      <c r="H67" t="s">
        <v>83</v>
      </c>
      <c r="I67">
        <v>210</v>
      </c>
      <c r="J67">
        <v>24</v>
      </c>
      <c r="K67">
        <v>26</v>
      </c>
      <c r="L67">
        <v>0.2</v>
      </c>
      <c r="M67">
        <v>42</v>
      </c>
      <c r="N67" t="s">
        <v>84</v>
      </c>
      <c r="O67" t="s">
        <v>99</v>
      </c>
    </row>
    <row r="68" spans="1:15">
      <c r="A68" t="s">
        <v>127</v>
      </c>
      <c r="B68" s="2" t="str">
        <f>Hyperlink("https://www.diodes.com/assets/Datasheets/D24V0X1B2LP4Q.pdf")</f>
        <v>https://www.diodes.com/assets/Datasheets/D24V0X1B2LP4Q.pdf</v>
      </c>
      <c r="C68" t="str">
        <f>Hyperlink("https://www.diodes.com/part/view/D24V0X1B2LP4Q","D24V0X1B2LP4Q")</f>
        <v>D24V0X1B2LP4Q</v>
      </c>
      <c r="D68" t="s">
        <v>128</v>
      </c>
      <c r="E68" t="s">
        <v>17</v>
      </c>
      <c r="F68">
        <v>2.5</v>
      </c>
      <c r="G68" t="s">
        <v>18</v>
      </c>
      <c r="H68" t="s">
        <v>63</v>
      </c>
      <c r="I68">
        <v>0.5</v>
      </c>
      <c r="J68">
        <v>24</v>
      </c>
      <c r="K68">
        <v>26</v>
      </c>
      <c r="M68">
        <v>44</v>
      </c>
      <c r="N68" t="s">
        <v>129</v>
      </c>
      <c r="O68" t="s">
        <v>68</v>
      </c>
    </row>
    <row r="69" spans="1:15">
      <c r="A69" t="s">
        <v>130</v>
      </c>
      <c r="B69" s="2" t="str">
        <f>Hyperlink("https://www.diodes.com/assets/Datasheets/D24V0X1B2LPQ.pdf")</f>
        <v>https://www.diodes.com/assets/Datasheets/D24V0X1B2LPQ.pdf</v>
      </c>
      <c r="C69" t="str">
        <f>Hyperlink("https://www.diodes.com/part/view/D24V0X1B2LPQ","D24V0X1B2LPQ")</f>
        <v>D24V0X1B2LPQ</v>
      </c>
      <c r="D69" t="s">
        <v>128</v>
      </c>
      <c r="E69" t="s">
        <v>17</v>
      </c>
      <c r="F69">
        <v>2.5</v>
      </c>
      <c r="G69" t="s">
        <v>18</v>
      </c>
      <c r="H69" t="s">
        <v>63</v>
      </c>
      <c r="I69">
        <v>0.5</v>
      </c>
      <c r="J69">
        <v>24</v>
      </c>
      <c r="K69">
        <v>26</v>
      </c>
      <c r="M69">
        <v>44</v>
      </c>
      <c r="N69" t="s">
        <v>129</v>
      </c>
      <c r="O69" t="s">
        <v>68</v>
      </c>
    </row>
    <row r="70" spans="1:15">
      <c r="A70" t="s">
        <v>131</v>
      </c>
      <c r="B70" s="2" t="str">
        <f>Hyperlink("https://www.diodes.com/assets/Datasheets/D28V0H1U2P5Q.pdf")</f>
        <v>https://www.diodes.com/assets/Datasheets/D28V0H1U2P5Q.pdf</v>
      </c>
      <c r="C70" t="str">
        <f>Hyperlink("https://www.diodes.com/part/view/D28V0H1U2P5Q","D28V0H1U2P5Q")</f>
        <v>D28V0H1U2P5Q</v>
      </c>
      <c r="D70" t="s">
        <v>132</v>
      </c>
      <c r="E70" t="s">
        <v>17</v>
      </c>
      <c r="G70" t="s">
        <v>18</v>
      </c>
      <c r="H70" t="s">
        <v>19</v>
      </c>
      <c r="I70">
        <v>2400</v>
      </c>
      <c r="J70">
        <v>28</v>
      </c>
      <c r="K70">
        <v>31</v>
      </c>
      <c r="M70">
        <v>44</v>
      </c>
      <c r="N70">
        <v>30</v>
      </c>
      <c r="O70" t="s">
        <v>133</v>
      </c>
    </row>
    <row r="71" spans="1:15">
      <c r="A71" t="s">
        <v>134</v>
      </c>
      <c r="B71" s="2" t="str">
        <f>Hyperlink("https://www.diodes.com/assets/Datasheets/D36V0S1U2LP1610Q.pdf")</f>
        <v>https://www.diodes.com/assets/Datasheets/D36V0S1U2LP1610Q.pdf</v>
      </c>
      <c r="C71" t="str">
        <f>Hyperlink("https://www.diodes.com/part/view/D36V0S1U2LP1610Q","D36V0S1U2LP1610Q")</f>
        <v>D36V0S1U2LP1610Q</v>
      </c>
      <c r="D71" t="s">
        <v>135</v>
      </c>
      <c r="E71" t="s">
        <v>17</v>
      </c>
      <c r="G71" t="s">
        <v>18</v>
      </c>
      <c r="H71" t="s">
        <v>19</v>
      </c>
      <c r="I71">
        <v>165</v>
      </c>
      <c r="J71">
        <v>36</v>
      </c>
      <c r="K71">
        <v>37</v>
      </c>
      <c r="L71">
        <v>0.2</v>
      </c>
      <c r="M71">
        <v>59</v>
      </c>
      <c r="N71">
        <v>30</v>
      </c>
      <c r="O71" t="s">
        <v>99</v>
      </c>
    </row>
    <row r="72" spans="1:15">
      <c r="A72" t="s">
        <v>136</v>
      </c>
      <c r="B72" s="2" t="str">
        <f>Hyperlink("https://www.diodes.com/assets/Datasheets/D3V3F4U10LPQ.pdf")</f>
        <v>https://www.diodes.com/assets/Datasheets/D3V3F4U10LPQ.pdf</v>
      </c>
      <c r="C72" t="str">
        <f>Hyperlink("https://www.diodes.com/part/view/D3V3F4U10LPQ","D3V3F4U10LPQ")</f>
        <v>D3V3F4U10LPQ</v>
      </c>
      <c r="D72" t="s">
        <v>137</v>
      </c>
      <c r="E72" t="s">
        <v>17</v>
      </c>
      <c r="G72" t="s">
        <v>18</v>
      </c>
      <c r="H72" t="s">
        <v>91</v>
      </c>
      <c r="I72">
        <v>0.5</v>
      </c>
      <c r="J72">
        <v>3.3</v>
      </c>
      <c r="K72">
        <v>5.5</v>
      </c>
      <c r="L72">
        <v>1</v>
      </c>
      <c r="M72">
        <v>5</v>
      </c>
      <c r="N72">
        <v>12</v>
      </c>
      <c r="O72" t="s">
        <v>138</v>
      </c>
    </row>
    <row r="73" spans="1:15">
      <c r="A73" t="s">
        <v>139</v>
      </c>
      <c r="B73" s="2" t="str">
        <f>Hyperlink("https://www.diodes.com/assets/Datasheets/D3V3H1B2LPQ.pdf")</f>
        <v>https://www.diodes.com/assets/Datasheets/D3V3H1B2LPQ.pdf</v>
      </c>
      <c r="C73" t="str">
        <f>Hyperlink("https://www.diodes.com/part/view/D3V3H1B2LPQ","D3V3H1B2LPQ")</f>
        <v>D3V3H1B2LPQ</v>
      </c>
      <c r="D73" t="s">
        <v>140</v>
      </c>
      <c r="E73" t="s">
        <v>17</v>
      </c>
      <c r="G73" t="s">
        <v>18</v>
      </c>
      <c r="H73" t="s">
        <v>24</v>
      </c>
      <c r="I73">
        <v>100</v>
      </c>
      <c r="J73">
        <v>3.3</v>
      </c>
      <c r="K73">
        <v>3.8</v>
      </c>
      <c r="L73">
        <v>0.5</v>
      </c>
      <c r="M73">
        <v>9.5</v>
      </c>
      <c r="N73" t="s">
        <v>84</v>
      </c>
      <c r="O73" t="s">
        <v>68</v>
      </c>
    </row>
    <row r="74" spans="1:15">
      <c r="A74" t="s">
        <v>141</v>
      </c>
      <c r="B74" s="2" t="str">
        <f>Hyperlink("https://www.diodes.com/assets/Datasheets/D3V3L1B2LP3Q.pdf")</f>
        <v>https://www.diodes.com/assets/Datasheets/D3V3L1B2LP3Q.pdf</v>
      </c>
      <c r="C74" t="str">
        <f>Hyperlink("https://www.diodes.com/part/view/D3V3L1B2LP3Q","D3V3L1B2LP3Q")</f>
        <v>D3V3L1B2LP3Q</v>
      </c>
      <c r="D74" t="s">
        <v>114</v>
      </c>
      <c r="E74" t="s">
        <v>17</v>
      </c>
      <c r="G74" t="s">
        <v>18</v>
      </c>
      <c r="H74" t="s">
        <v>63</v>
      </c>
      <c r="I74">
        <v>28</v>
      </c>
      <c r="J74">
        <v>3.3</v>
      </c>
      <c r="K74">
        <v>7</v>
      </c>
      <c r="L74">
        <v>0.2</v>
      </c>
      <c r="M74">
        <v>8</v>
      </c>
      <c r="N74" t="s">
        <v>84</v>
      </c>
      <c r="O74" t="s">
        <v>142</v>
      </c>
    </row>
    <row r="75" spans="1:15">
      <c r="A75" t="s">
        <v>143</v>
      </c>
      <c r="B75" s="2" t="str">
        <f>Hyperlink("https://www.diodes.com/assets/Datasheets/D3V3L2BS3LPQ.pdf")</f>
        <v>https://www.diodes.com/assets/Datasheets/D3V3L2BS3LPQ.pdf</v>
      </c>
      <c r="C75" t="str">
        <f>Hyperlink("https://www.diodes.com/part/view/D3V3L2BS3LPQ","D3V3L2BS3LPQ")</f>
        <v>D3V3L2BS3LPQ</v>
      </c>
      <c r="D75" t="s">
        <v>144</v>
      </c>
      <c r="E75" t="s">
        <v>17</v>
      </c>
      <c r="G75" t="s">
        <v>18</v>
      </c>
      <c r="H75" t="s">
        <v>63</v>
      </c>
      <c r="I75">
        <v>18</v>
      </c>
      <c r="J75">
        <v>3.3</v>
      </c>
      <c r="K75">
        <v>3.8</v>
      </c>
      <c r="N75" t="s">
        <v>84</v>
      </c>
      <c r="O75" t="s">
        <v>145</v>
      </c>
    </row>
    <row r="76" spans="1:15">
      <c r="A76" t="s">
        <v>146</v>
      </c>
      <c r="B76" s="2" t="str">
        <f>Hyperlink("https://www.diodes.com/assets/Datasheets/D3V3S1U2LP1610Q.pdf")</f>
        <v>https://www.diodes.com/assets/Datasheets/D3V3S1U2LP1610Q.pdf</v>
      </c>
      <c r="C76" t="str">
        <f>Hyperlink("https://www.diodes.com/part/view/D3V3S1U2LP1610Q","D3V3S1U2LP1610Q")</f>
        <v>D3V3S1U2LP1610Q</v>
      </c>
      <c r="D76" t="s">
        <v>135</v>
      </c>
      <c r="E76" t="s">
        <v>17</v>
      </c>
      <c r="G76" t="s">
        <v>18</v>
      </c>
      <c r="H76" t="s">
        <v>19</v>
      </c>
      <c r="I76">
        <v>1400</v>
      </c>
      <c r="J76">
        <v>3.3</v>
      </c>
      <c r="K76">
        <v>3.8</v>
      </c>
      <c r="L76">
        <v>1</v>
      </c>
      <c r="M76">
        <v>12</v>
      </c>
      <c r="N76">
        <v>30</v>
      </c>
      <c r="O76" t="s">
        <v>99</v>
      </c>
    </row>
    <row r="77" spans="1:15">
      <c r="A77" t="s">
        <v>147</v>
      </c>
      <c r="B77" s="2" t="str">
        <f>Hyperlink("https://www.diodes.com/assets/Datasheets/D3V3X4U10LPQ.pdf")</f>
        <v>https://www.diodes.com/assets/Datasheets/D3V3X4U10LPQ.pdf</v>
      </c>
      <c r="C77" t="str">
        <f>Hyperlink("https://www.diodes.com/part/view/D3V3X4U10LPQ","D3V3X4U10LPQ")</f>
        <v>D3V3X4U10LPQ</v>
      </c>
      <c r="D77" t="s">
        <v>137</v>
      </c>
      <c r="E77" t="s">
        <v>17</v>
      </c>
      <c r="G77" t="s">
        <v>18</v>
      </c>
      <c r="H77" t="s">
        <v>83</v>
      </c>
      <c r="I77">
        <v>0.45</v>
      </c>
      <c r="J77">
        <v>3.3</v>
      </c>
      <c r="K77">
        <v>5.5</v>
      </c>
      <c r="L77">
        <v>1</v>
      </c>
      <c r="M77">
        <v>3</v>
      </c>
      <c r="N77" t="s">
        <v>80</v>
      </c>
      <c r="O77" t="s">
        <v>138</v>
      </c>
    </row>
    <row r="78" spans="1:15">
      <c r="A78" t="s">
        <v>148</v>
      </c>
      <c r="B78" s="2" t="str">
        <f>Hyperlink("https://www.diodes.com/assets/Datasheets/D4V5H1U2LP1610Q.pdf")</f>
        <v>https://www.diodes.com/assets/Datasheets/D4V5H1U2LP1610Q.pdf</v>
      </c>
      <c r="C78" t="str">
        <f>Hyperlink("https://www.diodes.com/part/view/D4V5H1U2LP1610Q","D4V5H1U2LP1610Q")</f>
        <v>D4V5H1U2LP1610Q</v>
      </c>
      <c r="D78" t="s">
        <v>98</v>
      </c>
      <c r="E78" t="s">
        <v>17</v>
      </c>
      <c r="G78" t="s">
        <v>18</v>
      </c>
      <c r="H78" t="s">
        <v>83</v>
      </c>
      <c r="I78">
        <v>800</v>
      </c>
      <c r="J78">
        <v>4.5</v>
      </c>
      <c r="K78">
        <v>5.5</v>
      </c>
      <c r="M78">
        <v>13</v>
      </c>
      <c r="N78" t="s">
        <v>84</v>
      </c>
      <c r="O78" t="s">
        <v>99</v>
      </c>
    </row>
    <row r="79" spans="1:15">
      <c r="A79" t="s">
        <v>149</v>
      </c>
      <c r="B79" s="2" t="str">
        <f>Hyperlink("https://www.diodes.com/assets/Datasheets/D55V0M1B2WSQ.pdf")</f>
        <v>https://www.diodes.com/assets/Datasheets/D55V0M1B2WSQ.pdf</v>
      </c>
      <c r="C79" t="str">
        <f>Hyperlink("https://www.diodes.com/part/view/D55V0M1B2WSQ","D55V0M1B2WSQ")</f>
        <v>D55V0M1B2WSQ</v>
      </c>
      <c r="D79" t="s">
        <v>150</v>
      </c>
      <c r="E79" t="s">
        <v>17</v>
      </c>
      <c r="G79" t="s">
        <v>18</v>
      </c>
      <c r="H79" t="s">
        <v>24</v>
      </c>
      <c r="I79">
        <v>14</v>
      </c>
      <c r="J79">
        <v>55</v>
      </c>
      <c r="K79">
        <v>57</v>
      </c>
      <c r="L79">
        <v>0.002</v>
      </c>
      <c r="M79">
        <v>100</v>
      </c>
      <c r="N79">
        <v>25</v>
      </c>
      <c r="O79" t="s">
        <v>76</v>
      </c>
    </row>
    <row r="80" spans="1:15">
      <c r="A80" t="s">
        <v>151</v>
      </c>
      <c r="B80" s="2" t="str">
        <f>Hyperlink("https://www.diodes.com/assets/Datasheets/D5V0F1U2LP3Q.pdf")</f>
        <v>https://www.diodes.com/assets/Datasheets/D5V0F1U2LP3Q.pdf</v>
      </c>
      <c r="C80" t="str">
        <f>Hyperlink("https://www.diodes.com/part/view/D5V0F1U2LP3Q","D5V0F1U2LP3Q")</f>
        <v>D5V0F1U2LP3Q</v>
      </c>
      <c r="D80" t="s">
        <v>152</v>
      </c>
      <c r="E80" t="s">
        <v>17</v>
      </c>
      <c r="G80" t="s">
        <v>18</v>
      </c>
      <c r="H80" t="s">
        <v>83</v>
      </c>
      <c r="I80">
        <v>0.5</v>
      </c>
      <c r="J80">
        <v>5</v>
      </c>
      <c r="K80">
        <v>6</v>
      </c>
      <c r="L80">
        <v>0.1</v>
      </c>
      <c r="M80">
        <v>12</v>
      </c>
      <c r="N80" t="s">
        <v>153</v>
      </c>
      <c r="O80" t="s">
        <v>142</v>
      </c>
    </row>
    <row r="81" spans="1:15">
      <c r="A81" t="s">
        <v>154</v>
      </c>
      <c r="B81" s="2" t="str">
        <f>Hyperlink("https://www.diodes.com/assets/Datasheets/D5V0F1U2LPQ.pdf")</f>
        <v>https://www.diodes.com/assets/Datasheets/D5V0F1U2LPQ.pdf</v>
      </c>
      <c r="C81" t="str">
        <f>Hyperlink("https://www.diodes.com/part/view/D5V0F1U2LPQ","D5V0F1U2LPQ")</f>
        <v>D5V0F1U2LPQ</v>
      </c>
      <c r="D81" t="s">
        <v>70</v>
      </c>
      <c r="E81" t="s">
        <v>17</v>
      </c>
      <c r="G81" t="s">
        <v>18</v>
      </c>
      <c r="H81" t="s">
        <v>83</v>
      </c>
      <c r="I81">
        <v>0.5</v>
      </c>
      <c r="J81">
        <v>5.5</v>
      </c>
      <c r="K81">
        <v>6</v>
      </c>
      <c r="M81">
        <v>12</v>
      </c>
      <c r="N81">
        <v>15</v>
      </c>
      <c r="O81" t="s">
        <v>68</v>
      </c>
    </row>
    <row r="82" spans="1:15">
      <c r="A82" t="s">
        <v>155</v>
      </c>
      <c r="B82" s="2" t="str">
        <f>Hyperlink("https://www.diodes.com/assets/Datasheets/D5V0F1U2S9Q.pdf")</f>
        <v>https://www.diodes.com/assets/Datasheets/D5V0F1U2S9Q.pdf</v>
      </c>
      <c r="C82" t="str">
        <f>Hyperlink("https://www.diodes.com/part/view/D5V0F1U2S9Q","D5V0F1U2S9Q")</f>
        <v>D5V0F1U2S9Q</v>
      </c>
      <c r="D82" t="s">
        <v>156</v>
      </c>
      <c r="E82" t="s">
        <v>17</v>
      </c>
      <c r="G82" t="s">
        <v>18</v>
      </c>
      <c r="H82" t="s">
        <v>19</v>
      </c>
      <c r="I82">
        <v>0.5</v>
      </c>
      <c r="J82">
        <v>5.5</v>
      </c>
      <c r="K82">
        <v>6</v>
      </c>
      <c r="L82">
        <v>0.01</v>
      </c>
      <c r="M82">
        <v>12</v>
      </c>
      <c r="N82">
        <v>15</v>
      </c>
      <c r="O82" t="s">
        <v>157</v>
      </c>
    </row>
    <row r="83" spans="1:15">
      <c r="A83" t="s">
        <v>158</v>
      </c>
      <c r="B83" s="2" t="str">
        <f>Hyperlink("https://www.diodes.com/assets/Datasheets/D5V0F2U3LPQ.pdf")</f>
        <v>https://www.diodes.com/assets/Datasheets/D5V0F2U3LPQ.pdf</v>
      </c>
      <c r="C83" t="str">
        <f>Hyperlink("https://www.diodes.com/part/view/D5V0F2U3LPQ","D5V0F2U3LPQ")</f>
        <v>D5V0F2U3LPQ</v>
      </c>
      <c r="D83" t="s">
        <v>78</v>
      </c>
      <c r="E83" t="s">
        <v>17</v>
      </c>
      <c r="G83" t="s">
        <v>18</v>
      </c>
      <c r="H83" t="s">
        <v>79</v>
      </c>
      <c r="I83">
        <v>0.5</v>
      </c>
      <c r="J83">
        <v>5.5</v>
      </c>
      <c r="K83">
        <v>6</v>
      </c>
      <c r="L83">
        <v>0.1</v>
      </c>
      <c r="M83">
        <v>12</v>
      </c>
      <c r="N83">
        <v>15</v>
      </c>
      <c r="O83" t="s">
        <v>145</v>
      </c>
    </row>
    <row r="84" spans="1:15">
      <c r="A84" t="s">
        <v>159</v>
      </c>
      <c r="B84" s="2" t="str">
        <f>Hyperlink("https://www.diodes.com/assets/Datasheets/D5V0F2U3WQ.pdf")</f>
        <v>https://www.diodes.com/assets/Datasheets/D5V0F2U3WQ.pdf</v>
      </c>
      <c r="C84" t="str">
        <f>Hyperlink("https://www.diodes.com/part/view/D5V0F2U3WQ","D5V0F2U3WQ")</f>
        <v>D5V0F2U3WQ</v>
      </c>
      <c r="D84" t="s">
        <v>78</v>
      </c>
      <c r="E84" t="s">
        <v>17</v>
      </c>
      <c r="G84" t="s">
        <v>18</v>
      </c>
      <c r="H84" t="s">
        <v>79</v>
      </c>
      <c r="I84">
        <v>0.8</v>
      </c>
      <c r="J84">
        <v>5</v>
      </c>
      <c r="K84">
        <v>7</v>
      </c>
      <c r="L84">
        <v>0.01</v>
      </c>
      <c r="M84">
        <v>12</v>
      </c>
      <c r="N84" t="s">
        <v>92</v>
      </c>
      <c r="O84" t="s">
        <v>73</v>
      </c>
    </row>
    <row r="85" spans="1:15">
      <c r="A85" t="s">
        <v>160</v>
      </c>
      <c r="B85" s="2" t="str">
        <f>Hyperlink("https://www.diodes.com/assets/Datasheets/D5V0H1B2LPQ.pdf")</f>
        <v>https://www.diodes.com/assets/Datasheets/D5V0H1B2LPQ.pdf</v>
      </c>
      <c r="C85" t="str">
        <f>Hyperlink("https://www.diodes.com/part/view/D5V0H1B2LPQ","D5V0H1B2LPQ")</f>
        <v>D5V0H1B2LPQ</v>
      </c>
      <c r="D85" t="s">
        <v>161</v>
      </c>
      <c r="E85" t="s">
        <v>17</v>
      </c>
      <c r="G85" t="s">
        <v>18</v>
      </c>
      <c r="H85" t="s">
        <v>63</v>
      </c>
      <c r="I85">
        <v>85</v>
      </c>
      <c r="J85">
        <v>5</v>
      </c>
      <c r="K85">
        <v>6</v>
      </c>
      <c r="L85">
        <v>0.2</v>
      </c>
      <c r="M85">
        <v>15</v>
      </c>
      <c r="N85" t="s">
        <v>84</v>
      </c>
      <c r="O85" t="s">
        <v>68</v>
      </c>
    </row>
    <row r="86" spans="1:15">
      <c r="A86" t="s">
        <v>162</v>
      </c>
      <c r="B86" s="2" t="str">
        <f>Hyperlink("https://www.diodes.com/assets/Datasheets/D5V0H1U2LP1610Q.pdf")</f>
        <v>https://www.diodes.com/assets/Datasheets/D5V0H1U2LP1610Q.pdf</v>
      </c>
      <c r="C86" t="str">
        <f>Hyperlink("https://www.diodes.com/part/view/D5V0H1U2LP1610Q","D5V0H1U2LP1610Q")</f>
        <v>D5V0H1U2LP1610Q</v>
      </c>
      <c r="D86" t="s">
        <v>135</v>
      </c>
      <c r="E86" t="s">
        <v>17</v>
      </c>
      <c r="G86" t="s">
        <v>18</v>
      </c>
      <c r="H86" t="s">
        <v>19</v>
      </c>
      <c r="I86">
        <v>800</v>
      </c>
      <c r="J86">
        <v>5</v>
      </c>
      <c r="K86">
        <v>5.5</v>
      </c>
      <c r="L86">
        <v>1</v>
      </c>
      <c r="M86">
        <v>11.5</v>
      </c>
      <c r="N86">
        <v>30</v>
      </c>
      <c r="O86" t="s">
        <v>99</v>
      </c>
    </row>
    <row r="87" spans="1:15">
      <c r="A87" t="s">
        <v>163</v>
      </c>
      <c r="B87" s="2" t="str">
        <f>Hyperlink("https://www.diodes.com/assets/Datasheets/D5V0H1U2LPQ.pdf")</f>
        <v>https://www.diodes.com/assets/Datasheets/D5V0H1U2LPQ.pdf</v>
      </c>
      <c r="C87" t="str">
        <f>Hyperlink("https://www.diodes.com/part/view/D5V0H1U2LPQ","D5V0H1U2LPQ")</f>
        <v>D5V0H1U2LPQ</v>
      </c>
      <c r="D87" t="s">
        <v>95</v>
      </c>
      <c r="E87" t="s">
        <v>17</v>
      </c>
      <c r="G87" t="s">
        <v>18</v>
      </c>
      <c r="H87" t="s">
        <v>83</v>
      </c>
      <c r="I87">
        <v>190</v>
      </c>
      <c r="J87">
        <v>5</v>
      </c>
      <c r="K87">
        <v>6.2</v>
      </c>
      <c r="L87">
        <v>1</v>
      </c>
      <c r="M87">
        <v>14</v>
      </c>
      <c r="N87" t="s">
        <v>84</v>
      </c>
      <c r="O87" t="s">
        <v>68</v>
      </c>
    </row>
    <row r="88" spans="1:15">
      <c r="A88" t="s">
        <v>164</v>
      </c>
      <c r="B88" s="2" t="str">
        <f>Hyperlink("https://www.diodes.com/assets/Datasheets/D5V0L1B2LP3Q.pdf")</f>
        <v>https://www.diodes.com/assets/Datasheets/D5V0L1B2LP3Q.pdf</v>
      </c>
      <c r="C88" t="str">
        <f>Hyperlink("https://www.diodes.com/part/view/D5V0L1B2LP3Q","D5V0L1B2LP3Q")</f>
        <v>D5V0L1B2LP3Q</v>
      </c>
      <c r="D88" t="s">
        <v>114</v>
      </c>
      <c r="E88" t="s">
        <v>17</v>
      </c>
      <c r="G88" t="s">
        <v>18</v>
      </c>
      <c r="H88" t="s">
        <v>63</v>
      </c>
      <c r="I88">
        <v>12.5</v>
      </c>
      <c r="J88">
        <v>5</v>
      </c>
      <c r="K88">
        <v>6</v>
      </c>
      <c r="L88">
        <v>0.1</v>
      </c>
      <c r="M88">
        <v>14</v>
      </c>
      <c r="N88" t="s">
        <v>84</v>
      </c>
      <c r="O88" t="s">
        <v>142</v>
      </c>
    </row>
    <row r="89" spans="1:15">
      <c r="A89" t="s">
        <v>165</v>
      </c>
      <c r="B89" s="2" t="str">
        <f>Hyperlink("https://www.diodes.com/assets/Datasheets/D5V0L1B2LPS.pdf")</f>
        <v>https://www.diodes.com/assets/Datasheets/D5V0L1B2LPS.pdf</v>
      </c>
      <c r="C89" t="str">
        <f>Hyperlink("https://www.diodes.com/part/view/D5V0L1B2LPSQ","D5V0L1B2LPSQ")</f>
        <v>D5V0L1B2LPSQ</v>
      </c>
      <c r="D89" t="s">
        <v>166</v>
      </c>
      <c r="E89" t="s">
        <v>17</v>
      </c>
      <c r="G89" t="s">
        <v>18</v>
      </c>
      <c r="H89" t="s">
        <v>24</v>
      </c>
      <c r="I89">
        <v>15</v>
      </c>
      <c r="J89">
        <v>5</v>
      </c>
      <c r="K89">
        <v>6</v>
      </c>
      <c r="L89">
        <v>0.01</v>
      </c>
      <c r="M89">
        <v>14</v>
      </c>
      <c r="N89">
        <v>30</v>
      </c>
      <c r="O89" t="s">
        <v>120</v>
      </c>
    </row>
    <row r="90" spans="1:15">
      <c r="A90" t="s">
        <v>167</v>
      </c>
      <c r="B90" s="2" t="str">
        <f>Hyperlink("https://www.diodes.com/assets/Datasheets/D5V0L1B2TQ.pdf")</f>
        <v>https://www.diodes.com/assets/Datasheets/D5V0L1B2TQ.pdf</v>
      </c>
      <c r="C90" t="str">
        <f>Hyperlink("https://www.diodes.com/part/view/D5V0L1B2TQ","D5V0L1B2TQ")</f>
        <v>D5V0L1B2TQ</v>
      </c>
      <c r="D90" t="s">
        <v>114</v>
      </c>
      <c r="E90" t="s">
        <v>17</v>
      </c>
      <c r="G90" t="s">
        <v>18</v>
      </c>
      <c r="H90" t="s">
        <v>24</v>
      </c>
      <c r="I90">
        <v>15</v>
      </c>
      <c r="J90">
        <v>5</v>
      </c>
      <c r="K90">
        <v>6</v>
      </c>
      <c r="L90">
        <v>0.1</v>
      </c>
      <c r="M90">
        <v>14</v>
      </c>
      <c r="N90" t="s">
        <v>84</v>
      </c>
      <c r="O90" t="s">
        <v>125</v>
      </c>
    </row>
    <row r="91" spans="1:15">
      <c r="A91" t="s">
        <v>168</v>
      </c>
      <c r="B91" s="2" t="str">
        <f>Hyperlink("https://www.diodes.com/assets/Datasheets/D5V0L4B5SOQ.pdf")</f>
        <v>https://www.diodes.com/assets/Datasheets/D5V0L4B5SOQ.pdf</v>
      </c>
      <c r="C91" t="str">
        <f>Hyperlink("https://www.diodes.com/part/view/D5V0L4B5SOQ","D5V0L4B5SOQ")</f>
        <v>D5V0L4B5SOQ</v>
      </c>
      <c r="D91" t="s">
        <v>169</v>
      </c>
      <c r="E91" t="s">
        <v>17</v>
      </c>
      <c r="G91" t="s">
        <v>18</v>
      </c>
      <c r="H91" t="s">
        <v>63</v>
      </c>
      <c r="I91">
        <v>15</v>
      </c>
      <c r="J91">
        <v>5</v>
      </c>
      <c r="K91">
        <v>6</v>
      </c>
      <c r="L91">
        <v>0.1</v>
      </c>
      <c r="M91">
        <v>14</v>
      </c>
      <c r="N91" t="s">
        <v>84</v>
      </c>
      <c r="O91" t="s">
        <v>170</v>
      </c>
    </row>
    <row r="92" spans="1:15">
      <c r="A92" t="s">
        <v>171</v>
      </c>
      <c r="B92" s="2" t="str">
        <f>Hyperlink("https://www.diodes.com/assets/Datasheets/D5V0M1U2S9Q.pdf")</f>
        <v>https://www.diodes.com/assets/Datasheets/D5V0M1U2S9Q.pdf</v>
      </c>
      <c r="C92" t="str">
        <f>Hyperlink("https://www.diodes.com/part/view/D5V0M1U2S9Q","D5V0M1U2S9Q")</f>
        <v>D5V0M1U2S9Q</v>
      </c>
      <c r="D92" t="s">
        <v>172</v>
      </c>
      <c r="E92" t="s">
        <v>17</v>
      </c>
      <c r="G92" t="s">
        <v>18</v>
      </c>
      <c r="H92" t="s">
        <v>19</v>
      </c>
      <c r="I92">
        <v>54</v>
      </c>
      <c r="J92">
        <v>5.5</v>
      </c>
      <c r="K92">
        <v>6.2</v>
      </c>
      <c r="L92">
        <v>0.01</v>
      </c>
      <c r="M92">
        <v>12</v>
      </c>
      <c r="N92">
        <v>30</v>
      </c>
      <c r="O92" t="s">
        <v>157</v>
      </c>
    </row>
    <row r="93" spans="1:15">
      <c r="A93" t="s">
        <v>173</v>
      </c>
      <c r="B93" s="2" t="str">
        <f>Hyperlink("https://www.diodes.com/assets/Datasheets/D5V0S1U2LP1610Q.pdf")</f>
        <v>https://www.diodes.com/assets/Datasheets/D5V0S1U2LP1610Q.pdf</v>
      </c>
      <c r="C93" t="str">
        <f>Hyperlink("https://www.diodes.com/part/view/D5V0S1U2LP1610Q","D5V0S1U2LP1610Q")</f>
        <v>D5V0S1U2LP1610Q</v>
      </c>
      <c r="D93" t="s">
        <v>174</v>
      </c>
      <c r="E93" t="s">
        <v>17</v>
      </c>
      <c r="G93" t="s">
        <v>18</v>
      </c>
      <c r="H93" t="s">
        <v>83</v>
      </c>
      <c r="I93">
        <v>800</v>
      </c>
      <c r="J93">
        <v>5</v>
      </c>
      <c r="K93">
        <v>6</v>
      </c>
      <c r="L93">
        <v>0.5</v>
      </c>
      <c r="M93">
        <v>12</v>
      </c>
      <c r="N93" t="s">
        <v>84</v>
      </c>
      <c r="O93" t="s">
        <v>99</v>
      </c>
    </row>
    <row r="94" spans="1:15">
      <c r="A94" t="s">
        <v>175</v>
      </c>
      <c r="B94" s="2" t="str">
        <f>Hyperlink("https://www.diodes.com/assets/Datasheets/D5V0X1B2LP3Q.pdf")</f>
        <v>https://www.diodes.com/assets/Datasheets/D5V0X1B2LP3Q.pdf</v>
      </c>
      <c r="C94" t="str">
        <f>Hyperlink("https://www.diodes.com/part/view/D5V0X1B2LP3Q","D5V0X1B2LP3Q")</f>
        <v>D5V0X1B2LP3Q</v>
      </c>
      <c r="D94" t="s">
        <v>176</v>
      </c>
      <c r="E94" t="s">
        <v>17</v>
      </c>
      <c r="G94" t="s">
        <v>18</v>
      </c>
      <c r="H94" t="s">
        <v>63</v>
      </c>
      <c r="I94">
        <v>0.23</v>
      </c>
      <c r="J94">
        <v>5</v>
      </c>
      <c r="K94">
        <v>7</v>
      </c>
      <c r="L94">
        <v>0.1</v>
      </c>
      <c r="M94">
        <v>14</v>
      </c>
      <c r="N94" t="s">
        <v>153</v>
      </c>
      <c r="O94" t="s">
        <v>177</v>
      </c>
    </row>
    <row r="95" spans="1:15">
      <c r="A95" t="s">
        <v>178</v>
      </c>
      <c r="B95" s="2" t="str">
        <f>Hyperlink("https://www.diodes.com/assets/Datasheets/D5V0X1B2LPQ.pdf")</f>
        <v>https://www.diodes.com/assets/Datasheets/D5V0X1B2LPQ.pdf</v>
      </c>
      <c r="C95" t="str">
        <f>Hyperlink("https://www.diodes.com/part/view/D5V0X1B2LPQ","D5V0X1B2LPQ")</f>
        <v>D5V0X1B2LPQ</v>
      </c>
      <c r="D95" t="s">
        <v>179</v>
      </c>
      <c r="E95" t="s">
        <v>17</v>
      </c>
      <c r="G95" t="s">
        <v>18</v>
      </c>
      <c r="H95" t="s">
        <v>24</v>
      </c>
      <c r="I95">
        <v>0.3</v>
      </c>
      <c r="J95">
        <v>5</v>
      </c>
      <c r="K95">
        <v>7</v>
      </c>
      <c r="L95">
        <v>0.1</v>
      </c>
      <c r="M95">
        <v>14</v>
      </c>
      <c r="N95" t="s">
        <v>180</v>
      </c>
      <c r="O95" t="s">
        <v>68</v>
      </c>
    </row>
    <row r="96" spans="1:15">
      <c r="A96" t="s">
        <v>181</v>
      </c>
      <c r="B96" s="2" t="str">
        <f>Hyperlink("https://www.diodes.com/assets/Datasheets/DS43178.pdf")</f>
        <v>https://www.diodes.com/assets/Datasheets/DS43178.pdf</v>
      </c>
      <c r="C96" t="str">
        <f>Hyperlink("https://www.diodes.com/part/view/D5V0X1BA2LP4Q","D5V0X1BA2LP4Q")</f>
        <v>D5V0X1BA2LP4Q</v>
      </c>
      <c r="D96" t="s">
        <v>62</v>
      </c>
      <c r="E96" t="s">
        <v>17</v>
      </c>
      <c r="G96" t="s">
        <v>18</v>
      </c>
      <c r="H96" t="s">
        <v>63</v>
      </c>
      <c r="J96">
        <v>5</v>
      </c>
      <c r="K96">
        <v>7</v>
      </c>
      <c r="M96">
        <v>17</v>
      </c>
      <c r="O96" t="s">
        <v>64</v>
      </c>
    </row>
    <row r="97" spans="1:15">
      <c r="A97" t="s">
        <v>182</v>
      </c>
      <c r="B97" s="2" t="str">
        <f>Hyperlink("https://www.diodes.com/assets/Datasheets/D5V0X1BA2LPQ.pdf")</f>
        <v>https://www.diodes.com/assets/Datasheets/D5V0X1BA2LPQ.pdf</v>
      </c>
      <c r="C97" t="str">
        <f>Hyperlink("https://www.diodes.com/part/view/D5V0X1BA2LPQ","D5V0X1BA2LPQ")</f>
        <v>D5V0X1BA2LPQ</v>
      </c>
      <c r="D97" t="s">
        <v>179</v>
      </c>
      <c r="E97" t="s">
        <v>17</v>
      </c>
      <c r="G97" t="s">
        <v>18</v>
      </c>
      <c r="H97" t="s">
        <v>24</v>
      </c>
      <c r="I97">
        <v>0.48</v>
      </c>
      <c r="J97">
        <v>5</v>
      </c>
      <c r="K97">
        <v>7</v>
      </c>
      <c r="M97">
        <v>16</v>
      </c>
      <c r="N97" t="s">
        <v>92</v>
      </c>
      <c r="O97" t="s">
        <v>68</v>
      </c>
    </row>
    <row r="98" spans="1:15">
      <c r="A98" t="s">
        <v>183</v>
      </c>
      <c r="B98" s="2" t="str">
        <f>Hyperlink("https://www.diodes.com/assets/Datasheets/D6V3H1U2LP1610Q.pdf")</f>
        <v>https://www.diodes.com/assets/Datasheets/D6V3H1U2LP1610Q.pdf</v>
      </c>
      <c r="C98" t="str">
        <f>Hyperlink("https://www.diodes.com/part/view/D6V3H1U2LP1610Q","D6V3H1U2LP1610Q")</f>
        <v>D6V3H1U2LP1610Q</v>
      </c>
      <c r="D98" t="s">
        <v>184</v>
      </c>
      <c r="E98" t="s">
        <v>17</v>
      </c>
      <c r="G98" t="s">
        <v>18</v>
      </c>
      <c r="H98" t="s">
        <v>83</v>
      </c>
      <c r="I98">
        <v>800</v>
      </c>
      <c r="J98">
        <v>6.3</v>
      </c>
      <c r="K98">
        <v>6.5</v>
      </c>
      <c r="M98">
        <v>13</v>
      </c>
      <c r="N98" t="s">
        <v>84</v>
      </c>
      <c r="O98" t="s">
        <v>99</v>
      </c>
    </row>
    <row r="99" spans="1:15">
      <c r="A99" t="s">
        <v>185</v>
      </c>
      <c r="B99" s="2" t="str">
        <f>Hyperlink("https://www.diodes.com/assets/Datasheets/D6V3H1U2LPQ.pdf")</f>
        <v>https://www.diodes.com/assets/Datasheets/D6V3H1U2LPQ.pdf</v>
      </c>
      <c r="C99" t="str">
        <f>Hyperlink("https://www.diodes.com/part/view/D6V3H1U2LPQ","D6V3H1U2LPQ")</f>
        <v>D6V3H1U2LPQ</v>
      </c>
      <c r="D99" t="s">
        <v>95</v>
      </c>
      <c r="E99" t="s">
        <v>17</v>
      </c>
      <c r="G99" t="s">
        <v>18</v>
      </c>
      <c r="H99" t="s">
        <v>83</v>
      </c>
      <c r="I99">
        <v>200</v>
      </c>
      <c r="J99">
        <v>6.3</v>
      </c>
      <c r="K99">
        <v>6.5</v>
      </c>
      <c r="L99">
        <v>1</v>
      </c>
      <c r="M99">
        <v>12.5</v>
      </c>
      <c r="N99" t="s">
        <v>84</v>
      </c>
      <c r="O99" t="s">
        <v>68</v>
      </c>
    </row>
    <row r="100" spans="1:15">
      <c r="A100" t="s">
        <v>186</v>
      </c>
      <c r="B100" s="2" t="str">
        <f>Hyperlink("https://www.diodes.com/assets/Datasheets/D7V0H1U2LPQ.pdf")</f>
        <v>https://www.diodes.com/assets/Datasheets/D7V0H1U2LPQ.pdf</v>
      </c>
      <c r="C100" t="str">
        <f>Hyperlink("https://www.diodes.com/part/view/D7V0H1U2LPQ","D7V0H1U2LPQ")</f>
        <v>D7V0H1U2LPQ</v>
      </c>
      <c r="D100" t="s">
        <v>187</v>
      </c>
      <c r="E100" t="s">
        <v>17</v>
      </c>
      <c r="G100" t="s">
        <v>18</v>
      </c>
      <c r="H100" t="s">
        <v>83</v>
      </c>
      <c r="I100">
        <v>150</v>
      </c>
      <c r="J100">
        <v>7</v>
      </c>
      <c r="K100">
        <v>7.5</v>
      </c>
      <c r="L100">
        <v>1</v>
      </c>
      <c r="M100">
        <v>14.4</v>
      </c>
      <c r="N100" t="s">
        <v>84</v>
      </c>
      <c r="O100" t="s">
        <v>68</v>
      </c>
    </row>
    <row r="101" spans="1:15">
      <c r="A101" t="s">
        <v>188</v>
      </c>
      <c r="B101" s="2" t="str">
        <f>Hyperlink("https://www.diodes.com/assets/Datasheets/D7V9H1U2LP1610Q.pdf")</f>
        <v>https://www.diodes.com/assets/Datasheets/D7V9H1U2LP1610Q.pdf</v>
      </c>
      <c r="C101" t="str">
        <f>Hyperlink("https://www.diodes.com/part/view/D7V9H1U2LP1610Q","D7V9H1U2LP1610Q")</f>
        <v>D7V9H1U2LP1610Q</v>
      </c>
      <c r="D101" t="s">
        <v>189</v>
      </c>
      <c r="E101" t="s">
        <v>17</v>
      </c>
      <c r="G101" t="s">
        <v>18</v>
      </c>
      <c r="H101" t="s">
        <v>83</v>
      </c>
      <c r="I101">
        <v>700</v>
      </c>
      <c r="J101">
        <v>7.9</v>
      </c>
      <c r="K101">
        <v>8.2</v>
      </c>
      <c r="M101">
        <v>13.5</v>
      </c>
      <c r="N101" t="s">
        <v>84</v>
      </c>
      <c r="O101" t="s">
        <v>99</v>
      </c>
    </row>
    <row r="102" spans="1:15">
      <c r="A102" t="s">
        <v>190</v>
      </c>
      <c r="B102" s="2" t="str">
        <f>Hyperlink("https://www.diodes.com/assets/Datasheets/D8V0H1B2LPQ.pdf")</f>
        <v>https://www.diodes.com/assets/Datasheets/D8V0H1B2LPQ.pdf</v>
      </c>
      <c r="C102" t="str">
        <f>Hyperlink("https://www.diodes.com/part/view/D8V0H1B2LPQ","D8V0H1B2LPQ")</f>
        <v>D8V0H1B2LPQ</v>
      </c>
      <c r="D102" t="s">
        <v>191</v>
      </c>
      <c r="E102" t="s">
        <v>17</v>
      </c>
      <c r="G102" t="s">
        <v>18</v>
      </c>
      <c r="H102" t="s">
        <v>63</v>
      </c>
      <c r="I102">
        <v>55</v>
      </c>
      <c r="J102">
        <v>8</v>
      </c>
      <c r="K102">
        <v>8.5</v>
      </c>
      <c r="M102">
        <v>20</v>
      </c>
      <c r="N102" t="s">
        <v>84</v>
      </c>
      <c r="O102" t="s">
        <v>68</v>
      </c>
    </row>
    <row r="103" spans="1:15">
      <c r="A103" t="s">
        <v>192</v>
      </c>
      <c r="B103" s="2" t="str">
        <f>Hyperlink("https://www.diodes.com/assets/Datasheets/D8V0L1B2LP3Q.pdf")</f>
        <v>https://www.diodes.com/assets/Datasheets/D8V0L1B2LP3Q.pdf</v>
      </c>
      <c r="C103" t="str">
        <f>Hyperlink("https://www.diodes.com/part/view/D8V0L1B2LP3Q","D8V0L1B2LP3Q")</f>
        <v>D8V0L1B2LP3Q</v>
      </c>
      <c r="D103" t="s">
        <v>114</v>
      </c>
      <c r="E103" t="s">
        <v>17</v>
      </c>
      <c r="G103" t="s">
        <v>18</v>
      </c>
      <c r="H103" t="s">
        <v>63</v>
      </c>
      <c r="I103">
        <v>8.5</v>
      </c>
      <c r="J103">
        <v>8</v>
      </c>
      <c r="L103">
        <v>0.05</v>
      </c>
      <c r="M103">
        <v>16.5</v>
      </c>
      <c r="N103" t="s">
        <v>193</v>
      </c>
      <c r="O103" t="s">
        <v>142</v>
      </c>
    </row>
    <row r="104" spans="1:15">
      <c r="A104" t="s">
        <v>194</v>
      </c>
      <c r="B104" s="2" t="str">
        <f>Hyperlink("https://www.diodes.com/assets/Datasheets/DS43178.pdf")</f>
        <v>https://www.diodes.com/assets/Datasheets/DS43178.pdf</v>
      </c>
      <c r="C104" t="str">
        <f>Hyperlink("https://www.diodes.com/part/view/D8V0X1B2LP4Q","D8V0X1B2LP4Q")</f>
        <v>D8V0X1B2LP4Q</v>
      </c>
      <c r="D104" t="s">
        <v>62</v>
      </c>
      <c r="E104" t="s">
        <v>17</v>
      </c>
      <c r="G104" t="s">
        <v>18</v>
      </c>
      <c r="H104" t="s">
        <v>63</v>
      </c>
      <c r="J104">
        <v>8</v>
      </c>
      <c r="K104">
        <v>9.5</v>
      </c>
      <c r="M104">
        <v>18.5</v>
      </c>
      <c r="O104" t="s">
        <v>64</v>
      </c>
    </row>
    <row r="105" spans="1:15">
      <c r="A105" t="s">
        <v>195</v>
      </c>
      <c r="B105" s="2" t="str">
        <f>Hyperlink("https://www.diodes.com/assets/Datasheets/D8V0X1B2LPQ.pdf")</f>
        <v>https://www.diodes.com/assets/Datasheets/D8V0X1B2LPQ.pdf</v>
      </c>
      <c r="C105" t="str">
        <f>Hyperlink("https://www.diodes.com/part/view/D8V0X1B2LPQ","D8V0X1B2LPQ")</f>
        <v>D8V0X1B2LPQ</v>
      </c>
      <c r="D105" t="s">
        <v>112</v>
      </c>
      <c r="E105" t="s">
        <v>17</v>
      </c>
      <c r="F105">
        <v>4</v>
      </c>
      <c r="G105" t="s">
        <v>18</v>
      </c>
      <c r="H105" t="s">
        <v>24</v>
      </c>
      <c r="I105">
        <v>0.35</v>
      </c>
      <c r="J105">
        <v>8</v>
      </c>
      <c r="K105">
        <v>10</v>
      </c>
      <c r="L105">
        <v>1</v>
      </c>
      <c r="M105">
        <v>18.5</v>
      </c>
      <c r="N105">
        <v>20</v>
      </c>
      <c r="O105" t="s">
        <v>68</v>
      </c>
    </row>
    <row r="106" spans="1:15">
      <c r="A106" t="s">
        <v>196</v>
      </c>
      <c r="B106" s="2" t="str">
        <f>Hyperlink("https://www.diodes.com/assets/Datasheets/DBLC03CIQ.pdf")</f>
        <v>https://www.diodes.com/assets/Datasheets/DBLC03CIQ.pdf</v>
      </c>
      <c r="C106" t="str">
        <f>Hyperlink("https://www.diodes.com/part/view/DBLC03CIQ","DBLC03CIQ")</f>
        <v>DBLC03CIQ</v>
      </c>
      <c r="D106" t="s">
        <v>197</v>
      </c>
      <c r="E106" t="s">
        <v>17</v>
      </c>
      <c r="F106">
        <v>19</v>
      </c>
      <c r="G106" t="s">
        <v>18</v>
      </c>
      <c r="H106" t="s">
        <v>63</v>
      </c>
      <c r="I106">
        <v>0.7</v>
      </c>
      <c r="J106">
        <v>3.3</v>
      </c>
      <c r="K106">
        <v>4</v>
      </c>
      <c r="L106">
        <v>4.5</v>
      </c>
      <c r="M106">
        <v>18.5</v>
      </c>
      <c r="N106">
        <v>30</v>
      </c>
      <c r="O106" t="s">
        <v>76</v>
      </c>
    </row>
    <row r="107" spans="1:15">
      <c r="A107" t="s">
        <v>198</v>
      </c>
      <c r="B107" s="2" t="str">
        <f>Hyperlink("https://www.diodes.com/assets/Datasheets/DBLC05CIQ.pdf")</f>
        <v>https://www.diodes.com/assets/Datasheets/DBLC05CIQ.pdf</v>
      </c>
      <c r="C107" t="str">
        <f>Hyperlink("https://www.diodes.com/part/view/DBLC05CIQ","DBLC05CIQ")</f>
        <v>DBLC05CIQ</v>
      </c>
      <c r="D107" t="s">
        <v>197</v>
      </c>
      <c r="E107" t="s">
        <v>17</v>
      </c>
      <c r="F107">
        <v>17</v>
      </c>
      <c r="G107" t="s">
        <v>18</v>
      </c>
      <c r="H107" t="s">
        <v>63</v>
      </c>
      <c r="I107">
        <v>0.6</v>
      </c>
      <c r="J107">
        <v>5</v>
      </c>
      <c r="K107">
        <v>6</v>
      </c>
      <c r="L107">
        <v>4.5</v>
      </c>
      <c r="M107">
        <v>20.6</v>
      </c>
      <c r="N107">
        <v>30</v>
      </c>
      <c r="O107" t="s">
        <v>76</v>
      </c>
    </row>
    <row r="108" spans="1:15">
      <c r="A108" t="s">
        <v>199</v>
      </c>
      <c r="B108" s="2" t="str">
        <f>Hyperlink("https://www.diodes.com/assets/Datasheets/DBLC05IQ.pdf")</f>
        <v>https://www.diodes.com/assets/Datasheets/DBLC05IQ.pdf</v>
      </c>
      <c r="C108" t="str">
        <f>Hyperlink("https://www.diodes.com/part/view/DBLC05IQ","DBLC05IQ")</f>
        <v>DBLC05IQ</v>
      </c>
      <c r="D108" t="s">
        <v>200</v>
      </c>
      <c r="E108" t="s">
        <v>17</v>
      </c>
      <c r="G108" t="s">
        <v>18</v>
      </c>
      <c r="H108" t="s">
        <v>83</v>
      </c>
      <c r="I108">
        <v>1.5</v>
      </c>
      <c r="J108">
        <v>5</v>
      </c>
      <c r="K108">
        <v>6</v>
      </c>
      <c r="L108">
        <v>0.5</v>
      </c>
      <c r="M108">
        <v>27</v>
      </c>
      <c r="N108">
        <v>30</v>
      </c>
      <c r="O108" t="s">
        <v>76</v>
      </c>
    </row>
    <row r="109" spans="1:15">
      <c r="A109" t="s">
        <v>201</v>
      </c>
      <c r="B109" s="2" t="str">
        <f>Hyperlink("https://www.diodes.com/assets/Datasheets/DBLC12CIQ.pdf")</f>
        <v>https://www.diodes.com/assets/Datasheets/DBLC12CIQ.pdf</v>
      </c>
      <c r="C109" t="str">
        <f>Hyperlink("https://www.diodes.com/part/view/DBLC12CIQ","DBLC12CIQ")</f>
        <v>DBLC12CIQ</v>
      </c>
      <c r="D109" t="s">
        <v>197</v>
      </c>
      <c r="E109" t="s">
        <v>17</v>
      </c>
      <c r="F109">
        <v>10</v>
      </c>
      <c r="G109" t="s">
        <v>18</v>
      </c>
      <c r="H109" t="s">
        <v>63</v>
      </c>
      <c r="I109">
        <v>0.6</v>
      </c>
      <c r="J109">
        <v>12</v>
      </c>
      <c r="K109" t="s">
        <v>202</v>
      </c>
      <c r="L109">
        <v>1</v>
      </c>
      <c r="M109">
        <v>35</v>
      </c>
      <c r="N109">
        <v>30</v>
      </c>
      <c r="O109" t="s">
        <v>76</v>
      </c>
    </row>
    <row r="110" spans="1:15">
      <c r="A110" t="s">
        <v>203</v>
      </c>
      <c r="B110" s="2" t="str">
        <f>Hyperlink("https://www.diodes.com/assets/Datasheets/DBLC24CIQ.pdf")</f>
        <v>https://www.diodes.com/assets/Datasheets/DBLC24CIQ.pdf</v>
      </c>
      <c r="C110" t="str">
        <f>Hyperlink("https://www.diodes.com/part/view/DBLC24CIQ","DBLC24CIQ")</f>
        <v>DBLC24CIQ</v>
      </c>
      <c r="D110" t="s">
        <v>197</v>
      </c>
      <c r="E110" t="s">
        <v>17</v>
      </c>
      <c r="F110">
        <v>6</v>
      </c>
      <c r="G110" t="s">
        <v>18</v>
      </c>
      <c r="H110" t="s">
        <v>63</v>
      </c>
      <c r="I110">
        <v>0.6</v>
      </c>
      <c r="J110">
        <v>24</v>
      </c>
      <c r="K110">
        <v>26.7</v>
      </c>
      <c r="L110">
        <v>1</v>
      </c>
      <c r="M110">
        <v>58</v>
      </c>
      <c r="N110">
        <v>30</v>
      </c>
      <c r="O110" t="s">
        <v>76</v>
      </c>
    </row>
    <row r="111" spans="1:15">
      <c r="A111" t="s">
        <v>204</v>
      </c>
      <c r="B111" s="2" t="str">
        <f>Hyperlink("https://www.diodes.com/assets/Datasheets/DESD12V0S1BLQ.pdf")</f>
        <v>https://www.diodes.com/assets/Datasheets/DESD12V0S1BLQ.pdf</v>
      </c>
      <c r="C111" t="str">
        <f>Hyperlink("https://www.diodes.com/part/view/DESD12V0S1BLQ","DESD12V0S1BLQ")</f>
        <v>DESD12V0S1BLQ</v>
      </c>
      <c r="D111" t="s">
        <v>114</v>
      </c>
      <c r="E111" t="s">
        <v>17</v>
      </c>
      <c r="G111" t="s">
        <v>18</v>
      </c>
      <c r="H111" t="s">
        <v>63</v>
      </c>
      <c r="I111">
        <v>20</v>
      </c>
      <c r="J111">
        <v>12</v>
      </c>
      <c r="K111">
        <v>15</v>
      </c>
      <c r="L111">
        <v>0.1</v>
      </c>
      <c r="M111">
        <v>33.5</v>
      </c>
      <c r="N111" t="s">
        <v>84</v>
      </c>
      <c r="O111" t="s">
        <v>68</v>
      </c>
    </row>
    <row r="112" spans="1:15">
      <c r="A112" t="s">
        <v>205</v>
      </c>
      <c r="B112" s="2" t="str">
        <f>Hyperlink("https://www.diodes.com/assets/Datasheets/DESD3V3L1BAQ-DESD24VL1BAQ.pdf")</f>
        <v>https://www.diodes.com/assets/Datasheets/DESD3V3L1BAQ-DESD24VL1BAQ.pdf</v>
      </c>
      <c r="C112" t="str">
        <f>Hyperlink("https://www.diodes.com/part/view/DESD12VL1BAQ","DESD12VL1BAQ")</f>
        <v>DESD12VL1BAQ</v>
      </c>
      <c r="D112" t="s">
        <v>206</v>
      </c>
      <c r="E112" t="s">
        <v>17</v>
      </c>
      <c r="G112" t="s">
        <v>18</v>
      </c>
      <c r="H112" t="s">
        <v>24</v>
      </c>
      <c r="I112">
        <v>19</v>
      </c>
      <c r="J112">
        <v>12</v>
      </c>
      <c r="K112">
        <v>13.5</v>
      </c>
      <c r="M112">
        <v>22</v>
      </c>
      <c r="N112" t="s">
        <v>84</v>
      </c>
      <c r="O112" t="s">
        <v>76</v>
      </c>
    </row>
    <row r="113" spans="1:15">
      <c r="A113" t="s">
        <v>207</v>
      </c>
      <c r="B113" s="2" t="str">
        <f>Hyperlink("https://www.diodes.com/assets/Datasheets/DESD3V3L2BTQ-DESD24VL2BTQ.pdf")</f>
        <v>https://www.diodes.com/assets/Datasheets/DESD3V3L2BTQ-DESD24VL2BTQ.pdf</v>
      </c>
      <c r="C113" t="str">
        <f>Hyperlink("https://www.diodes.com/part/view/DESD12VL2BTQ","DESD12VL2BTQ")</f>
        <v>DESD12VL2BTQ</v>
      </c>
      <c r="D113" t="s">
        <v>208</v>
      </c>
      <c r="E113" t="s">
        <v>17</v>
      </c>
      <c r="G113" t="s">
        <v>18</v>
      </c>
      <c r="H113" t="s">
        <v>209</v>
      </c>
      <c r="I113">
        <v>19</v>
      </c>
      <c r="J113">
        <v>12</v>
      </c>
      <c r="K113">
        <v>13.5</v>
      </c>
      <c r="L113">
        <v>0.5</v>
      </c>
      <c r="M113">
        <v>22</v>
      </c>
      <c r="N113">
        <v>30</v>
      </c>
      <c r="O113" t="s">
        <v>81</v>
      </c>
    </row>
    <row r="114" spans="1:15">
      <c r="A114" t="s">
        <v>210</v>
      </c>
      <c r="B114" s="2" t="str">
        <f>Hyperlink("https://www.diodes.com/assets/Datasheets/DESDxxVxS2UTQ-SERIES.pdf")</f>
        <v>https://www.diodes.com/assets/Datasheets/DESDxxVxS2UTQ-SERIES.pdf</v>
      </c>
      <c r="C114" t="str">
        <f>Hyperlink("https://www.diodes.com/part/view/DESD12VS2UTQ","DESD12VS2UTQ")</f>
        <v>DESD12VS2UTQ</v>
      </c>
      <c r="D114" t="s">
        <v>211</v>
      </c>
      <c r="E114" t="s">
        <v>17</v>
      </c>
      <c r="G114" t="s">
        <v>18</v>
      </c>
      <c r="H114" t="s">
        <v>63</v>
      </c>
      <c r="I114">
        <v>50</v>
      </c>
      <c r="J114">
        <v>12</v>
      </c>
      <c r="K114">
        <v>14.7</v>
      </c>
      <c r="L114">
        <v>0.5</v>
      </c>
      <c r="M114">
        <v>24</v>
      </c>
      <c r="N114" t="s">
        <v>84</v>
      </c>
      <c r="O114" t="s">
        <v>81</v>
      </c>
    </row>
    <row r="115" spans="1:15">
      <c r="A115" t="s">
        <v>212</v>
      </c>
      <c r="B115" s="2" t="str">
        <f>Hyperlink("https://www.diodes.com/assets/Datasheets/DESD3V3L1BAQ-DESD24VL1BAQ.pdf")</f>
        <v>https://www.diodes.com/assets/Datasheets/DESD3V3L1BAQ-DESD24VL1BAQ.pdf</v>
      </c>
      <c r="C115" t="str">
        <f>Hyperlink("https://www.diodes.com/part/view/DESD15VL1BAQ","DESD15VL1BAQ")</f>
        <v>DESD15VL1BAQ</v>
      </c>
      <c r="D115" t="s">
        <v>114</v>
      </c>
      <c r="E115" t="s">
        <v>17</v>
      </c>
      <c r="G115" t="s">
        <v>18</v>
      </c>
      <c r="H115" t="s">
        <v>24</v>
      </c>
      <c r="I115">
        <v>16</v>
      </c>
      <c r="J115">
        <v>15</v>
      </c>
      <c r="K115">
        <v>16</v>
      </c>
      <c r="M115">
        <v>25</v>
      </c>
      <c r="N115" t="s">
        <v>84</v>
      </c>
      <c r="O115" t="s">
        <v>76</v>
      </c>
    </row>
    <row r="116" spans="1:15">
      <c r="A116" t="s">
        <v>213</v>
      </c>
      <c r="B116" s="2" t="str">
        <f>Hyperlink("https://www.diodes.com/assets/Datasheets/DESD3V3L2BTQ-DESD24VL2BTQ.pdf")</f>
        <v>https://www.diodes.com/assets/Datasheets/DESD3V3L2BTQ-DESD24VL2BTQ.pdf</v>
      </c>
      <c r="C116" t="str">
        <f>Hyperlink("https://www.diodes.com/part/view/DESD15VL2BTQ","DESD15VL2BTQ")</f>
        <v>DESD15VL2BTQ</v>
      </c>
      <c r="D116" t="s">
        <v>208</v>
      </c>
      <c r="E116" t="s">
        <v>17</v>
      </c>
      <c r="G116" t="s">
        <v>18</v>
      </c>
      <c r="H116" t="s">
        <v>209</v>
      </c>
      <c r="I116">
        <v>16</v>
      </c>
      <c r="J116">
        <v>15</v>
      </c>
      <c r="K116">
        <v>16</v>
      </c>
      <c r="L116">
        <v>0.5</v>
      </c>
      <c r="M116">
        <v>25</v>
      </c>
      <c r="N116">
        <v>30</v>
      </c>
      <c r="O116" t="s">
        <v>81</v>
      </c>
    </row>
    <row r="117" spans="1:15">
      <c r="A117" t="s">
        <v>214</v>
      </c>
      <c r="B117" s="2" t="str">
        <f>Hyperlink("https://www.diodes.com/assets/Datasheets/DESDxxVxS2UTQ-SERIES.pdf")</f>
        <v>https://www.diodes.com/assets/Datasheets/DESDxxVxS2UTQ-SERIES.pdf</v>
      </c>
      <c r="C117" t="str">
        <f>Hyperlink("https://www.diodes.com/part/view/DESD15VS2UTQ","DESD15VS2UTQ")</f>
        <v>DESD15VS2UTQ</v>
      </c>
      <c r="D117" t="s">
        <v>211</v>
      </c>
      <c r="E117" t="s">
        <v>17</v>
      </c>
      <c r="G117" t="s">
        <v>18</v>
      </c>
      <c r="H117" t="s">
        <v>63</v>
      </c>
      <c r="I117">
        <v>40</v>
      </c>
      <c r="J117">
        <v>15</v>
      </c>
      <c r="K117">
        <v>17.6</v>
      </c>
      <c r="L117">
        <v>0.5</v>
      </c>
      <c r="M117">
        <v>30</v>
      </c>
      <c r="N117" t="s">
        <v>84</v>
      </c>
      <c r="O117" t="s">
        <v>81</v>
      </c>
    </row>
    <row r="118" spans="1:15">
      <c r="A118" t="s">
        <v>215</v>
      </c>
      <c r="B118" s="2" t="str">
        <f>Hyperlink("https://www.diodes.com/assets/Datasheets/DESD18VF1BLQ.pdf")</f>
        <v>https://www.diodes.com/assets/Datasheets/DESD18VF1BLQ.pdf</v>
      </c>
      <c r="C118" t="str">
        <f>Hyperlink("https://www.diodes.com/part/view/DESD18VF1BLQ","DESD18VF1BLQ")</f>
        <v>DESD18VF1BLQ</v>
      </c>
      <c r="D118" t="s">
        <v>216</v>
      </c>
      <c r="E118" t="s">
        <v>17</v>
      </c>
      <c r="G118" t="s">
        <v>18</v>
      </c>
      <c r="H118" t="s">
        <v>24</v>
      </c>
      <c r="I118">
        <v>0.3</v>
      </c>
      <c r="J118">
        <v>18</v>
      </c>
      <c r="K118">
        <v>19</v>
      </c>
      <c r="L118">
        <v>0.03</v>
      </c>
      <c r="M118">
        <v>17</v>
      </c>
      <c r="N118" t="s">
        <v>117</v>
      </c>
      <c r="O118" t="s">
        <v>68</v>
      </c>
    </row>
    <row r="119" spans="1:15">
      <c r="A119" t="s">
        <v>217</v>
      </c>
      <c r="B119" s="2" t="str">
        <f>Hyperlink("https://www.diodes.com/assets/Datasheets/DESD1CAN2SOQ.pdf")</f>
        <v>https://www.diodes.com/assets/Datasheets/DESD1CAN2SOQ.pdf</v>
      </c>
      <c r="C119" t="str">
        <f>Hyperlink("https://www.diodes.com/part/view/DESD1CAN2SOQ","DESD1CAN2SOQ")</f>
        <v>DESD1CAN2SOQ</v>
      </c>
      <c r="D119" t="s">
        <v>218</v>
      </c>
      <c r="E119" t="s">
        <v>17</v>
      </c>
      <c r="G119" t="s">
        <v>18</v>
      </c>
      <c r="H119" t="s">
        <v>209</v>
      </c>
      <c r="I119">
        <v>11</v>
      </c>
      <c r="J119">
        <v>24</v>
      </c>
      <c r="K119">
        <v>25.4</v>
      </c>
      <c r="L119">
        <v>0.001</v>
      </c>
      <c r="M119">
        <v>70</v>
      </c>
      <c r="N119">
        <v>30</v>
      </c>
      <c r="O119" t="s">
        <v>81</v>
      </c>
    </row>
    <row r="120" spans="1:15">
      <c r="A120" t="s">
        <v>219</v>
      </c>
      <c r="B120" s="2" t="str">
        <f>Hyperlink("https://www.diodes.com/assets/Datasheets/DESD1CAN2WQ.pdf")</f>
        <v>https://www.diodes.com/assets/Datasheets/DESD1CAN2WQ.pdf</v>
      </c>
      <c r="C120" t="str">
        <f>Hyperlink("https://www.diodes.com/part/view/DESD1CAN2WQ","DESD1CAN2WQ")</f>
        <v>DESD1CAN2WQ</v>
      </c>
      <c r="D120" t="s">
        <v>218</v>
      </c>
      <c r="E120" t="s">
        <v>17</v>
      </c>
      <c r="G120" t="s">
        <v>18</v>
      </c>
      <c r="H120" t="s">
        <v>209</v>
      </c>
      <c r="I120">
        <v>9.3</v>
      </c>
      <c r="J120">
        <v>24</v>
      </c>
      <c r="K120">
        <v>25.4</v>
      </c>
      <c r="L120">
        <v>0.001</v>
      </c>
      <c r="M120">
        <v>50</v>
      </c>
      <c r="N120">
        <v>23</v>
      </c>
      <c r="O120" t="s">
        <v>73</v>
      </c>
    </row>
    <row r="121" spans="1:15">
      <c r="A121" t="s">
        <v>220</v>
      </c>
      <c r="B121" s="2" t="str">
        <f>Hyperlink("https://www.diodes.com/assets/Datasheets/DESD1CANFD24VSOQ.pdf")</f>
        <v>https://www.diodes.com/assets/Datasheets/DESD1CANFD24VSOQ.pdf</v>
      </c>
      <c r="C121" t="str">
        <f>Hyperlink("https://www.diodes.com/part/view/DESD1CANFD24VSOQ","DESD1CANFD24VSOQ")</f>
        <v>DESD1CANFD24VSOQ</v>
      </c>
      <c r="D121" t="s">
        <v>221</v>
      </c>
      <c r="E121" t="s">
        <v>17</v>
      </c>
      <c r="G121" t="s">
        <v>18</v>
      </c>
      <c r="H121" t="s">
        <v>63</v>
      </c>
      <c r="I121">
        <v>5.2</v>
      </c>
      <c r="J121">
        <v>24</v>
      </c>
      <c r="K121">
        <v>25.5</v>
      </c>
      <c r="L121">
        <v>0.05</v>
      </c>
      <c r="M121">
        <v>42</v>
      </c>
      <c r="N121">
        <v>23</v>
      </c>
      <c r="O121" t="s">
        <v>81</v>
      </c>
    </row>
    <row r="122" spans="1:15">
      <c r="A122" t="s">
        <v>222</v>
      </c>
      <c r="B122" s="2" t="str">
        <f>Hyperlink("https://www.diodes.com/assets/Datasheets/DESD1CANFD24VWQ.pdf")</f>
        <v>https://www.diodes.com/assets/Datasheets/DESD1CANFD24VWQ.pdf</v>
      </c>
      <c r="C122" t="str">
        <f>Hyperlink("https://www.diodes.com/part/view/DESD1CANFD24VWQ","DESD1CANFD24VWQ")</f>
        <v>DESD1CANFD24VWQ</v>
      </c>
      <c r="D122" t="s">
        <v>221</v>
      </c>
      <c r="E122" t="s">
        <v>17</v>
      </c>
      <c r="G122" t="s">
        <v>18</v>
      </c>
      <c r="H122" t="s">
        <v>63</v>
      </c>
      <c r="I122">
        <v>5.2</v>
      </c>
      <c r="J122">
        <v>24</v>
      </c>
      <c r="K122">
        <v>25.5</v>
      </c>
      <c r="L122">
        <v>0.05</v>
      </c>
      <c r="M122">
        <v>42</v>
      </c>
      <c r="N122">
        <v>23</v>
      </c>
      <c r="O122" t="s">
        <v>73</v>
      </c>
    </row>
    <row r="123" spans="1:15">
      <c r="A123" t="s">
        <v>223</v>
      </c>
      <c r="B123" s="2" t="str">
        <f>Hyperlink("https://www.diodes.com/assets/Datasheets/DESD1IVN27V2WSQ.pdf")</f>
        <v>https://www.diodes.com/assets/Datasheets/DESD1IVN27V2WSQ.pdf</v>
      </c>
      <c r="C123" t="str">
        <f>Hyperlink("https://www.diodes.com/part/view/DESD1IVN27V2WSQ","DESD1IVN27V2WSQ")</f>
        <v>DESD1IVN27V2WSQ</v>
      </c>
      <c r="D123" t="s">
        <v>224</v>
      </c>
      <c r="E123" t="s">
        <v>17</v>
      </c>
      <c r="G123" t="s">
        <v>18</v>
      </c>
      <c r="H123" t="s">
        <v>24</v>
      </c>
      <c r="I123">
        <v>14</v>
      </c>
      <c r="J123">
        <v>27</v>
      </c>
      <c r="K123">
        <v>28</v>
      </c>
      <c r="L123">
        <v>0.001</v>
      </c>
      <c r="M123">
        <v>45</v>
      </c>
      <c r="N123">
        <v>30</v>
      </c>
      <c r="O123" t="s">
        <v>76</v>
      </c>
    </row>
    <row r="124" spans="1:15">
      <c r="A124" t="s">
        <v>225</v>
      </c>
      <c r="B124" s="2" t="str">
        <f>Hyperlink("https://www.diodes.com/assets/Datasheets/DESD24VF1BLQ.pdf")</f>
        <v>https://www.diodes.com/assets/Datasheets/DESD24VF1BLQ.pdf</v>
      </c>
      <c r="C124" t="str">
        <f>Hyperlink("https://www.diodes.com/part/view/DESD24VF1BLQ","DESD24VF1BLQ")</f>
        <v>DESD24VF1BLQ</v>
      </c>
      <c r="D124" t="s">
        <v>226</v>
      </c>
      <c r="E124" t="s">
        <v>17</v>
      </c>
      <c r="G124" t="s">
        <v>18</v>
      </c>
      <c r="H124" t="s">
        <v>24</v>
      </c>
      <c r="I124">
        <v>0.3</v>
      </c>
      <c r="J124">
        <v>24</v>
      </c>
      <c r="K124">
        <v>25</v>
      </c>
      <c r="L124">
        <v>0.03</v>
      </c>
      <c r="M124">
        <v>32</v>
      </c>
      <c r="N124">
        <v>9</v>
      </c>
      <c r="O124" t="s">
        <v>68</v>
      </c>
    </row>
    <row r="125" spans="1:15">
      <c r="A125" t="s">
        <v>227</v>
      </c>
      <c r="B125" s="2" t="str">
        <f>Hyperlink("https://www.diodes.com/assets/Datasheets/DESD3V3L1BAQ-DESD24VL1BAQ.pdf")</f>
        <v>https://www.diodes.com/assets/Datasheets/DESD3V3L1BAQ-DESD24VL1BAQ.pdf</v>
      </c>
      <c r="C125" t="str">
        <f>Hyperlink("https://www.diodes.com/part/view/DESD24VL1BAQ","DESD24VL1BAQ")</f>
        <v>DESD24VL1BAQ</v>
      </c>
      <c r="D125" t="s">
        <v>114</v>
      </c>
      <c r="E125" t="s">
        <v>17</v>
      </c>
      <c r="G125" t="s">
        <v>18</v>
      </c>
      <c r="H125" t="s">
        <v>24</v>
      </c>
      <c r="J125">
        <v>24</v>
      </c>
      <c r="K125">
        <v>24</v>
      </c>
      <c r="M125">
        <v>38</v>
      </c>
      <c r="O125" t="s">
        <v>76</v>
      </c>
    </row>
    <row r="126" spans="1:15">
      <c r="A126" t="s">
        <v>228</v>
      </c>
      <c r="B126" s="2" t="str">
        <f>Hyperlink("https://www.diodes.com/assets/Datasheets/DESD3V3L2BTQ-DESD24VL2BTQ.pdf")</f>
        <v>https://www.diodes.com/assets/Datasheets/DESD3V3L2BTQ-DESD24VL2BTQ.pdf</v>
      </c>
      <c r="C126" t="str">
        <f>Hyperlink("https://www.diodes.com/part/view/DESD24VL2BTQ","DESD24VL2BTQ")</f>
        <v>DESD24VL2BTQ</v>
      </c>
      <c r="D126" t="s">
        <v>208</v>
      </c>
      <c r="E126" t="s">
        <v>17</v>
      </c>
      <c r="G126" t="s">
        <v>18</v>
      </c>
      <c r="H126" t="s">
        <v>209</v>
      </c>
      <c r="I126">
        <v>11</v>
      </c>
      <c r="J126">
        <v>24</v>
      </c>
      <c r="K126">
        <v>24</v>
      </c>
      <c r="L126">
        <v>0.5</v>
      </c>
      <c r="M126">
        <v>38</v>
      </c>
      <c r="N126">
        <v>30</v>
      </c>
      <c r="O126" t="s">
        <v>81</v>
      </c>
    </row>
    <row r="127" spans="1:15">
      <c r="A127" t="s">
        <v>229</v>
      </c>
      <c r="B127" s="2" t="str">
        <f>Hyperlink("https://www.diodes.com/assets/Datasheets/DESD24VS2SOQ.pdf")</f>
        <v>https://www.diodes.com/assets/Datasheets/DESD24VS2SOQ.pdf</v>
      </c>
      <c r="C127" t="str">
        <f>Hyperlink("https://www.diodes.com/part/view/DESD24VS2SOQ","DESD24VS2SOQ")</f>
        <v>DESD24VS2SOQ</v>
      </c>
      <c r="D127" t="s">
        <v>230</v>
      </c>
      <c r="E127" t="s">
        <v>17</v>
      </c>
      <c r="F127">
        <v>5</v>
      </c>
      <c r="G127" t="s">
        <v>18</v>
      </c>
      <c r="H127" t="s">
        <v>79</v>
      </c>
      <c r="I127">
        <v>42</v>
      </c>
      <c r="J127">
        <v>24</v>
      </c>
      <c r="K127">
        <v>26</v>
      </c>
      <c r="L127">
        <v>0.01</v>
      </c>
      <c r="M127">
        <v>41</v>
      </c>
      <c r="N127" t="s">
        <v>231</v>
      </c>
      <c r="O127" t="s">
        <v>81</v>
      </c>
    </row>
    <row r="128" spans="1:15">
      <c r="A128" t="s">
        <v>232</v>
      </c>
      <c r="B128" s="2" t="str">
        <f>Hyperlink("https://www.diodes.com/assets/Datasheets/DESDxxVxS2UTQ-SERIES.pdf")</f>
        <v>https://www.diodes.com/assets/Datasheets/DESDxxVxS2UTQ-SERIES.pdf</v>
      </c>
      <c r="C128" t="str">
        <f>Hyperlink("https://www.diodes.com/part/view/DESD24VS2UTQ","DESD24VS2UTQ")</f>
        <v>DESD24VS2UTQ</v>
      </c>
      <c r="D128" t="s">
        <v>211</v>
      </c>
      <c r="E128" t="s">
        <v>17</v>
      </c>
      <c r="G128" t="s">
        <v>18</v>
      </c>
      <c r="H128" t="s">
        <v>63</v>
      </c>
      <c r="I128">
        <v>30</v>
      </c>
      <c r="J128">
        <v>24</v>
      </c>
      <c r="K128">
        <v>26.5</v>
      </c>
      <c r="L128">
        <v>0.5</v>
      </c>
      <c r="M128">
        <v>45</v>
      </c>
      <c r="N128" t="s">
        <v>84</v>
      </c>
      <c r="O128" t="s">
        <v>81</v>
      </c>
    </row>
    <row r="129" spans="1:15">
      <c r="A129" t="s">
        <v>233</v>
      </c>
      <c r="B129" s="2" t="str">
        <f>Hyperlink("https://www.diodes.com/assets/Datasheets/DESD24VS5U6SOQ.pdf")</f>
        <v>https://www.diodes.com/assets/Datasheets/DESD24VS5U6SOQ.pdf</v>
      </c>
      <c r="C129" t="str">
        <f>Hyperlink("https://www.diodes.com/part/view/DESD24VS5U6SOQ","DESD24VS5U6SOQ")</f>
        <v>DESD24VS5U6SOQ</v>
      </c>
      <c r="D129" t="s">
        <v>234</v>
      </c>
      <c r="E129" t="s">
        <v>17</v>
      </c>
      <c r="G129" t="s">
        <v>18</v>
      </c>
      <c r="H129" t="s">
        <v>83</v>
      </c>
      <c r="I129">
        <v>45</v>
      </c>
      <c r="J129">
        <v>24</v>
      </c>
      <c r="K129">
        <v>25.5</v>
      </c>
      <c r="L129">
        <v>0.1</v>
      </c>
      <c r="M129">
        <v>45</v>
      </c>
      <c r="N129" t="s">
        <v>180</v>
      </c>
      <c r="O129" t="s">
        <v>235</v>
      </c>
    </row>
    <row r="130" spans="1:15">
      <c r="A130" t="s">
        <v>236</v>
      </c>
      <c r="B130" s="2" t="str">
        <f>Hyperlink("https://www.diodes.com/assets/Datasheets/DESD2ETH100SOQ.pdf")</f>
        <v>https://www.diodes.com/assets/Datasheets/DESD2ETH100SOQ.pdf</v>
      </c>
      <c r="C130" t="str">
        <f>Hyperlink("https://www.diodes.com/part/view/DESD2ETH100SOQ","DESD2ETH100SOQ")</f>
        <v>DESD2ETH100SOQ</v>
      </c>
      <c r="D130" t="s">
        <v>237</v>
      </c>
      <c r="E130" t="s">
        <v>17</v>
      </c>
      <c r="G130" t="s">
        <v>18</v>
      </c>
      <c r="H130" t="s">
        <v>63</v>
      </c>
      <c r="I130">
        <v>2.3</v>
      </c>
      <c r="J130">
        <v>24</v>
      </c>
      <c r="L130">
        <v>0.1</v>
      </c>
      <c r="N130" t="s">
        <v>84</v>
      </c>
      <c r="O130" t="s">
        <v>81</v>
      </c>
    </row>
    <row r="131" spans="1:15">
      <c r="A131" t="s">
        <v>238</v>
      </c>
      <c r="B131" s="2" t="str">
        <f>Hyperlink("https://www.diodes.com/assets/Datasheets/DESD2ETH1GSOQ.pdf")</f>
        <v>https://www.diodes.com/assets/Datasheets/DESD2ETH1GSOQ.pdf</v>
      </c>
      <c r="C131" t="str">
        <f>Hyperlink("https://www.diodes.com/part/view/DESD2ETH1GSOQ","DESD2ETH1GSOQ")</f>
        <v>DESD2ETH1GSOQ</v>
      </c>
      <c r="D131" t="s">
        <v>239</v>
      </c>
      <c r="E131" t="s">
        <v>17</v>
      </c>
      <c r="G131" t="s">
        <v>18</v>
      </c>
      <c r="H131" t="s">
        <v>63</v>
      </c>
      <c r="I131">
        <v>1.3</v>
      </c>
      <c r="J131">
        <v>24</v>
      </c>
      <c r="L131">
        <v>0.1</v>
      </c>
      <c r="N131" t="s">
        <v>84</v>
      </c>
      <c r="O131" t="s">
        <v>81</v>
      </c>
    </row>
    <row r="132" spans="1:15">
      <c r="A132" t="s">
        <v>240</v>
      </c>
      <c r="B132" s="2" t="str">
        <f>Hyperlink("https://www.diodes.com/assets/Datasheets/DESD2IVN27V3WQ.pdf")</f>
        <v>https://www.diodes.com/assets/Datasheets/DESD2IVN27V3WQ.pdf</v>
      </c>
      <c r="C132" t="str">
        <f>Hyperlink("https://www.diodes.com/part/view/DESD2IVN27V3WQ","DESD2IVN27V3WQ")</f>
        <v>DESD2IVN27V3WQ</v>
      </c>
      <c r="D132" t="s">
        <v>218</v>
      </c>
      <c r="E132" t="s">
        <v>17</v>
      </c>
      <c r="G132" t="s">
        <v>18</v>
      </c>
      <c r="H132" t="s">
        <v>209</v>
      </c>
      <c r="I132">
        <v>14</v>
      </c>
      <c r="J132">
        <v>27</v>
      </c>
      <c r="K132">
        <v>28</v>
      </c>
      <c r="L132">
        <v>0.001</v>
      </c>
      <c r="M132">
        <v>45</v>
      </c>
      <c r="N132">
        <v>30</v>
      </c>
      <c r="O132" t="s">
        <v>73</v>
      </c>
    </row>
    <row r="133" spans="1:15">
      <c r="A133" t="s">
        <v>241</v>
      </c>
      <c r="B133" s="2" t="str">
        <f>Hyperlink("https://www.diodes.com/assets/Datasheets/DESD30VF1BLQ.pdf")</f>
        <v>https://www.diodes.com/assets/Datasheets/DESD30VF1BLQ.pdf</v>
      </c>
      <c r="C133" t="str">
        <f>Hyperlink("https://www.diodes.com/part/view/DESD30VF1BLQ","DESD30VF1BLQ")</f>
        <v>DESD30VF1BLQ</v>
      </c>
      <c r="D133" t="s">
        <v>242</v>
      </c>
      <c r="E133" t="s">
        <v>17</v>
      </c>
      <c r="G133" t="s">
        <v>18</v>
      </c>
      <c r="H133" t="s">
        <v>63</v>
      </c>
      <c r="I133">
        <v>0.3</v>
      </c>
      <c r="J133">
        <v>30</v>
      </c>
      <c r="K133">
        <v>31</v>
      </c>
      <c r="L133">
        <v>0.0001</v>
      </c>
      <c r="N133" t="s">
        <v>243</v>
      </c>
      <c r="O133" t="s">
        <v>68</v>
      </c>
    </row>
    <row r="134" spans="1:15">
      <c r="A134" t="s">
        <v>244</v>
      </c>
      <c r="B134" s="2" t="str">
        <f>Hyperlink("https://www.diodes.com/assets/Datasheets/DESD32VS2SOQ.pdf")</f>
        <v>https://www.diodes.com/assets/Datasheets/DESD32VS2SOQ.pdf</v>
      </c>
      <c r="C134" t="str">
        <f>Hyperlink("https://www.diodes.com/part/view/DESD32VS2SOQ","DESD32VS2SOQ")</f>
        <v>DESD32VS2SOQ</v>
      </c>
      <c r="D134" t="s">
        <v>245</v>
      </c>
      <c r="E134" t="s">
        <v>17</v>
      </c>
      <c r="G134" t="s">
        <v>18</v>
      </c>
      <c r="H134" t="s">
        <v>79</v>
      </c>
      <c r="I134">
        <v>36</v>
      </c>
      <c r="J134">
        <v>32</v>
      </c>
      <c r="K134">
        <v>34</v>
      </c>
      <c r="L134">
        <v>0.1</v>
      </c>
      <c r="M134">
        <v>50</v>
      </c>
      <c r="N134" t="s">
        <v>84</v>
      </c>
      <c r="O134" t="s">
        <v>81</v>
      </c>
    </row>
    <row r="135" spans="1:15">
      <c r="A135" t="s">
        <v>246</v>
      </c>
      <c r="B135" s="2" t="str">
        <f>Hyperlink("https://www.diodes.com/assets/Datasheets/DESD34VS2SOQ.pdf")</f>
        <v>https://www.diodes.com/assets/Datasheets/DESD34VS2SOQ.pdf</v>
      </c>
      <c r="C135" t="str">
        <f>Hyperlink("https://www.diodes.com/part/view/DESD34VS2SOQ","DESD34VS2SOQ")</f>
        <v>DESD34VS2SOQ</v>
      </c>
      <c r="D135" t="s">
        <v>247</v>
      </c>
      <c r="E135" t="s">
        <v>17</v>
      </c>
      <c r="F135">
        <v>7</v>
      </c>
      <c r="G135" t="s">
        <v>18</v>
      </c>
      <c r="H135" t="s">
        <v>79</v>
      </c>
      <c r="I135">
        <v>100</v>
      </c>
      <c r="J135">
        <v>34</v>
      </c>
      <c r="K135">
        <v>36</v>
      </c>
      <c r="L135">
        <v>5</v>
      </c>
      <c r="M135">
        <v>57</v>
      </c>
      <c r="N135" t="s">
        <v>231</v>
      </c>
      <c r="O135" t="s">
        <v>81</v>
      </c>
    </row>
    <row r="136" spans="1:15">
      <c r="A136" t="s">
        <v>248</v>
      </c>
      <c r="B136" s="2" t="str">
        <f>Hyperlink("https://www.diodes.com/assets/Datasheets/DESD35VF1BLQ.pdf")</f>
        <v>https://www.diodes.com/assets/Datasheets/DESD35VF1BLQ.pdf</v>
      </c>
      <c r="C136" t="str">
        <f>Hyperlink("https://www.diodes.com/part/view/DESD35VF1BLQ","DESD35VF1BLQ")</f>
        <v>DESD35VF1BLQ</v>
      </c>
      <c r="D136" t="s">
        <v>249</v>
      </c>
      <c r="E136" t="s">
        <v>17</v>
      </c>
      <c r="G136" t="s">
        <v>18</v>
      </c>
      <c r="H136" t="s">
        <v>24</v>
      </c>
      <c r="I136">
        <v>0.3</v>
      </c>
      <c r="J136">
        <v>35</v>
      </c>
      <c r="K136">
        <v>36</v>
      </c>
      <c r="L136">
        <v>0.03</v>
      </c>
      <c r="M136">
        <v>40</v>
      </c>
      <c r="N136" t="s">
        <v>180</v>
      </c>
      <c r="O136" t="s">
        <v>68</v>
      </c>
    </row>
    <row r="137" spans="1:15">
      <c r="A137" t="s">
        <v>250</v>
      </c>
      <c r="B137" s="2" t="str">
        <f>Hyperlink("https://www.diodes.com/assets/Datasheets/DESDxxVxS2UTQ-SERIES.pdf")</f>
        <v>https://www.diodes.com/assets/Datasheets/DESDxxVxS2UTQ-SERIES.pdf</v>
      </c>
      <c r="C137" t="str">
        <f>Hyperlink("https://www.diodes.com/part/view/DESD36VS2UTQ","DESD36VS2UTQ")</f>
        <v>DESD36VS2UTQ</v>
      </c>
      <c r="D137" t="s">
        <v>211</v>
      </c>
      <c r="E137" t="s">
        <v>17</v>
      </c>
      <c r="G137" t="s">
        <v>18</v>
      </c>
      <c r="H137" t="s">
        <v>63</v>
      </c>
      <c r="I137">
        <v>20</v>
      </c>
      <c r="J137">
        <v>2.4</v>
      </c>
      <c r="K137">
        <v>40</v>
      </c>
      <c r="L137">
        <v>0.5</v>
      </c>
      <c r="M137">
        <v>65</v>
      </c>
      <c r="N137" t="s">
        <v>84</v>
      </c>
      <c r="O137" t="s">
        <v>81</v>
      </c>
    </row>
    <row r="138" spans="1:15">
      <c r="A138" t="s">
        <v>251</v>
      </c>
      <c r="B138" s="2" t="str">
        <f>Hyperlink("https://www.diodes.com/assets/Datasheets/DESD3V3L1BAQ-DESD24VL1BAQ.pdf")</f>
        <v>https://www.diodes.com/assets/Datasheets/DESD3V3L1BAQ-DESD24VL1BAQ.pdf</v>
      </c>
      <c r="C138" t="str">
        <f>Hyperlink("https://www.diodes.com/part/view/DESD3V3L1BAQ","DESD3V3L1BAQ")</f>
        <v>DESD3V3L1BAQ</v>
      </c>
      <c r="D138" t="s">
        <v>114</v>
      </c>
      <c r="E138" t="s">
        <v>17</v>
      </c>
      <c r="G138" t="s">
        <v>18</v>
      </c>
      <c r="H138" t="s">
        <v>24</v>
      </c>
      <c r="I138">
        <v>56</v>
      </c>
      <c r="J138">
        <v>3.3</v>
      </c>
      <c r="K138">
        <v>3.75</v>
      </c>
      <c r="M138">
        <v>10</v>
      </c>
      <c r="N138" t="s">
        <v>84</v>
      </c>
      <c r="O138" t="s">
        <v>76</v>
      </c>
    </row>
    <row r="139" spans="1:15">
      <c r="A139" t="s">
        <v>252</v>
      </c>
      <c r="B139" s="2" t="str">
        <f>Hyperlink("https://www.diodes.com/assets/Datasheets/DESD3V3L2BTQ-DESD24VL2BTQ.pdf")</f>
        <v>https://www.diodes.com/assets/Datasheets/DESD3V3L2BTQ-DESD24VL2BTQ.pdf</v>
      </c>
      <c r="C139" t="str">
        <f>Hyperlink("https://www.diodes.com/part/view/DESD3V3L2BTQ","DESD3V3L2BTQ")</f>
        <v>DESD3V3L2BTQ</v>
      </c>
      <c r="D139" t="s">
        <v>208</v>
      </c>
      <c r="E139" t="s">
        <v>17</v>
      </c>
      <c r="G139" t="s">
        <v>18</v>
      </c>
      <c r="H139" t="s">
        <v>209</v>
      </c>
      <c r="I139">
        <v>55</v>
      </c>
      <c r="J139">
        <v>3.3</v>
      </c>
      <c r="K139">
        <v>3.75</v>
      </c>
      <c r="L139">
        <v>1</v>
      </c>
      <c r="M139">
        <v>10</v>
      </c>
      <c r="N139">
        <v>30</v>
      </c>
      <c r="O139" t="s">
        <v>81</v>
      </c>
    </row>
    <row r="140" spans="1:15">
      <c r="A140" t="s">
        <v>253</v>
      </c>
      <c r="B140" s="2" t="str">
        <f>Hyperlink("https://www.diodes.com/assets/Datasheets/DESDxxVxS2UTQ-SERIES.pdf")</f>
        <v>https://www.diodes.com/assets/Datasheets/DESDxxVxS2UTQ-SERIES.pdf</v>
      </c>
      <c r="C140" t="str">
        <f>Hyperlink("https://www.diodes.com/part/view/DESD3V3S2UTQ","DESD3V3S2UTQ")</f>
        <v>DESD3V3S2UTQ</v>
      </c>
      <c r="D140" t="s">
        <v>211</v>
      </c>
      <c r="E140" t="s">
        <v>17</v>
      </c>
      <c r="G140" t="s">
        <v>18</v>
      </c>
      <c r="H140" t="s">
        <v>63</v>
      </c>
      <c r="I140">
        <v>180</v>
      </c>
      <c r="J140">
        <v>3.3</v>
      </c>
      <c r="K140">
        <v>5.2</v>
      </c>
      <c r="L140">
        <v>1</v>
      </c>
      <c r="M140">
        <v>12</v>
      </c>
      <c r="N140" t="s">
        <v>84</v>
      </c>
      <c r="O140" t="s">
        <v>81</v>
      </c>
    </row>
    <row r="141" spans="1:15">
      <c r="A141" t="s">
        <v>254</v>
      </c>
      <c r="B141" s="2" t="str">
        <f>Hyperlink("https://www.diodes.com/assets/Datasheets/DESD3V3Z1BCSFQ.pdf")</f>
        <v>https://www.diodes.com/assets/Datasheets/DESD3V3Z1BCSFQ.pdf</v>
      </c>
      <c r="C141" t="str">
        <f>Hyperlink("https://www.diodes.com/part/view/DESD3V3Z1BCSFQ","DESD3V3Z1BCSFQ")</f>
        <v>DESD3V3Z1BCSFQ</v>
      </c>
      <c r="D141" t="s">
        <v>114</v>
      </c>
      <c r="E141" t="s">
        <v>17</v>
      </c>
      <c r="G141" t="s">
        <v>18</v>
      </c>
      <c r="H141" t="s">
        <v>24</v>
      </c>
      <c r="I141">
        <v>0.25</v>
      </c>
      <c r="J141">
        <v>3.3</v>
      </c>
      <c r="K141">
        <v>5</v>
      </c>
      <c r="L141">
        <v>1</v>
      </c>
      <c r="M141">
        <v>8</v>
      </c>
      <c r="N141">
        <v>8</v>
      </c>
      <c r="O141" t="s">
        <v>255</v>
      </c>
    </row>
    <row r="142" spans="1:15">
      <c r="A142" t="s">
        <v>256</v>
      </c>
      <c r="B142" s="2" t="str">
        <f>Hyperlink("https://www.diodes.com/assets/Datasheets/DESD3V3L1BAQ-DESD24VL1BAQ.pdf")</f>
        <v>https://www.diodes.com/assets/Datasheets/DESD3V3L1BAQ-DESD24VL1BAQ.pdf</v>
      </c>
      <c r="C142" t="str">
        <f>Hyperlink("https://www.diodes.com/part/view/DESD5V0L1BAQ","DESD5V0L1BAQ")</f>
        <v>DESD5V0L1BAQ</v>
      </c>
      <c r="D142" t="s">
        <v>114</v>
      </c>
      <c r="E142" t="s">
        <v>17</v>
      </c>
      <c r="G142" t="s">
        <v>18</v>
      </c>
      <c r="H142" t="s">
        <v>24</v>
      </c>
      <c r="I142">
        <v>46</v>
      </c>
      <c r="J142">
        <v>5</v>
      </c>
      <c r="K142">
        <v>6</v>
      </c>
      <c r="M142">
        <v>12</v>
      </c>
      <c r="N142" t="s">
        <v>84</v>
      </c>
      <c r="O142" t="s">
        <v>76</v>
      </c>
    </row>
    <row r="143" spans="1:15">
      <c r="A143" t="s">
        <v>257</v>
      </c>
      <c r="B143" s="2" t="str">
        <f>Hyperlink("https://www.diodes.com/assets/Datasheets/DESD3V3L2BTQ-DESD24VL2BTQ.pdf")</f>
        <v>https://www.diodes.com/assets/Datasheets/DESD3V3L2BTQ-DESD24VL2BTQ.pdf</v>
      </c>
      <c r="C143" t="str">
        <f>Hyperlink("https://www.diodes.com/part/view/DESD5V0L2BTQ","DESD5V0L2BTQ")</f>
        <v>DESD5V0L2BTQ</v>
      </c>
      <c r="D143" t="s">
        <v>208</v>
      </c>
      <c r="E143" t="s">
        <v>17</v>
      </c>
      <c r="G143" t="s">
        <v>18</v>
      </c>
      <c r="H143" t="s">
        <v>209</v>
      </c>
      <c r="I143">
        <v>45</v>
      </c>
      <c r="J143">
        <v>5</v>
      </c>
      <c r="K143">
        <v>6</v>
      </c>
      <c r="L143">
        <v>1</v>
      </c>
      <c r="M143">
        <v>12</v>
      </c>
      <c r="N143">
        <v>30</v>
      </c>
      <c r="O143" t="s">
        <v>81</v>
      </c>
    </row>
    <row r="144" spans="1:15">
      <c r="A144" t="s">
        <v>258</v>
      </c>
      <c r="B144" s="2" t="str">
        <f>Hyperlink("https://www.diodes.com/assets/Datasheets/DESD5V0S1BAQ.pdf")</f>
        <v>https://www.diodes.com/assets/Datasheets/DESD5V0S1BAQ.pdf</v>
      </c>
      <c r="C144" t="str">
        <f>Hyperlink("https://www.diodes.com/part/view/DESD5V0S1BAQ","DESD5V0S1BAQ")</f>
        <v>DESD5V0S1BAQ</v>
      </c>
      <c r="D144" t="s">
        <v>114</v>
      </c>
      <c r="E144" t="s">
        <v>17</v>
      </c>
      <c r="G144" t="s">
        <v>18</v>
      </c>
      <c r="H144" t="s">
        <v>24</v>
      </c>
      <c r="I144">
        <v>35</v>
      </c>
      <c r="J144">
        <v>5</v>
      </c>
      <c r="K144">
        <v>5.5</v>
      </c>
      <c r="L144">
        <v>0.005</v>
      </c>
      <c r="M144">
        <v>14</v>
      </c>
      <c r="N144">
        <v>30</v>
      </c>
      <c r="O144" t="s">
        <v>76</v>
      </c>
    </row>
    <row r="145" spans="1:15">
      <c r="A145" t="s">
        <v>259</v>
      </c>
      <c r="B145" s="2" t="str">
        <f>Hyperlink("https://www.diodes.com/assets/Datasheets/DESD5V0U1BLQ.pdf")</f>
        <v>https://www.diodes.com/assets/Datasheets/DESD5V0U1BLQ.pdf</v>
      </c>
      <c r="C145" t="str">
        <f>Hyperlink("https://www.diodes.com/part/view/DESD5V0U1BLQ","DESD5V0U1BLQ")</f>
        <v>DESD5V0U1BLQ</v>
      </c>
      <c r="D145" t="s">
        <v>114</v>
      </c>
      <c r="E145" t="s">
        <v>17</v>
      </c>
      <c r="G145" t="s">
        <v>18</v>
      </c>
      <c r="H145" t="s">
        <v>24</v>
      </c>
      <c r="I145">
        <v>2.9</v>
      </c>
      <c r="J145">
        <v>5</v>
      </c>
      <c r="K145">
        <v>5.5</v>
      </c>
      <c r="L145">
        <v>0.1</v>
      </c>
      <c r="M145">
        <v>7.2</v>
      </c>
      <c r="N145" t="s">
        <v>117</v>
      </c>
      <c r="O145" t="s">
        <v>68</v>
      </c>
    </row>
    <row r="146" spans="1:15">
      <c r="A146" t="s">
        <v>260</v>
      </c>
      <c r="B146" s="2" t="str">
        <f>Hyperlink("https://www.diodes.com/assets/Datasheets/DESDxxVxS2UTQ-SERIES.pdf")</f>
        <v>https://www.diodes.com/assets/Datasheets/DESDxxVxS2UTQ-SERIES.pdf</v>
      </c>
      <c r="C146" t="str">
        <f>Hyperlink("https://www.diodes.com/part/view/DESD5V2S2UTQ","DESD5V2S2UTQ")</f>
        <v>DESD5V2S2UTQ</v>
      </c>
      <c r="D146" t="s">
        <v>211</v>
      </c>
      <c r="E146" t="s">
        <v>17</v>
      </c>
      <c r="G146" t="s">
        <v>18</v>
      </c>
      <c r="H146" t="s">
        <v>63</v>
      </c>
      <c r="I146">
        <v>130</v>
      </c>
      <c r="J146">
        <v>5.2</v>
      </c>
      <c r="K146">
        <v>6.4</v>
      </c>
      <c r="L146">
        <v>1</v>
      </c>
      <c r="M146">
        <v>14</v>
      </c>
      <c r="N146" t="s">
        <v>84</v>
      </c>
      <c r="O146" t="s">
        <v>81</v>
      </c>
    </row>
    <row r="147" spans="1:15">
      <c r="A147" t="s">
        <v>261</v>
      </c>
      <c r="B147" s="2" t="str">
        <f>Hyperlink("https://www.diodes.com/assets/Datasheets/DESDA5V3LQ.pdf")</f>
        <v>https://www.diodes.com/assets/Datasheets/DESDA5V3LQ.pdf</v>
      </c>
      <c r="C147" t="str">
        <f>Hyperlink("https://www.diodes.com/part/view/DESDA5V3LQ","DESDA5V3LQ")</f>
        <v>DESDA5V3LQ</v>
      </c>
      <c r="D147" t="s">
        <v>262</v>
      </c>
      <c r="E147" t="s">
        <v>17</v>
      </c>
      <c r="G147" t="s">
        <v>18</v>
      </c>
      <c r="H147" t="s">
        <v>263</v>
      </c>
      <c r="J147">
        <v>3</v>
      </c>
      <c r="K147">
        <v>5.3</v>
      </c>
      <c r="N147" t="s">
        <v>264</v>
      </c>
      <c r="O147" t="s">
        <v>81</v>
      </c>
    </row>
    <row r="148" spans="1:15">
      <c r="A148" t="s">
        <v>265</v>
      </c>
      <c r="B148" s="2" t="str">
        <f>Hyperlink("https://www.diodes.com/assets/Datasheets/DMF05LCFLPAQ.pdf")</f>
        <v>https://www.diodes.com/assets/Datasheets/DMF05LCFLPAQ.pdf</v>
      </c>
      <c r="C148" t="str">
        <f>Hyperlink("https://www.diodes.com/part/view/DMF05LCFLPAQ","DMF05LCFLPAQ")</f>
        <v>DMF05LCFLPAQ</v>
      </c>
      <c r="D148" t="s">
        <v>266</v>
      </c>
      <c r="E148" t="s">
        <v>17</v>
      </c>
      <c r="G148" t="s">
        <v>18</v>
      </c>
      <c r="H148" t="s">
        <v>63</v>
      </c>
      <c r="I148">
        <v>25</v>
      </c>
      <c r="J148">
        <v>5</v>
      </c>
      <c r="K148">
        <v>6</v>
      </c>
      <c r="L148">
        <v>0.1</v>
      </c>
      <c r="M148">
        <v>12.5</v>
      </c>
      <c r="N148">
        <v>25</v>
      </c>
      <c r="O148" t="s">
        <v>267</v>
      </c>
    </row>
    <row r="149" spans="1:15">
      <c r="A149" t="s">
        <v>268</v>
      </c>
      <c r="B149" s="2" t="str">
        <f>Hyperlink("https://www.diodes.com/assets/Datasheets/DRTR5V0U1LPQ.pdf")</f>
        <v>https://www.diodes.com/assets/Datasheets/DRTR5V0U1LPQ.pdf</v>
      </c>
      <c r="C149" t="str">
        <f>Hyperlink("https://www.diodes.com/part/view/DRTR5V0U1LPQ","DRTR5V0U1LPQ")</f>
        <v>DRTR5V0U1LPQ</v>
      </c>
      <c r="D149" t="s">
        <v>176</v>
      </c>
      <c r="E149" t="s">
        <v>17</v>
      </c>
      <c r="G149" t="s">
        <v>18</v>
      </c>
      <c r="H149" t="s">
        <v>83</v>
      </c>
      <c r="I149">
        <v>1</v>
      </c>
      <c r="J149">
        <v>5.5</v>
      </c>
      <c r="K149">
        <v>6</v>
      </c>
      <c r="L149">
        <v>0.1</v>
      </c>
      <c r="N149" t="s">
        <v>80</v>
      </c>
      <c r="O149" t="s">
        <v>68</v>
      </c>
    </row>
    <row r="150" spans="1:15">
      <c r="A150" t="s">
        <v>269</v>
      </c>
      <c r="B150" s="2" t="str">
        <f>Hyperlink("https://www.diodes.com/assets/Datasheets/DRTR5V0U2SO.pdf")</f>
        <v>https://www.diodes.com/assets/Datasheets/DRTR5V0U2SO.pdf</v>
      </c>
      <c r="C150" t="str">
        <f>Hyperlink("https://www.diodes.com/part/view/DRTR5V0U2SO","DRTR5V0U2SO")</f>
        <v>DRTR5V0U2SO</v>
      </c>
      <c r="D150" t="s">
        <v>78</v>
      </c>
      <c r="E150" t="s">
        <v>17</v>
      </c>
      <c r="G150" t="s">
        <v>18</v>
      </c>
      <c r="H150" t="s">
        <v>79</v>
      </c>
      <c r="I150">
        <v>1</v>
      </c>
      <c r="J150">
        <v>5.5</v>
      </c>
      <c r="K150">
        <v>6</v>
      </c>
      <c r="L150">
        <v>0.001</v>
      </c>
      <c r="M150">
        <v>19</v>
      </c>
      <c r="N150" t="s">
        <v>92</v>
      </c>
      <c r="O150" t="s">
        <v>235</v>
      </c>
    </row>
    <row r="151" spans="1:15">
      <c r="A151" t="s">
        <v>270</v>
      </c>
      <c r="B151" s="2" t="str">
        <f>Hyperlink("https://www.diodes.com/assets/Datasheets/DRTR5V0U2SRQ.pdf")</f>
        <v>https://www.diodes.com/assets/Datasheets/DRTR5V0U2SRQ.pdf</v>
      </c>
      <c r="C151" t="str">
        <f>Hyperlink("https://www.diodes.com/part/view/DRTR5V0U2SRQ","DRTR5V0U2SRQ")</f>
        <v>DRTR5V0U2SRQ</v>
      </c>
      <c r="E151" t="s">
        <v>17</v>
      </c>
      <c r="G151" t="s">
        <v>18</v>
      </c>
      <c r="H151" t="s">
        <v>79</v>
      </c>
      <c r="I151">
        <v>1.5</v>
      </c>
      <c r="J151">
        <v>5.5</v>
      </c>
      <c r="K151">
        <v>6</v>
      </c>
      <c r="L151">
        <v>0.01</v>
      </c>
      <c r="M151">
        <v>7</v>
      </c>
      <c r="N151">
        <v>24</v>
      </c>
      <c r="O151" t="s">
        <v>271</v>
      </c>
    </row>
    <row r="152" spans="1:15">
      <c r="A152" t="s">
        <v>272</v>
      </c>
      <c r="B152" s="2" t="str">
        <f>Hyperlink("https://www.diodes.com/assets/Datasheets/DT1042-04SOQ.pdf")</f>
        <v>https://www.diodes.com/assets/Datasheets/DT1042-04SOQ.pdf</v>
      </c>
      <c r="C152" t="str">
        <f>Hyperlink("https://www.diodes.com/part/view/DT1042-04SOQ","DT1042-04SOQ")</f>
        <v>DT1042-04SOQ</v>
      </c>
      <c r="D152" t="s">
        <v>90</v>
      </c>
      <c r="E152" t="s">
        <v>17</v>
      </c>
      <c r="G152" t="s">
        <v>18</v>
      </c>
      <c r="H152" t="s">
        <v>83</v>
      </c>
      <c r="I152">
        <v>0.65</v>
      </c>
      <c r="J152">
        <v>5</v>
      </c>
      <c r="K152">
        <v>6.2</v>
      </c>
      <c r="L152">
        <v>0.5</v>
      </c>
      <c r="M152">
        <v>9</v>
      </c>
      <c r="N152" t="s">
        <v>273</v>
      </c>
      <c r="O152" t="s">
        <v>235</v>
      </c>
    </row>
    <row r="153" spans="1:15">
      <c r="A153" t="s">
        <v>274</v>
      </c>
      <c r="B153" s="2" t="str">
        <f>Hyperlink("https://www.diodes.com/assets/Datasheets/DT1140-04LPQ.pdf")</f>
        <v>https://www.diodes.com/assets/Datasheets/DT1140-04LPQ.pdf</v>
      </c>
      <c r="C153" t="str">
        <f>Hyperlink("https://www.diodes.com/part/view/DT1140-04LPQ","DT1140-04LPQ")</f>
        <v>DT1140-04LPQ</v>
      </c>
      <c r="D153" t="s">
        <v>137</v>
      </c>
      <c r="E153" t="s">
        <v>17</v>
      </c>
      <c r="G153" t="s">
        <v>18</v>
      </c>
      <c r="H153" t="s">
        <v>91</v>
      </c>
      <c r="I153">
        <v>0.5</v>
      </c>
      <c r="J153">
        <v>5.5</v>
      </c>
      <c r="K153">
        <v>6</v>
      </c>
      <c r="L153">
        <v>0.5</v>
      </c>
      <c r="M153">
        <v>10</v>
      </c>
      <c r="N153">
        <v>20</v>
      </c>
      <c r="O153" t="s">
        <v>138</v>
      </c>
    </row>
    <row r="154" spans="1:15">
      <c r="A154" t="s">
        <v>275</v>
      </c>
      <c r="B154" s="2" t="str">
        <f>Hyperlink("https://www.diodes.com/assets/Datasheets/DT1240-04LPQ.pdf")</f>
        <v>https://www.diodes.com/assets/Datasheets/DT1240-04LPQ.pdf</v>
      </c>
      <c r="C154" t="str">
        <f>Hyperlink("https://www.diodes.com/part/view/DT1240-04LPQ","DT1240-04LPQ")</f>
        <v>DT1240-04LPQ</v>
      </c>
      <c r="D154" t="s">
        <v>137</v>
      </c>
      <c r="E154" t="s">
        <v>17</v>
      </c>
      <c r="G154" t="s">
        <v>18</v>
      </c>
      <c r="H154" t="s">
        <v>83</v>
      </c>
      <c r="I154">
        <v>0.55</v>
      </c>
      <c r="J154">
        <v>5.5</v>
      </c>
      <c r="K154">
        <v>6</v>
      </c>
      <c r="L154">
        <v>0.5</v>
      </c>
      <c r="M154">
        <v>11</v>
      </c>
      <c r="N154" t="s">
        <v>276</v>
      </c>
      <c r="O154" t="s">
        <v>138</v>
      </c>
    </row>
    <row r="155" spans="1:15">
      <c r="A155" t="s">
        <v>277</v>
      </c>
      <c r="B155" s="2" t="str">
        <f>Hyperlink("https://www.diodes.com/assets/Datasheets/DT1240A-04LPQ.pdf")</f>
        <v>https://www.diodes.com/assets/Datasheets/DT1240A-04LPQ.pdf</v>
      </c>
      <c r="C155" t="str">
        <f>Hyperlink("https://www.diodes.com/part/view/DT1240A-04LPQ","DT1240A-04LPQ")</f>
        <v>DT1240A-04LPQ</v>
      </c>
      <c r="D155" t="s">
        <v>137</v>
      </c>
      <c r="E155" t="s">
        <v>17</v>
      </c>
      <c r="G155" t="s">
        <v>18</v>
      </c>
      <c r="H155" t="s">
        <v>83</v>
      </c>
      <c r="I155">
        <v>0.55</v>
      </c>
      <c r="J155">
        <v>3.3</v>
      </c>
      <c r="K155">
        <v>5</v>
      </c>
      <c r="L155">
        <v>1</v>
      </c>
      <c r="M155">
        <v>9.5</v>
      </c>
      <c r="N155" t="s">
        <v>276</v>
      </c>
      <c r="O155" t="s">
        <v>138</v>
      </c>
    </row>
    <row r="156" spans="1:15">
      <c r="A156" t="s">
        <v>278</v>
      </c>
      <c r="B156" s="2" t="str">
        <f>Hyperlink("https://www.diodes.com/assets/Datasheets/DT1240A-08LP3810Q.pdf")</f>
        <v>https://www.diodes.com/assets/Datasheets/DT1240A-08LP3810Q.pdf</v>
      </c>
      <c r="C156" t="str">
        <f>Hyperlink("https://www.diodes.com/part/view/DT1240A-08LP3810Q","DT1240A-08LP3810Q")</f>
        <v>DT1240A-08LP3810Q</v>
      </c>
      <c r="D156" t="s">
        <v>279</v>
      </c>
      <c r="E156" t="s">
        <v>17</v>
      </c>
      <c r="G156" t="s">
        <v>18</v>
      </c>
      <c r="H156" t="s">
        <v>280</v>
      </c>
      <c r="I156">
        <v>0.6</v>
      </c>
      <c r="J156">
        <v>3.3</v>
      </c>
      <c r="K156">
        <v>5</v>
      </c>
      <c r="L156">
        <v>0.5</v>
      </c>
      <c r="M156">
        <v>10</v>
      </c>
      <c r="N156" t="s">
        <v>276</v>
      </c>
      <c r="O156" t="s">
        <v>281</v>
      </c>
    </row>
    <row r="157" spans="1:15">
      <c r="A157" t="s">
        <v>282</v>
      </c>
      <c r="B157" s="2" t="str">
        <f>Hyperlink("https://www.diodes.com/assets/Datasheets/DT1452-02SOQ.pdf")</f>
        <v>https://www.diodes.com/assets/Datasheets/DT1452-02SOQ.pdf</v>
      </c>
      <c r="C157" t="str">
        <f>Hyperlink("https://www.diodes.com/part/view/DT1452-02SOQ","DT1452-02SOQ")</f>
        <v>DT1452-02SOQ</v>
      </c>
      <c r="D157" t="s">
        <v>283</v>
      </c>
      <c r="E157" t="s">
        <v>17</v>
      </c>
      <c r="G157" t="s">
        <v>18</v>
      </c>
      <c r="H157" t="s">
        <v>83</v>
      </c>
      <c r="I157">
        <v>1.2</v>
      </c>
      <c r="J157">
        <v>5.5</v>
      </c>
      <c r="K157">
        <v>7</v>
      </c>
      <c r="M157">
        <v>9.5</v>
      </c>
      <c r="N157">
        <v>9.5</v>
      </c>
      <c r="O157" t="s">
        <v>81</v>
      </c>
    </row>
    <row r="158" spans="1:15">
      <c r="A158" t="s">
        <v>284</v>
      </c>
      <c r="B158" s="2" t="str">
        <f>Hyperlink("https://www.diodes.com/assets/Datasheets/DT2042-04SOQ.pdf")</f>
        <v>https://www.diodes.com/assets/Datasheets/DT2042-04SOQ.pdf</v>
      </c>
      <c r="C158" t="str">
        <f>Hyperlink("https://www.diodes.com/part/view/DT2042-04SOQ","DT2042-04SOQ")</f>
        <v>DT2042-04SOQ</v>
      </c>
      <c r="D158" t="s">
        <v>285</v>
      </c>
      <c r="E158" t="s">
        <v>17</v>
      </c>
      <c r="G158" t="s">
        <v>18</v>
      </c>
      <c r="H158" t="s">
        <v>83</v>
      </c>
      <c r="I158">
        <v>1.2</v>
      </c>
      <c r="J158">
        <v>5.5</v>
      </c>
      <c r="K158">
        <v>6</v>
      </c>
      <c r="L158">
        <v>1</v>
      </c>
      <c r="M158">
        <v>10.5</v>
      </c>
      <c r="N158" t="s">
        <v>84</v>
      </c>
      <c r="O158" t="s">
        <v>235</v>
      </c>
    </row>
    <row r="159" spans="1:15">
      <c r="A159" t="s">
        <v>286</v>
      </c>
      <c r="B159" s="2" t="str">
        <f>Hyperlink("https://www.diodes.com/assets/Datasheets/DUP1105SOQ.pdf")</f>
        <v>https://www.diodes.com/assets/Datasheets/DUP1105SOQ.pdf</v>
      </c>
      <c r="C159" t="str">
        <f>Hyperlink("https://www.diodes.com/part/view/DUP1105SOQ","DUP1105SOQ")</f>
        <v>DUP1105SOQ</v>
      </c>
      <c r="D159" t="s">
        <v>287</v>
      </c>
      <c r="E159" t="s">
        <v>17</v>
      </c>
      <c r="G159" t="s">
        <v>18</v>
      </c>
      <c r="H159" t="s">
        <v>79</v>
      </c>
      <c r="I159">
        <v>60</v>
      </c>
      <c r="J159">
        <v>24</v>
      </c>
      <c r="K159">
        <v>25.7</v>
      </c>
      <c r="L159">
        <v>10</v>
      </c>
      <c r="M159">
        <v>44</v>
      </c>
      <c r="N159">
        <v>30</v>
      </c>
      <c r="O159" t="s">
        <v>81</v>
      </c>
    </row>
    <row r="160" spans="1:15">
      <c r="A160" t="s">
        <v>288</v>
      </c>
      <c r="B160" s="2" t="str">
        <f>Hyperlink("https://www.diodes.com/assets/Datasheets/DUP2105SOQ.pdf")</f>
        <v>https://www.diodes.com/assets/Datasheets/DUP2105SOQ.pdf</v>
      </c>
      <c r="C160" t="str">
        <f>Hyperlink("https://www.diodes.com/part/view/DUP2105SOQ","DUP2105SOQ")</f>
        <v>DUP2105SOQ</v>
      </c>
      <c r="D160" t="s">
        <v>289</v>
      </c>
      <c r="E160" t="s">
        <v>17</v>
      </c>
      <c r="G160" t="s">
        <v>18</v>
      </c>
      <c r="H160" t="s">
        <v>209</v>
      </c>
      <c r="I160">
        <v>30</v>
      </c>
      <c r="J160">
        <v>24</v>
      </c>
      <c r="K160">
        <v>26.2</v>
      </c>
      <c r="L160">
        <v>10</v>
      </c>
      <c r="M160">
        <v>44</v>
      </c>
      <c r="N160">
        <v>30</v>
      </c>
      <c r="O160" t="s">
        <v>81</v>
      </c>
    </row>
    <row r="161" spans="1:15">
      <c r="A161" t="s">
        <v>290</v>
      </c>
      <c r="B161" s="2" t="str">
        <f>Hyperlink("https://www.diodes.com/assets/Datasheets/DUP3105SOQ.pdf")</f>
        <v>https://www.diodes.com/assets/Datasheets/DUP3105SOQ.pdf</v>
      </c>
      <c r="C161" t="str">
        <f>Hyperlink("https://www.diodes.com/part/view/DUP3105SOQ","DUP3105SOQ")</f>
        <v>DUP3105SOQ</v>
      </c>
      <c r="D161" t="s">
        <v>287</v>
      </c>
      <c r="E161" t="s">
        <v>17</v>
      </c>
      <c r="G161" t="s">
        <v>18</v>
      </c>
      <c r="H161" t="s">
        <v>209</v>
      </c>
      <c r="I161">
        <v>30</v>
      </c>
      <c r="J161">
        <v>32</v>
      </c>
      <c r="K161">
        <v>35.6</v>
      </c>
      <c r="L161">
        <v>10</v>
      </c>
      <c r="M161">
        <v>66</v>
      </c>
      <c r="N161">
        <v>30</v>
      </c>
      <c r="O161" t="s">
        <v>81</v>
      </c>
    </row>
    <row r="162" spans="1:15">
      <c r="A162" t="s">
        <v>291</v>
      </c>
      <c r="B162" s="2" t="str">
        <f>Hyperlink("https://www.diodes.com/assets/Datasheets/MMBZ6V8CLAQ-MMBZ33VCLAQ.pdf")</f>
        <v>https://www.diodes.com/assets/Datasheets/MMBZ6V8CLAQ-MMBZ33VCLAQ.pdf</v>
      </c>
      <c r="C162" t="str">
        <f>Hyperlink("https://www.diodes.com/part/view/MMBZ10VALAQ","MMBZ10VALAQ")</f>
        <v>MMBZ10VALAQ</v>
      </c>
      <c r="D162" t="s">
        <v>292</v>
      </c>
      <c r="E162" t="s">
        <v>17</v>
      </c>
      <c r="F162">
        <v>1.7</v>
      </c>
      <c r="G162" t="s">
        <v>18</v>
      </c>
      <c r="H162" t="s">
        <v>83</v>
      </c>
      <c r="J162">
        <v>6.5</v>
      </c>
      <c r="K162">
        <v>9.5</v>
      </c>
      <c r="L162">
        <v>0.3</v>
      </c>
      <c r="M162">
        <v>14.2</v>
      </c>
      <c r="O162" t="s">
        <v>81</v>
      </c>
    </row>
    <row r="163" spans="1:15">
      <c r="A163" t="s">
        <v>293</v>
      </c>
      <c r="B163" s="2" t="str">
        <f>Hyperlink("https://www.diodes.com/assets/Datasheets/ds45282.pdf")</f>
        <v>https://www.diodes.com/assets/Datasheets/ds45282.pdf</v>
      </c>
      <c r="C163" t="str">
        <f>Hyperlink("https://www.diodes.com/part/view/MMBZ15VALAQ","MMBZ15VALAQ")</f>
        <v>MMBZ15VALAQ</v>
      </c>
      <c r="D163" t="s">
        <v>294</v>
      </c>
      <c r="E163" t="s">
        <v>17</v>
      </c>
      <c r="G163" t="s">
        <v>18</v>
      </c>
      <c r="H163" t="s">
        <v>83</v>
      </c>
      <c r="J163">
        <v>12</v>
      </c>
      <c r="K163">
        <v>14.25</v>
      </c>
      <c r="L163">
        <v>0.05</v>
      </c>
      <c r="M163">
        <v>21</v>
      </c>
      <c r="O163" t="s">
        <v>81</v>
      </c>
    </row>
    <row r="164" spans="1:15">
      <c r="A164" t="s">
        <v>295</v>
      </c>
      <c r="B164" s="2" t="str">
        <f>Hyperlink("https://www.diodes.com/assets/Datasheets/MMBZ6V8CLAQ-MMBZ33VCLAQ.pdf")</f>
        <v>https://www.diodes.com/assets/Datasheets/MMBZ6V8CLAQ-MMBZ33VCLAQ.pdf</v>
      </c>
      <c r="C164" t="str">
        <f>Hyperlink("https://www.diodes.com/part/view/MMBZ15VCLAQ","MMBZ15VCLAQ")</f>
        <v>MMBZ15VCLAQ</v>
      </c>
      <c r="D164" t="s">
        <v>292</v>
      </c>
      <c r="E164" t="s">
        <v>17</v>
      </c>
      <c r="F164">
        <v>1.9</v>
      </c>
      <c r="G164" t="s">
        <v>18</v>
      </c>
      <c r="H164" t="s">
        <v>83</v>
      </c>
      <c r="J164">
        <v>12</v>
      </c>
      <c r="K164">
        <v>14.25</v>
      </c>
      <c r="L164">
        <v>0.05</v>
      </c>
      <c r="M164">
        <v>21</v>
      </c>
      <c r="O164" t="s">
        <v>81</v>
      </c>
    </row>
    <row r="165" spans="1:15">
      <c r="A165" t="s">
        <v>296</v>
      </c>
      <c r="B165" s="2" t="str">
        <f>Hyperlink("https://www.diodes.com/assets/Datasheets/ds45282.pdf")</f>
        <v>https://www.diodes.com/assets/Datasheets/ds45282.pdf</v>
      </c>
      <c r="C165" t="str">
        <f>Hyperlink("https://www.diodes.com/part/view/MMBZ18VALAQ","MMBZ18VALAQ")</f>
        <v>MMBZ18VALAQ</v>
      </c>
      <c r="D165" t="s">
        <v>294</v>
      </c>
      <c r="E165" t="s">
        <v>17</v>
      </c>
      <c r="G165" t="s">
        <v>18</v>
      </c>
      <c r="H165" t="s">
        <v>83</v>
      </c>
      <c r="J165">
        <v>14.5</v>
      </c>
      <c r="K165">
        <v>17.1</v>
      </c>
      <c r="L165">
        <v>0.05</v>
      </c>
      <c r="M165">
        <v>25</v>
      </c>
      <c r="O165" t="s">
        <v>81</v>
      </c>
    </row>
    <row r="166" spans="1:15">
      <c r="A166" t="s">
        <v>297</v>
      </c>
      <c r="B166" s="2" t="str">
        <f>Hyperlink("https://www.diodes.com/assets/Datasheets/MMBZ6V8CLAQ-MMBZ33VCLAQ.pdf")</f>
        <v>https://www.diodes.com/assets/Datasheets/MMBZ6V8CLAQ-MMBZ33VCLAQ.pdf</v>
      </c>
      <c r="C166" t="str">
        <f>Hyperlink("https://www.diodes.com/part/view/MMBZ18VCLAQ","MMBZ18VCLAQ")</f>
        <v>MMBZ18VCLAQ</v>
      </c>
      <c r="D166" t="s">
        <v>292</v>
      </c>
      <c r="E166" t="s">
        <v>17</v>
      </c>
      <c r="F166">
        <v>1.6</v>
      </c>
      <c r="G166" t="s">
        <v>18</v>
      </c>
      <c r="H166" t="s">
        <v>83</v>
      </c>
      <c r="J166">
        <v>14.5</v>
      </c>
      <c r="K166">
        <v>17.1</v>
      </c>
      <c r="L166">
        <v>0.05</v>
      </c>
      <c r="M166">
        <v>25</v>
      </c>
      <c r="O166" t="s">
        <v>81</v>
      </c>
    </row>
    <row r="167" spans="1:15">
      <c r="A167" t="s">
        <v>298</v>
      </c>
      <c r="B167" s="2" t="str">
        <f>Hyperlink("https://www.diodes.com/assets/Datasheets/ds45282.pdf")</f>
        <v>https://www.diodes.com/assets/Datasheets/ds45282.pdf</v>
      </c>
      <c r="C167" t="str">
        <f>Hyperlink("https://www.diodes.com/part/view/MMBZ20VALAQ","MMBZ20VALAQ")</f>
        <v>MMBZ20VALAQ</v>
      </c>
      <c r="D167" t="s">
        <v>294</v>
      </c>
      <c r="E167" t="s">
        <v>17</v>
      </c>
      <c r="G167" t="s">
        <v>18</v>
      </c>
      <c r="H167" t="s">
        <v>83</v>
      </c>
      <c r="J167">
        <v>17</v>
      </c>
      <c r="K167">
        <v>19</v>
      </c>
      <c r="L167">
        <v>0.05</v>
      </c>
      <c r="M167">
        <v>28</v>
      </c>
      <c r="O167" t="s">
        <v>81</v>
      </c>
    </row>
    <row r="168" spans="1:15">
      <c r="A168" t="s">
        <v>299</v>
      </c>
      <c r="B168" s="2" t="str">
        <f>Hyperlink("https://www.diodes.com/assets/Datasheets/MMBZ6V8CLAQ-MMBZ33VCLAQ.pdf")</f>
        <v>https://www.diodes.com/assets/Datasheets/MMBZ6V8CLAQ-MMBZ33VCLAQ.pdf</v>
      </c>
      <c r="C168" t="str">
        <f>Hyperlink("https://www.diodes.com/part/view/MMBZ20VCLAQ","MMBZ20VCLAQ")</f>
        <v>MMBZ20VCLAQ</v>
      </c>
      <c r="D168" t="s">
        <v>292</v>
      </c>
      <c r="E168" t="s">
        <v>17</v>
      </c>
      <c r="F168">
        <v>1.4</v>
      </c>
      <c r="G168" t="s">
        <v>18</v>
      </c>
      <c r="H168" t="s">
        <v>83</v>
      </c>
      <c r="J168">
        <v>17</v>
      </c>
      <c r="K168">
        <v>19</v>
      </c>
      <c r="L168">
        <v>0.05</v>
      </c>
      <c r="M168">
        <v>28</v>
      </c>
      <c r="O168" t="s">
        <v>81</v>
      </c>
    </row>
    <row r="169" spans="1:15">
      <c r="A169" t="s">
        <v>300</v>
      </c>
      <c r="B169" s="2" t="str">
        <f>Hyperlink("https://www.diodes.com/assets/Datasheets/ds45282.pdf")</f>
        <v>https://www.diodes.com/assets/Datasheets/ds45282.pdf</v>
      </c>
      <c r="C169" t="str">
        <f>Hyperlink("https://www.diodes.com/part/view/MMBZ27VALAQ","MMBZ27VALAQ")</f>
        <v>MMBZ27VALAQ</v>
      </c>
      <c r="D169" t="s">
        <v>294</v>
      </c>
      <c r="E169" t="s">
        <v>17</v>
      </c>
      <c r="G169" t="s">
        <v>18</v>
      </c>
      <c r="H169" t="s">
        <v>83</v>
      </c>
      <c r="J169">
        <v>22</v>
      </c>
      <c r="K169">
        <v>25.65</v>
      </c>
      <c r="L169">
        <v>0.05</v>
      </c>
      <c r="M169">
        <v>40</v>
      </c>
      <c r="O169" t="s">
        <v>81</v>
      </c>
    </row>
    <row r="170" spans="1:15">
      <c r="A170" t="s">
        <v>301</v>
      </c>
      <c r="B170" s="2" t="str">
        <f>Hyperlink("https://www.diodes.com/assets/Datasheets/MMBZ6V8CLAQ-MMBZ33VCLAQ.pdf")</f>
        <v>https://www.diodes.com/assets/Datasheets/MMBZ6V8CLAQ-MMBZ33VCLAQ.pdf</v>
      </c>
      <c r="C170" t="str">
        <f>Hyperlink("https://www.diodes.com/part/view/MMBZ27VCLAQ","MMBZ27VCLAQ")</f>
        <v>MMBZ27VCLAQ</v>
      </c>
      <c r="D170" t="s">
        <v>292</v>
      </c>
      <c r="E170" t="s">
        <v>17</v>
      </c>
      <c r="F170">
        <v>1</v>
      </c>
      <c r="G170" t="s">
        <v>18</v>
      </c>
      <c r="H170" t="s">
        <v>83</v>
      </c>
      <c r="J170">
        <v>22</v>
      </c>
      <c r="K170">
        <v>25.65</v>
      </c>
      <c r="L170">
        <v>0.05</v>
      </c>
      <c r="M170">
        <v>40</v>
      </c>
      <c r="O170" t="s">
        <v>81</v>
      </c>
    </row>
    <row r="171" spans="1:15">
      <c r="A171" t="s">
        <v>302</v>
      </c>
      <c r="B171" s="2" t="str">
        <f>Hyperlink("https://www.diodes.com/assets/Datasheets/ds45282.pdf")</f>
        <v>https://www.diodes.com/assets/Datasheets/ds45282.pdf</v>
      </c>
      <c r="C171" t="str">
        <f>Hyperlink("https://www.diodes.com/part/view/MMBZ33VALAQ","MMBZ33VALAQ")</f>
        <v>MMBZ33VALAQ</v>
      </c>
      <c r="D171" t="s">
        <v>294</v>
      </c>
      <c r="E171" t="s">
        <v>17</v>
      </c>
      <c r="G171" t="s">
        <v>18</v>
      </c>
      <c r="H171" t="s">
        <v>83</v>
      </c>
      <c r="J171">
        <v>26</v>
      </c>
      <c r="K171">
        <v>31.35</v>
      </c>
      <c r="L171">
        <v>0.05</v>
      </c>
      <c r="M171">
        <v>46</v>
      </c>
      <c r="O171" t="s">
        <v>81</v>
      </c>
    </row>
    <row r="172" spans="1:15">
      <c r="A172" t="s">
        <v>303</v>
      </c>
      <c r="B172" s="2" t="str">
        <f>Hyperlink("https://www.diodes.com/assets/Datasheets/MMBZ6V8CLAQ-MMBZ33VCLAQ.pdf")</f>
        <v>https://www.diodes.com/assets/Datasheets/MMBZ6V8CLAQ-MMBZ33VCLAQ.pdf</v>
      </c>
      <c r="C172" t="str">
        <f>Hyperlink("https://www.diodes.com/part/view/MMBZ33VCLAQ","MMBZ33VCLAQ")</f>
        <v>MMBZ33VCLAQ</v>
      </c>
      <c r="D172" t="s">
        <v>292</v>
      </c>
      <c r="E172" t="s">
        <v>17</v>
      </c>
      <c r="F172">
        <v>0.87</v>
      </c>
      <c r="G172" t="s">
        <v>18</v>
      </c>
      <c r="H172" t="s">
        <v>83</v>
      </c>
      <c r="J172">
        <v>26</v>
      </c>
      <c r="K172">
        <v>31.35</v>
      </c>
      <c r="L172">
        <v>0.05</v>
      </c>
      <c r="M172">
        <v>46</v>
      </c>
      <c r="O172" t="s">
        <v>81</v>
      </c>
    </row>
    <row r="173" spans="1:15">
      <c r="A173" t="s">
        <v>304</v>
      </c>
      <c r="B173" s="2" t="str">
        <f>Hyperlink("https://www.diodes.com/assets/Datasheets/ds45282.pdf")</f>
        <v>https://www.diodes.com/assets/Datasheets/ds45282.pdf</v>
      </c>
      <c r="C173" t="str">
        <f>Hyperlink("https://www.diodes.com/part/view/MMBZ5V6ALAQ","MMBZ5V6ALAQ")</f>
        <v>MMBZ5V6ALAQ</v>
      </c>
      <c r="D173" t="s">
        <v>294</v>
      </c>
      <c r="E173" t="s">
        <v>17</v>
      </c>
      <c r="G173" t="s">
        <v>18</v>
      </c>
      <c r="H173" t="s">
        <v>83</v>
      </c>
      <c r="J173">
        <v>3</v>
      </c>
      <c r="K173">
        <v>5.32</v>
      </c>
      <c r="L173">
        <v>5</v>
      </c>
      <c r="M173">
        <v>8</v>
      </c>
      <c r="O173" t="s">
        <v>81</v>
      </c>
    </row>
    <row r="174" spans="1:15">
      <c r="A174" t="s">
        <v>305</v>
      </c>
      <c r="B174" s="2" t="str">
        <f>Hyperlink("https://www.diodes.com/assets/Datasheets/ds45282.pdf")</f>
        <v>https://www.diodes.com/assets/Datasheets/ds45282.pdf</v>
      </c>
      <c r="C174" t="str">
        <f>Hyperlink("https://www.diodes.com/part/view/MMBZ6V2ALAQ","MMBZ6V2ALAQ")</f>
        <v>MMBZ6V2ALAQ</v>
      </c>
      <c r="D174" t="s">
        <v>294</v>
      </c>
      <c r="E174" t="s">
        <v>17</v>
      </c>
      <c r="G174" t="s">
        <v>18</v>
      </c>
      <c r="H174" t="s">
        <v>83</v>
      </c>
      <c r="J174">
        <v>3</v>
      </c>
      <c r="K174">
        <v>5.89</v>
      </c>
      <c r="L174">
        <v>1</v>
      </c>
      <c r="M174">
        <v>8.7</v>
      </c>
      <c r="O174" t="s">
        <v>81</v>
      </c>
    </row>
    <row r="175" spans="1:15">
      <c r="A175" t="s">
        <v>306</v>
      </c>
      <c r="B175" s="2" t="str">
        <f>Hyperlink("https://www.diodes.com/assets/Datasheets/ds45282.pdf")</f>
        <v>https://www.diodes.com/assets/Datasheets/ds45282.pdf</v>
      </c>
      <c r="C175" t="str">
        <f>Hyperlink("https://www.diodes.com/part/view/MMBZ6V8ALAQ","MMBZ6V8ALAQ")</f>
        <v>MMBZ6V8ALAQ</v>
      </c>
      <c r="D175" t="s">
        <v>294</v>
      </c>
      <c r="E175" t="s">
        <v>17</v>
      </c>
      <c r="G175" t="s">
        <v>18</v>
      </c>
      <c r="H175" t="s">
        <v>83</v>
      </c>
      <c r="J175">
        <v>4.5</v>
      </c>
      <c r="L175">
        <v>0.5</v>
      </c>
      <c r="M175">
        <v>9.6</v>
      </c>
      <c r="O175" t="s">
        <v>81</v>
      </c>
    </row>
    <row r="176" spans="1:15">
      <c r="A176" t="s">
        <v>307</v>
      </c>
      <c r="B176" s="2" t="str">
        <f>Hyperlink("https://www.diodes.com/assets/Datasheets/MMBZ6V8CLAQ-MMBZ33VCLAQ.pdf")</f>
        <v>https://www.diodes.com/assets/Datasheets/MMBZ6V8CLAQ-MMBZ33VCLAQ.pdf</v>
      </c>
      <c r="C176" t="str">
        <f>Hyperlink("https://www.diodes.com/part/view/MMBZ6V8CLAQ","MMBZ6V8CLAQ")</f>
        <v>MMBZ6V8CLAQ</v>
      </c>
      <c r="D176" t="s">
        <v>292</v>
      </c>
      <c r="E176" t="s">
        <v>17</v>
      </c>
      <c r="F176">
        <v>2.5</v>
      </c>
      <c r="G176" t="s">
        <v>18</v>
      </c>
      <c r="H176" t="s">
        <v>83</v>
      </c>
      <c r="J176">
        <v>4.5</v>
      </c>
      <c r="K176">
        <v>6.46</v>
      </c>
      <c r="L176">
        <v>0.5</v>
      </c>
      <c r="M176">
        <v>9.6</v>
      </c>
      <c r="O176" t="s">
        <v>81</v>
      </c>
    </row>
    <row r="177" spans="1:15">
      <c r="A177" t="s">
        <v>308</v>
      </c>
      <c r="B177" s="2" t="str">
        <f>Hyperlink("https://www.diodes.com/assets/Datasheets/MMBZ6V8CLAQ-MMBZ33VCLAQ.pdf")</f>
        <v>https://www.diodes.com/assets/Datasheets/MMBZ6V8CLAQ-MMBZ33VCLAQ.pdf</v>
      </c>
      <c r="C177" t="str">
        <f>Hyperlink("https://www.diodes.com/part/view/MMBZ9V1ALAQ","MMBZ9V1ALAQ")</f>
        <v>MMBZ9V1ALAQ</v>
      </c>
      <c r="D177" t="s">
        <v>292</v>
      </c>
      <c r="E177" t="s">
        <v>17</v>
      </c>
      <c r="F177">
        <v>1.7</v>
      </c>
      <c r="G177" t="s">
        <v>18</v>
      </c>
      <c r="H177" t="s">
        <v>83</v>
      </c>
      <c r="J177">
        <v>6</v>
      </c>
      <c r="K177">
        <v>8.65</v>
      </c>
      <c r="L177">
        <v>0.3</v>
      </c>
      <c r="M177">
        <v>14</v>
      </c>
      <c r="O177" t="s">
        <v>81</v>
      </c>
    </row>
    <row r="178" spans="1:15">
      <c r="A178" t="s">
        <v>309</v>
      </c>
      <c r="B178" s="2" t="str">
        <f>Hyperlink("https://www.diodes.com/assets/Datasheets/SD03CQ.pdf")</f>
        <v>https://www.diodes.com/assets/Datasheets/SD03CQ.pdf</v>
      </c>
      <c r="C178" t="str">
        <f>Hyperlink("https://www.diodes.com/part/view/SD03CQ","SD03CQ")</f>
        <v>SD03CQ</v>
      </c>
      <c r="D178" t="s">
        <v>310</v>
      </c>
      <c r="E178" t="s">
        <v>17</v>
      </c>
      <c r="G178" t="s">
        <v>18</v>
      </c>
      <c r="H178" t="s">
        <v>63</v>
      </c>
      <c r="I178">
        <v>150</v>
      </c>
      <c r="J178">
        <v>3.3</v>
      </c>
      <c r="K178">
        <v>4</v>
      </c>
      <c r="L178">
        <v>1</v>
      </c>
      <c r="M178">
        <v>11</v>
      </c>
      <c r="N178" t="s">
        <v>84</v>
      </c>
      <c r="O178" t="s">
        <v>76</v>
      </c>
    </row>
    <row r="179" spans="1:15">
      <c r="A179" t="s">
        <v>311</v>
      </c>
      <c r="B179" s="2" t="str">
        <f>Hyperlink("https://www.diodes.com/assets/Datasheets/SD05CQ.pdf")</f>
        <v>https://www.diodes.com/assets/Datasheets/SD05CQ.pdf</v>
      </c>
      <c r="C179" t="str">
        <f>Hyperlink("https://www.diodes.com/part/view/SD05CQ","SD05CQ")</f>
        <v>SD05CQ</v>
      </c>
      <c r="D179" t="s">
        <v>312</v>
      </c>
      <c r="E179" t="s">
        <v>17</v>
      </c>
      <c r="G179" t="s">
        <v>18</v>
      </c>
      <c r="H179" t="s">
        <v>63</v>
      </c>
      <c r="J179">
        <v>5</v>
      </c>
      <c r="K179">
        <v>6</v>
      </c>
      <c r="L179">
        <v>0.1</v>
      </c>
      <c r="M179">
        <v>17</v>
      </c>
      <c r="N179" t="s">
        <v>84</v>
      </c>
      <c r="O179" t="s">
        <v>76</v>
      </c>
    </row>
    <row r="180" spans="1:15">
      <c r="A180" t="s">
        <v>313</v>
      </c>
      <c r="B180" s="2" t="str">
        <f>Hyperlink("https://www.diodes.com/assets/Datasheets/SD09CQ.pdf")</f>
        <v>https://www.diodes.com/assets/Datasheets/SD09CQ.pdf</v>
      </c>
      <c r="C180" t="str">
        <f>Hyperlink("https://www.diodes.com/part/view/SD09CQ","SD09CQ")</f>
        <v>SD09CQ</v>
      </c>
      <c r="D180" t="s">
        <v>314</v>
      </c>
      <c r="E180" t="s">
        <v>17</v>
      </c>
      <c r="G180" t="s">
        <v>18</v>
      </c>
      <c r="H180" t="s">
        <v>24</v>
      </c>
      <c r="I180">
        <v>68</v>
      </c>
      <c r="J180">
        <v>9</v>
      </c>
      <c r="K180">
        <v>10</v>
      </c>
      <c r="L180">
        <v>1</v>
      </c>
      <c r="M180">
        <v>20</v>
      </c>
      <c r="N180">
        <v>30</v>
      </c>
      <c r="O180" t="s">
        <v>76</v>
      </c>
    </row>
    <row r="181" spans="1:15">
      <c r="A181" t="s">
        <v>315</v>
      </c>
      <c r="B181" s="2" t="str">
        <f>Hyperlink("https://www.diodes.com/assets/Datasheets/SD12CQ.pdf")</f>
        <v>https://www.diodes.com/assets/Datasheets/SD12CQ.pdf</v>
      </c>
      <c r="C181" t="str">
        <f>Hyperlink("https://www.diodes.com/part/view/SD12CQ","SD12CQ")</f>
        <v>SD12CQ</v>
      </c>
      <c r="D181" t="s">
        <v>316</v>
      </c>
      <c r="E181" t="s">
        <v>17</v>
      </c>
      <c r="G181" t="s">
        <v>18</v>
      </c>
      <c r="H181" t="s">
        <v>63</v>
      </c>
      <c r="I181">
        <v>52.6</v>
      </c>
      <c r="J181">
        <v>12</v>
      </c>
      <c r="K181">
        <v>13</v>
      </c>
      <c r="L181">
        <v>1</v>
      </c>
      <c r="M181">
        <v>24</v>
      </c>
      <c r="N181" t="s">
        <v>84</v>
      </c>
      <c r="O181" t="s">
        <v>76</v>
      </c>
    </row>
    <row r="182" spans="1:15">
      <c r="A182" t="s">
        <v>317</v>
      </c>
      <c r="B182" s="2" t="str">
        <f>Hyperlink("https://www.diodes.com/assets/Datasheets/SD12Q.pdf")</f>
        <v>https://www.diodes.com/assets/Datasheets/SD12Q.pdf</v>
      </c>
      <c r="C182" t="str">
        <f>Hyperlink("https://www.diodes.com/part/view/SD12Q","SD12Q")</f>
        <v>SD12Q</v>
      </c>
      <c r="D182" t="s">
        <v>318</v>
      </c>
      <c r="E182" t="s">
        <v>17</v>
      </c>
      <c r="G182" t="s">
        <v>18</v>
      </c>
      <c r="H182" t="s">
        <v>83</v>
      </c>
      <c r="I182">
        <v>105</v>
      </c>
      <c r="J182">
        <v>12</v>
      </c>
      <c r="K182">
        <v>13</v>
      </c>
      <c r="L182">
        <v>1</v>
      </c>
      <c r="M182">
        <v>24</v>
      </c>
      <c r="N182" t="s">
        <v>84</v>
      </c>
      <c r="O182" t="s">
        <v>76</v>
      </c>
    </row>
    <row r="183" spans="1:15">
      <c r="A183" t="s">
        <v>319</v>
      </c>
      <c r="B183" s="2" t="str">
        <f>Hyperlink("https://www.diodes.com/assets/Datasheets/SD15Q.pdf")</f>
        <v>https://www.diodes.com/assets/Datasheets/SD15Q.pdf</v>
      </c>
      <c r="C183" t="str">
        <f>Hyperlink("https://www.diodes.com/part/view/SD15Q","SD15Q")</f>
        <v>SD15Q</v>
      </c>
      <c r="D183" t="s">
        <v>320</v>
      </c>
      <c r="E183" t="s">
        <v>17</v>
      </c>
      <c r="G183" t="s">
        <v>18</v>
      </c>
      <c r="H183" t="s">
        <v>83</v>
      </c>
      <c r="I183">
        <v>88</v>
      </c>
      <c r="J183">
        <v>15</v>
      </c>
      <c r="K183">
        <v>16</v>
      </c>
      <c r="L183">
        <v>1</v>
      </c>
      <c r="M183">
        <v>27</v>
      </c>
      <c r="N183" t="s">
        <v>84</v>
      </c>
      <c r="O183" t="s">
        <v>76</v>
      </c>
    </row>
    <row r="184" spans="1:15">
      <c r="A184" t="s">
        <v>321</v>
      </c>
      <c r="B184" s="2" t="str">
        <f>Hyperlink("https://www.diodes.com/assets/Datasheets/SD24Q.pdf")</f>
        <v>https://www.diodes.com/assets/Datasheets/SD24Q.pdf</v>
      </c>
      <c r="C184" t="str">
        <f>Hyperlink("https://www.diodes.com/part/view/SD24Q","SD24Q")</f>
        <v>SD24Q</v>
      </c>
      <c r="D184" t="s">
        <v>322</v>
      </c>
      <c r="E184" t="s">
        <v>17</v>
      </c>
      <c r="G184" t="s">
        <v>18</v>
      </c>
      <c r="H184" t="s">
        <v>83</v>
      </c>
      <c r="I184">
        <v>58</v>
      </c>
      <c r="J184">
        <v>24</v>
      </c>
      <c r="K184">
        <v>26</v>
      </c>
      <c r="L184">
        <v>1</v>
      </c>
      <c r="M184">
        <v>44</v>
      </c>
      <c r="N184" t="s">
        <v>84</v>
      </c>
      <c r="O184" t="s">
        <v>76</v>
      </c>
    </row>
    <row r="185" spans="1:15">
      <c r="A185" t="s">
        <v>323</v>
      </c>
      <c r="B185" s="2" t="str">
        <f>Hyperlink("https://www.diodes.com/assets/Datasheets/SD36CQ.pdf")</f>
        <v>https://www.diodes.com/assets/Datasheets/SD36CQ.pdf</v>
      </c>
      <c r="C185" t="str">
        <f>Hyperlink("https://www.diodes.com/part/view/SD36CQ","SD36CQ")</f>
        <v>SD36CQ</v>
      </c>
      <c r="D185" t="s">
        <v>324</v>
      </c>
      <c r="E185" t="s">
        <v>17</v>
      </c>
      <c r="G185" t="s">
        <v>18</v>
      </c>
      <c r="H185" t="s">
        <v>24</v>
      </c>
      <c r="I185">
        <v>22</v>
      </c>
      <c r="J185">
        <v>36</v>
      </c>
      <c r="K185">
        <v>40</v>
      </c>
      <c r="L185">
        <v>1</v>
      </c>
      <c r="M185">
        <v>60</v>
      </c>
      <c r="N185">
        <v>30</v>
      </c>
      <c r="O185" t="s">
        <v>76</v>
      </c>
    </row>
    <row r="186" spans="1:15">
      <c r="A186" t="s">
        <v>325</v>
      </c>
      <c r="B186" s="2" t="str">
        <f>Hyperlink("https://www.diodes.com/assets/Datasheets/SMAT70AQ_SMBT70AQ.pdf")</f>
        <v>https://www.diodes.com/assets/Datasheets/SMAT70AQ_SMBT70AQ.pdf</v>
      </c>
      <c r="C186" t="str">
        <f>Hyperlink("https://www.diodes.com/part/view/SMAT70AQ","SMAT70AQ")</f>
        <v>SMAT70AQ</v>
      </c>
      <c r="D186" t="s">
        <v>326</v>
      </c>
      <c r="E186" t="s">
        <v>17</v>
      </c>
      <c r="G186" t="s">
        <v>18</v>
      </c>
      <c r="H186" t="s">
        <v>83</v>
      </c>
      <c r="I186">
        <v>140</v>
      </c>
      <c r="J186">
        <v>70</v>
      </c>
      <c r="K186">
        <v>77.8</v>
      </c>
      <c r="L186">
        <v>5</v>
      </c>
      <c r="M186">
        <v>100</v>
      </c>
      <c r="N186">
        <v>30</v>
      </c>
      <c r="O186" t="s">
        <v>327</v>
      </c>
    </row>
    <row r="187" spans="1:15">
      <c r="A187" t="s">
        <v>328</v>
      </c>
      <c r="B187" s="2" t="str">
        <f>Hyperlink("https://www.diodes.com/assets/Datasheets/ds40740.pdf")</f>
        <v>https://www.diodes.com/assets/Datasheets/ds40740.pdf</v>
      </c>
      <c r="C187" t="str">
        <f>Hyperlink("https://www.diodes.com/part/view/SMBJ10AQ","SMBJ10AQ")</f>
        <v>SMBJ10AQ</v>
      </c>
      <c r="D187" t="s">
        <v>329</v>
      </c>
      <c r="E187" t="s">
        <v>17</v>
      </c>
      <c r="G187" t="s">
        <v>18</v>
      </c>
      <c r="H187" t="s">
        <v>83</v>
      </c>
      <c r="J187">
        <v>10</v>
      </c>
      <c r="K187">
        <v>11.1</v>
      </c>
      <c r="L187">
        <v>5</v>
      </c>
      <c r="M187">
        <v>17</v>
      </c>
      <c r="N187">
        <v>30</v>
      </c>
      <c r="O187" t="s">
        <v>330</v>
      </c>
    </row>
    <row r="188" spans="1:15">
      <c r="A188" t="s">
        <v>331</v>
      </c>
      <c r="B188" s="2" t="str">
        <f>Hyperlink("https://www.diodes.com/assets/Datasheets/ds40740.pdf")</f>
        <v>https://www.diodes.com/assets/Datasheets/ds40740.pdf</v>
      </c>
      <c r="C188" t="str">
        <f>Hyperlink("https://www.diodes.com/part/view/SMBJ10CAQ","SMBJ10CAQ")</f>
        <v>SMBJ10CAQ</v>
      </c>
      <c r="D188" t="s">
        <v>329</v>
      </c>
      <c r="E188" t="s">
        <v>17</v>
      </c>
      <c r="G188" t="s">
        <v>18</v>
      </c>
      <c r="H188" t="s">
        <v>63</v>
      </c>
      <c r="J188">
        <v>10</v>
      </c>
      <c r="K188">
        <v>11.1</v>
      </c>
      <c r="L188">
        <v>5</v>
      </c>
      <c r="M188">
        <v>17</v>
      </c>
      <c r="N188">
        <v>30</v>
      </c>
      <c r="O188" t="s">
        <v>330</v>
      </c>
    </row>
    <row r="189" spans="1:15">
      <c r="A189" t="s">
        <v>332</v>
      </c>
      <c r="B189" s="2" t="str">
        <f>Hyperlink("https://www.diodes.com/assets/Datasheets/ds40740.pdf")</f>
        <v>https://www.diodes.com/assets/Datasheets/ds40740.pdf</v>
      </c>
      <c r="C189" t="str">
        <f>Hyperlink("https://www.diodes.com/part/view/SMBJ110AQ","SMBJ110AQ")</f>
        <v>SMBJ110AQ</v>
      </c>
      <c r="D189" t="s">
        <v>329</v>
      </c>
      <c r="E189" t="s">
        <v>17</v>
      </c>
      <c r="G189" t="s">
        <v>18</v>
      </c>
      <c r="H189" t="s">
        <v>83</v>
      </c>
      <c r="J189">
        <v>110</v>
      </c>
      <c r="K189">
        <v>122</v>
      </c>
      <c r="L189">
        <v>5</v>
      </c>
      <c r="M189">
        <v>177</v>
      </c>
      <c r="N189">
        <v>30</v>
      </c>
      <c r="O189" t="s">
        <v>330</v>
      </c>
    </row>
    <row r="190" spans="1:15">
      <c r="A190" t="s">
        <v>333</v>
      </c>
      <c r="B190" s="2" t="str">
        <f>Hyperlink("https://www.diodes.com/assets/Datasheets/ds40740.pdf")</f>
        <v>https://www.diodes.com/assets/Datasheets/ds40740.pdf</v>
      </c>
      <c r="C190" t="str">
        <f>Hyperlink("https://www.diodes.com/part/view/SMBJ11AQ","SMBJ11AQ")</f>
        <v>SMBJ11AQ</v>
      </c>
      <c r="D190" t="s">
        <v>334</v>
      </c>
      <c r="E190" t="s">
        <v>17</v>
      </c>
      <c r="G190" t="s">
        <v>18</v>
      </c>
      <c r="H190" t="s">
        <v>83</v>
      </c>
      <c r="J190">
        <v>11</v>
      </c>
      <c r="K190">
        <v>12.2</v>
      </c>
      <c r="L190">
        <v>1</v>
      </c>
      <c r="M190">
        <v>18.2</v>
      </c>
      <c r="N190">
        <v>30</v>
      </c>
      <c r="O190" t="s">
        <v>330</v>
      </c>
    </row>
    <row r="191" spans="1:15">
      <c r="A191" t="s">
        <v>335</v>
      </c>
      <c r="B191" s="2" t="str">
        <f>Hyperlink("https://www.diodes.com/assets/Datasheets/ds40740.pdf")</f>
        <v>https://www.diodes.com/assets/Datasheets/ds40740.pdf</v>
      </c>
      <c r="C191" t="str">
        <f>Hyperlink("https://www.diodes.com/part/view/SMBJ11CAQ","SMBJ11CAQ")</f>
        <v>SMBJ11CAQ</v>
      </c>
      <c r="D191" t="s">
        <v>334</v>
      </c>
      <c r="E191" t="s">
        <v>17</v>
      </c>
      <c r="G191" t="s">
        <v>18</v>
      </c>
      <c r="H191" t="s">
        <v>83</v>
      </c>
      <c r="J191">
        <v>11</v>
      </c>
      <c r="K191">
        <v>12.2</v>
      </c>
      <c r="L191">
        <v>1</v>
      </c>
      <c r="M191">
        <v>18.2</v>
      </c>
      <c r="N191">
        <v>30</v>
      </c>
      <c r="O191" t="s">
        <v>330</v>
      </c>
    </row>
    <row r="192" spans="1:15">
      <c r="A192" t="s">
        <v>336</v>
      </c>
      <c r="B192" s="2" t="str">
        <f>Hyperlink("https://www.diodes.com/assets/Datasheets/ds40740.pdf")</f>
        <v>https://www.diodes.com/assets/Datasheets/ds40740.pdf</v>
      </c>
      <c r="C192" t="str">
        <f>Hyperlink("https://www.diodes.com/part/view/SMBJ170AQ","SMBJ170AQ")</f>
        <v>SMBJ170AQ</v>
      </c>
      <c r="D192" t="s">
        <v>329</v>
      </c>
      <c r="E192" t="s">
        <v>17</v>
      </c>
      <c r="G192" t="s">
        <v>18</v>
      </c>
      <c r="H192" t="s">
        <v>83</v>
      </c>
      <c r="J192">
        <v>170</v>
      </c>
      <c r="K192">
        <v>189</v>
      </c>
      <c r="L192">
        <v>5</v>
      </c>
      <c r="M192">
        <v>275</v>
      </c>
      <c r="N192">
        <v>30</v>
      </c>
      <c r="O192" t="s">
        <v>330</v>
      </c>
    </row>
    <row r="193" spans="1:15">
      <c r="A193" t="s">
        <v>337</v>
      </c>
      <c r="B193" s="2" t="str">
        <f>Hyperlink("https://www.diodes.com/assets/Datasheets/ds40740.pdf")</f>
        <v>https://www.diodes.com/assets/Datasheets/ds40740.pdf</v>
      </c>
      <c r="C193" t="str">
        <f>Hyperlink("https://www.diodes.com/part/view/SMBJ170CAQ","SMBJ170CAQ")</f>
        <v>SMBJ170CAQ</v>
      </c>
      <c r="D193" t="s">
        <v>329</v>
      </c>
      <c r="E193" t="s">
        <v>17</v>
      </c>
      <c r="G193" t="s">
        <v>18</v>
      </c>
      <c r="H193" t="s">
        <v>63</v>
      </c>
      <c r="J193">
        <v>170</v>
      </c>
      <c r="K193">
        <v>189</v>
      </c>
      <c r="L193">
        <v>5</v>
      </c>
      <c r="M193">
        <v>275</v>
      </c>
      <c r="N193">
        <v>30</v>
      </c>
      <c r="O193" t="s">
        <v>330</v>
      </c>
    </row>
    <row r="194" spans="1:15">
      <c r="A194" t="s">
        <v>338</v>
      </c>
      <c r="B194" s="2" t="str">
        <f>Hyperlink("https://www.diodes.com/assets/Datasheets/ds40740.pdf")</f>
        <v>https://www.diodes.com/assets/Datasheets/ds40740.pdf</v>
      </c>
      <c r="C194" t="str">
        <f>Hyperlink("https://www.diodes.com/part/view/SMBJ180AQ","SMBJ180AQ")</f>
        <v>SMBJ180AQ</v>
      </c>
      <c r="D194" t="s">
        <v>329</v>
      </c>
      <c r="E194" t="s">
        <v>17</v>
      </c>
      <c r="G194" t="s">
        <v>18</v>
      </c>
      <c r="H194" t="s">
        <v>83</v>
      </c>
      <c r="J194">
        <v>180</v>
      </c>
      <c r="K194">
        <v>200</v>
      </c>
      <c r="L194">
        <v>5</v>
      </c>
      <c r="M194">
        <v>291.6</v>
      </c>
      <c r="N194">
        <v>30</v>
      </c>
      <c r="O194" t="s">
        <v>330</v>
      </c>
    </row>
    <row r="195" spans="1:15">
      <c r="A195" t="s">
        <v>339</v>
      </c>
      <c r="B195" s="2" t="str">
        <f>Hyperlink("https://www.diodes.com/assets/Datasheets/ds40740.pdf")</f>
        <v>https://www.diodes.com/assets/Datasheets/ds40740.pdf</v>
      </c>
      <c r="C195" t="str">
        <f>Hyperlink("https://www.diodes.com/part/view/SMBJ180CAQ","SMBJ180CAQ")</f>
        <v>SMBJ180CAQ</v>
      </c>
      <c r="D195" t="s">
        <v>334</v>
      </c>
      <c r="E195" t="s">
        <v>17</v>
      </c>
      <c r="G195" t="s">
        <v>18</v>
      </c>
      <c r="H195" t="s">
        <v>63</v>
      </c>
      <c r="J195">
        <v>180</v>
      </c>
      <c r="K195">
        <v>200</v>
      </c>
      <c r="L195">
        <v>1</v>
      </c>
      <c r="M195">
        <v>291.6</v>
      </c>
      <c r="N195">
        <v>30</v>
      </c>
      <c r="O195" t="s">
        <v>330</v>
      </c>
    </row>
    <row r="196" spans="1:15">
      <c r="A196" t="s">
        <v>340</v>
      </c>
      <c r="B196" s="2" t="str">
        <f>Hyperlink("https://www.diodes.com/assets/Datasheets/ds40740.pdf")</f>
        <v>https://www.diodes.com/assets/Datasheets/ds40740.pdf</v>
      </c>
      <c r="C196" t="str">
        <f>Hyperlink("https://www.diodes.com/part/view/SMBJ200AQ","SMBJ200AQ")</f>
        <v>SMBJ200AQ</v>
      </c>
      <c r="D196" t="s">
        <v>329</v>
      </c>
      <c r="E196" t="s">
        <v>17</v>
      </c>
      <c r="G196" t="s">
        <v>18</v>
      </c>
      <c r="H196" t="s">
        <v>83</v>
      </c>
      <c r="J196">
        <v>200</v>
      </c>
      <c r="K196">
        <v>224</v>
      </c>
      <c r="L196">
        <v>1</v>
      </c>
      <c r="M196">
        <v>324</v>
      </c>
      <c r="N196">
        <v>30</v>
      </c>
      <c r="O196" t="s">
        <v>330</v>
      </c>
    </row>
    <row r="197" spans="1:15">
      <c r="A197" t="s">
        <v>341</v>
      </c>
      <c r="B197" s="2" t="str">
        <f>Hyperlink("https://www.diodes.com/assets/Datasheets/ds40740.pdf")</f>
        <v>https://www.diodes.com/assets/Datasheets/ds40740.pdf</v>
      </c>
      <c r="C197" t="str">
        <f>Hyperlink("https://www.diodes.com/part/view/SMBJ200CAQ","SMBJ200CAQ")</f>
        <v>SMBJ200CAQ</v>
      </c>
      <c r="D197" t="s">
        <v>334</v>
      </c>
      <c r="E197" t="s">
        <v>17</v>
      </c>
      <c r="G197" t="s">
        <v>18</v>
      </c>
      <c r="H197" t="s">
        <v>83</v>
      </c>
      <c r="J197">
        <v>200</v>
      </c>
      <c r="K197">
        <v>224</v>
      </c>
      <c r="L197">
        <v>1</v>
      </c>
      <c r="M197">
        <v>324</v>
      </c>
      <c r="N197">
        <v>30</v>
      </c>
      <c r="O197" t="s">
        <v>330</v>
      </c>
    </row>
    <row r="198" spans="1:15">
      <c r="A198" t="s">
        <v>342</v>
      </c>
      <c r="B198" s="2" t="str">
        <f>Hyperlink("https://www.diodes.com/assets/Datasheets/ds40740.pdf")</f>
        <v>https://www.diodes.com/assets/Datasheets/ds40740.pdf</v>
      </c>
      <c r="C198" t="str">
        <f>Hyperlink("https://www.diodes.com/part/view/SMBJ43AQ","SMBJ43AQ")</f>
        <v>SMBJ43AQ</v>
      </c>
      <c r="D198" t="s">
        <v>329</v>
      </c>
      <c r="E198" t="s">
        <v>17</v>
      </c>
      <c r="G198" t="s">
        <v>18</v>
      </c>
      <c r="H198" t="s">
        <v>83</v>
      </c>
      <c r="J198">
        <v>43</v>
      </c>
      <c r="K198">
        <v>47.8</v>
      </c>
      <c r="L198">
        <v>5</v>
      </c>
      <c r="M198">
        <v>69.4</v>
      </c>
      <c r="N198">
        <v>30</v>
      </c>
      <c r="O198" t="s">
        <v>330</v>
      </c>
    </row>
    <row r="199" spans="1:15">
      <c r="A199" t="s">
        <v>343</v>
      </c>
      <c r="B199" s="2" t="str">
        <f>Hyperlink("https://www.diodes.com/assets/Datasheets/ds40740.pdf")</f>
        <v>https://www.diodes.com/assets/Datasheets/ds40740.pdf</v>
      </c>
      <c r="C199" t="str">
        <f>Hyperlink("https://www.diodes.com/part/view/SMBJ43CAQ","SMBJ43CAQ")</f>
        <v>SMBJ43CAQ</v>
      </c>
      <c r="D199" t="s">
        <v>329</v>
      </c>
      <c r="E199" t="s">
        <v>17</v>
      </c>
      <c r="G199" t="s">
        <v>18</v>
      </c>
      <c r="H199" t="s">
        <v>63</v>
      </c>
      <c r="J199">
        <v>43</v>
      </c>
      <c r="K199">
        <v>47.8</v>
      </c>
      <c r="L199">
        <v>5</v>
      </c>
      <c r="M199">
        <v>69.4</v>
      </c>
      <c r="N199">
        <v>30</v>
      </c>
      <c r="O199" t="s">
        <v>330</v>
      </c>
    </row>
    <row r="200" spans="1:15">
      <c r="A200" t="s">
        <v>344</v>
      </c>
      <c r="B200" s="2" t="str">
        <f>Hyperlink("https://www.diodes.com/assets/Datasheets/ds40740.pdf")</f>
        <v>https://www.diodes.com/assets/Datasheets/ds40740.pdf</v>
      </c>
      <c r="C200" t="str">
        <f>Hyperlink("https://www.diodes.com/part/view/SMBJ48AQ","SMBJ48AQ")</f>
        <v>SMBJ48AQ</v>
      </c>
      <c r="D200" t="s">
        <v>329</v>
      </c>
      <c r="E200" t="s">
        <v>17</v>
      </c>
      <c r="G200" t="s">
        <v>18</v>
      </c>
      <c r="H200" t="s">
        <v>83</v>
      </c>
      <c r="J200">
        <v>48</v>
      </c>
      <c r="K200">
        <v>53.3</v>
      </c>
      <c r="L200">
        <v>5</v>
      </c>
      <c r="M200">
        <v>77.4</v>
      </c>
      <c r="N200">
        <v>30</v>
      </c>
      <c r="O200" t="s">
        <v>330</v>
      </c>
    </row>
    <row r="201" spans="1:15">
      <c r="A201" t="s">
        <v>345</v>
      </c>
      <c r="B201" s="2" t="str">
        <f>Hyperlink("https://www.diodes.com/assets/Datasheets/ds40740.pdf")</f>
        <v>https://www.diodes.com/assets/Datasheets/ds40740.pdf</v>
      </c>
      <c r="C201" t="str">
        <f>Hyperlink("https://www.diodes.com/part/view/SMBJ48CAQ","SMBJ48CAQ")</f>
        <v>SMBJ48CAQ</v>
      </c>
      <c r="D201" t="s">
        <v>329</v>
      </c>
      <c r="E201" t="s">
        <v>17</v>
      </c>
      <c r="G201" t="s">
        <v>18</v>
      </c>
      <c r="H201" t="s">
        <v>63</v>
      </c>
      <c r="J201">
        <v>48</v>
      </c>
      <c r="K201">
        <v>53.3</v>
      </c>
      <c r="L201">
        <v>5</v>
      </c>
      <c r="M201">
        <v>77.4</v>
      </c>
      <c r="N201">
        <v>30</v>
      </c>
      <c r="O201" t="s">
        <v>330</v>
      </c>
    </row>
    <row r="202" spans="1:15">
      <c r="A202" t="s">
        <v>346</v>
      </c>
      <c r="B202" s="2" t="str">
        <f>Hyperlink("https://www.diodes.com/assets/Datasheets/ds40740.pdf")</f>
        <v>https://www.diodes.com/assets/Datasheets/ds40740.pdf</v>
      </c>
      <c r="C202" t="str">
        <f>Hyperlink("https://www.diodes.com/part/view/SMBJ54AQ","SMBJ54AQ")</f>
        <v>SMBJ54AQ</v>
      </c>
      <c r="D202" t="s">
        <v>347</v>
      </c>
      <c r="E202" t="s">
        <v>17</v>
      </c>
      <c r="F202">
        <v>6.9</v>
      </c>
      <c r="G202" t="s">
        <v>18</v>
      </c>
      <c r="H202" t="s">
        <v>83</v>
      </c>
      <c r="I202" t="s">
        <v>348</v>
      </c>
      <c r="J202">
        <v>54</v>
      </c>
      <c r="K202">
        <v>60</v>
      </c>
      <c r="L202">
        <v>69</v>
      </c>
      <c r="M202">
        <v>87.1</v>
      </c>
      <c r="N202">
        <v>30</v>
      </c>
      <c r="O202" t="s">
        <v>330</v>
      </c>
    </row>
    <row r="203" spans="1:15">
      <c r="A203" t="s">
        <v>349</v>
      </c>
      <c r="B203" s="2" t="str">
        <f>Hyperlink("https://www.diodes.com/assets/Datasheets/ds40740.pdf")</f>
        <v>https://www.diodes.com/assets/Datasheets/ds40740.pdf</v>
      </c>
      <c r="C203" t="str">
        <f>Hyperlink("https://www.diodes.com/part/view/SMBJ54CAQ","SMBJ54CAQ")</f>
        <v>SMBJ54CAQ</v>
      </c>
      <c r="D203" t="s">
        <v>347</v>
      </c>
      <c r="E203" t="s">
        <v>17</v>
      </c>
      <c r="F203">
        <v>6.9</v>
      </c>
      <c r="G203" t="s">
        <v>18</v>
      </c>
      <c r="H203" t="s">
        <v>63</v>
      </c>
      <c r="I203" t="s">
        <v>348</v>
      </c>
      <c r="J203">
        <v>54</v>
      </c>
      <c r="K203">
        <v>60</v>
      </c>
      <c r="L203">
        <v>69</v>
      </c>
      <c r="M203">
        <v>87.1</v>
      </c>
      <c r="N203">
        <v>30</v>
      </c>
      <c r="O203" t="s">
        <v>330</v>
      </c>
    </row>
    <row r="204" spans="1:15">
      <c r="A204" t="s">
        <v>350</v>
      </c>
      <c r="B204" s="2" t="str">
        <f>Hyperlink("https://www.diodes.com/assets/Datasheets/ds40740.pdf")</f>
        <v>https://www.diodes.com/assets/Datasheets/ds40740.pdf</v>
      </c>
      <c r="C204" t="str">
        <f>Hyperlink("https://www.diodes.com/part/view/SMBJ6.0AQ","SMBJ6.0AQ")</f>
        <v>SMBJ6.0AQ</v>
      </c>
      <c r="D204" t="s">
        <v>329</v>
      </c>
      <c r="E204" t="s">
        <v>17</v>
      </c>
      <c r="G204" t="s">
        <v>18</v>
      </c>
      <c r="H204" t="s">
        <v>83</v>
      </c>
      <c r="J204">
        <v>6</v>
      </c>
      <c r="K204">
        <v>6.67</v>
      </c>
      <c r="L204">
        <v>800</v>
      </c>
      <c r="M204">
        <v>10.3</v>
      </c>
      <c r="N204">
        <v>30</v>
      </c>
      <c r="O204" t="s">
        <v>330</v>
      </c>
    </row>
    <row r="205" spans="1:15">
      <c r="A205" t="s">
        <v>351</v>
      </c>
      <c r="B205" s="2" t="str">
        <f>Hyperlink("https://www.diodes.com/assets/Datasheets/ds40740.pdf")</f>
        <v>https://www.diodes.com/assets/Datasheets/ds40740.pdf</v>
      </c>
      <c r="C205" t="str">
        <f>Hyperlink("https://www.diodes.com/part/view/SMBJ6.0CAQ","SMBJ6.0CAQ")</f>
        <v>SMBJ6.0CAQ</v>
      </c>
      <c r="D205" t="s">
        <v>329</v>
      </c>
      <c r="E205" t="s">
        <v>17</v>
      </c>
      <c r="G205" t="s">
        <v>18</v>
      </c>
      <c r="H205" t="s">
        <v>63</v>
      </c>
      <c r="J205">
        <v>6</v>
      </c>
      <c r="K205">
        <v>6.67</v>
      </c>
      <c r="L205">
        <v>800</v>
      </c>
      <c r="M205">
        <v>10.3</v>
      </c>
      <c r="N205">
        <v>30</v>
      </c>
      <c r="O205" t="s">
        <v>330</v>
      </c>
    </row>
    <row r="206" spans="1:15">
      <c r="A206" t="s">
        <v>352</v>
      </c>
      <c r="B206" s="2" t="str">
        <f>Hyperlink("https://www.diodes.com/assets/Datasheets/ds40740.pdf")</f>
        <v>https://www.diodes.com/assets/Datasheets/ds40740.pdf</v>
      </c>
      <c r="C206" t="str">
        <f>Hyperlink("https://www.diodes.com/part/view/SMBJ7.5AQ","SMBJ7.5AQ")</f>
        <v>SMBJ7.5AQ</v>
      </c>
      <c r="D206" t="s">
        <v>329</v>
      </c>
      <c r="E206" t="s">
        <v>17</v>
      </c>
      <c r="G206" t="s">
        <v>18</v>
      </c>
      <c r="H206" t="s">
        <v>83</v>
      </c>
      <c r="J206">
        <v>7.5</v>
      </c>
      <c r="K206">
        <v>8.33</v>
      </c>
      <c r="L206">
        <v>50</v>
      </c>
      <c r="M206">
        <v>12.9</v>
      </c>
      <c r="N206">
        <v>30</v>
      </c>
      <c r="O206" t="s">
        <v>330</v>
      </c>
    </row>
    <row r="207" spans="1:15">
      <c r="A207" t="s">
        <v>353</v>
      </c>
      <c r="B207" s="2" t="str">
        <f>Hyperlink("https://www.diodes.com/assets/Datasheets/ds40740.pdf")</f>
        <v>https://www.diodes.com/assets/Datasheets/ds40740.pdf</v>
      </c>
      <c r="C207" t="str">
        <f>Hyperlink("https://www.diodes.com/part/view/SMBJ7.5CAQ","SMBJ7.5CAQ")</f>
        <v>SMBJ7.5CAQ</v>
      </c>
      <c r="D207" t="s">
        <v>329</v>
      </c>
      <c r="E207" t="s">
        <v>17</v>
      </c>
      <c r="G207" t="s">
        <v>18</v>
      </c>
      <c r="H207" t="s">
        <v>63</v>
      </c>
      <c r="J207">
        <v>7.5</v>
      </c>
      <c r="K207">
        <v>8.33</v>
      </c>
      <c r="L207">
        <v>50</v>
      </c>
      <c r="M207">
        <v>12.9</v>
      </c>
      <c r="N207">
        <v>30</v>
      </c>
      <c r="O207" t="s">
        <v>330</v>
      </c>
    </row>
    <row r="208" spans="1:15">
      <c r="A208" t="s">
        <v>354</v>
      </c>
      <c r="B208" s="2" t="str">
        <f>Hyperlink("https://www.diodes.com/assets/Datasheets/ds40740.pdf")</f>
        <v>https://www.diodes.com/assets/Datasheets/ds40740.pdf</v>
      </c>
      <c r="C208" t="str">
        <f>Hyperlink("https://www.diodes.com/part/view/SMBJ78AQ","SMBJ78AQ")</f>
        <v>SMBJ78AQ</v>
      </c>
      <c r="D208" t="s">
        <v>347</v>
      </c>
      <c r="E208" t="s">
        <v>17</v>
      </c>
      <c r="F208">
        <v>4.7</v>
      </c>
      <c r="G208" t="s">
        <v>18</v>
      </c>
      <c r="H208" t="s">
        <v>83</v>
      </c>
      <c r="I208" t="s">
        <v>348</v>
      </c>
      <c r="J208">
        <v>78</v>
      </c>
      <c r="K208">
        <v>86.7</v>
      </c>
      <c r="L208">
        <v>99.7</v>
      </c>
      <c r="M208">
        <v>126</v>
      </c>
      <c r="N208">
        <v>30</v>
      </c>
      <c r="O208" t="s">
        <v>330</v>
      </c>
    </row>
    <row r="209" spans="1:15">
      <c r="A209" t="s">
        <v>355</v>
      </c>
      <c r="B209" s="2" t="str">
        <f>Hyperlink("https://www.diodes.com/assets/Datasheets/ds40740.pdf")</f>
        <v>https://www.diodes.com/assets/Datasheets/ds40740.pdf</v>
      </c>
      <c r="C209" t="str">
        <f>Hyperlink("https://www.diodes.com/part/view/SMBJ78CAQ","SMBJ78CAQ")</f>
        <v>SMBJ78CAQ</v>
      </c>
      <c r="D209" t="s">
        <v>347</v>
      </c>
      <c r="E209" t="s">
        <v>17</v>
      </c>
      <c r="F209">
        <v>4.7</v>
      </c>
      <c r="G209" t="s">
        <v>18</v>
      </c>
      <c r="H209" t="s">
        <v>63</v>
      </c>
      <c r="I209" t="s">
        <v>348</v>
      </c>
      <c r="J209">
        <v>78</v>
      </c>
      <c r="K209">
        <v>86.7</v>
      </c>
      <c r="L209">
        <v>99.7</v>
      </c>
      <c r="M209">
        <v>126</v>
      </c>
      <c r="N209">
        <v>30</v>
      </c>
      <c r="O209" t="s">
        <v>330</v>
      </c>
    </row>
    <row r="210" spans="1:15">
      <c r="A210" t="s">
        <v>356</v>
      </c>
      <c r="B210" s="2" t="str">
        <f>Hyperlink("https://www.diodes.com/assets/Datasheets/ds40740.pdf")</f>
        <v>https://www.diodes.com/assets/Datasheets/ds40740.pdf</v>
      </c>
      <c r="C210" t="str">
        <f>Hyperlink("https://www.diodes.com/part/view/SMBJ8.0AQ","SMBJ8.0AQ")</f>
        <v>SMBJ8.0AQ</v>
      </c>
      <c r="D210" t="s">
        <v>329</v>
      </c>
      <c r="E210" t="s">
        <v>17</v>
      </c>
      <c r="G210" t="s">
        <v>18</v>
      </c>
      <c r="H210" t="s">
        <v>83</v>
      </c>
      <c r="J210">
        <v>8</v>
      </c>
      <c r="K210">
        <v>8.89</v>
      </c>
      <c r="L210">
        <v>50</v>
      </c>
      <c r="M210">
        <v>13.6</v>
      </c>
      <c r="N210">
        <v>30</v>
      </c>
      <c r="O210" t="s">
        <v>330</v>
      </c>
    </row>
    <row r="211" spans="1:15">
      <c r="A211" t="s">
        <v>357</v>
      </c>
      <c r="B211" s="2" t="str">
        <f>Hyperlink("https://www.diodes.com/assets/Datasheets/ds40740.pdf")</f>
        <v>https://www.diodes.com/assets/Datasheets/ds40740.pdf</v>
      </c>
      <c r="C211" t="str">
        <f>Hyperlink("https://www.diodes.com/part/view/SMBJ8.0CAQ","SMBJ8.0CAQ")</f>
        <v>SMBJ8.0CAQ</v>
      </c>
      <c r="D211" t="s">
        <v>329</v>
      </c>
      <c r="E211" t="s">
        <v>17</v>
      </c>
      <c r="G211" t="s">
        <v>18</v>
      </c>
      <c r="H211" t="s">
        <v>63</v>
      </c>
      <c r="J211">
        <v>8</v>
      </c>
      <c r="K211">
        <v>8.89</v>
      </c>
      <c r="L211">
        <v>50</v>
      </c>
      <c r="M211">
        <v>13.6</v>
      </c>
      <c r="N211">
        <v>30</v>
      </c>
      <c r="O211" t="s">
        <v>330</v>
      </c>
    </row>
    <row r="212" spans="1:15">
      <c r="A212" t="s">
        <v>358</v>
      </c>
      <c r="B212" s="2" t="str">
        <f>Hyperlink("https://www.diodes.com/assets/Datasheets/SMAT70AQ_SMBT70AQ.pdf")</f>
        <v>https://www.diodes.com/assets/Datasheets/SMAT70AQ_SMBT70AQ.pdf</v>
      </c>
      <c r="C212" t="str">
        <f>Hyperlink("https://www.diodes.com/part/view/SMBT70AQ","SMBT70AQ")</f>
        <v>SMBT70AQ</v>
      </c>
      <c r="D212" t="s">
        <v>347</v>
      </c>
      <c r="E212" t="s">
        <v>17</v>
      </c>
      <c r="G212" t="s">
        <v>18</v>
      </c>
      <c r="H212" t="s">
        <v>83</v>
      </c>
      <c r="I212">
        <v>290</v>
      </c>
      <c r="J212">
        <v>70</v>
      </c>
      <c r="K212">
        <v>77.8</v>
      </c>
      <c r="L212">
        <v>5</v>
      </c>
      <c r="M212">
        <v>100</v>
      </c>
      <c r="N212">
        <v>30</v>
      </c>
      <c r="O212" t="s">
        <v>330</v>
      </c>
    </row>
    <row r="213" spans="1:15">
      <c r="A213" t="s">
        <v>359</v>
      </c>
      <c r="B213" s="2" t="str">
        <f>Hyperlink("https://www.diodes.com/assets/Datasheets/T5V0S5AQ.pdf")</f>
        <v>https://www.diodes.com/assets/Datasheets/T5V0S5AQ.pdf</v>
      </c>
      <c r="C213" t="str">
        <f>Hyperlink("https://www.diodes.com/part/view/T5V0S5AQ","T5V0S5AQ")</f>
        <v>T5V0S5AQ</v>
      </c>
      <c r="D213" t="s">
        <v>360</v>
      </c>
      <c r="E213" t="s">
        <v>17</v>
      </c>
      <c r="G213" t="s">
        <v>18</v>
      </c>
      <c r="H213" t="s">
        <v>83</v>
      </c>
      <c r="I213">
        <v>130</v>
      </c>
      <c r="J213">
        <v>5</v>
      </c>
      <c r="K213">
        <v>6.2</v>
      </c>
      <c r="L213">
        <v>0.05</v>
      </c>
      <c r="M213">
        <v>6.7</v>
      </c>
      <c r="N213">
        <v>30</v>
      </c>
      <c r="O213" t="s">
        <v>125</v>
      </c>
    </row>
  </sheetData>
  <autoFilter ref="A1:O213"/>
  <hyperlinks>
    <hyperlink ref="C2" r:id="rId_hyperlink_1" tooltip="3.0SMCJ100AQ" display="3.0SMCJ100AQ"/>
    <hyperlink ref="C3" r:id="rId_hyperlink_2" tooltip="3.0SMCJ10AQ" display="3.0SMCJ10AQ"/>
    <hyperlink ref="C4" r:id="rId_hyperlink_3" tooltip="3.0SMCJ10CAQ" display="3.0SMCJ10CAQ"/>
    <hyperlink ref="C5" r:id="rId_hyperlink_4" tooltip="3.0SMCJ110AQ" display="3.0SMCJ110AQ"/>
    <hyperlink ref="C6" r:id="rId_hyperlink_5" tooltip="3.0SMCJ11AQ" display="3.0SMCJ11AQ"/>
    <hyperlink ref="C7" r:id="rId_hyperlink_6" tooltip="3.0SMCJ11CAQ" display="3.0SMCJ11CAQ"/>
    <hyperlink ref="C8" r:id="rId_hyperlink_7" tooltip="3.0SMCJ120AQ" display="3.0SMCJ120AQ"/>
    <hyperlink ref="C9" r:id="rId_hyperlink_8" tooltip="3.0SMCJ12AQ" display="3.0SMCJ12AQ"/>
    <hyperlink ref="C10" r:id="rId_hyperlink_9" tooltip="3.0SMCJ12CAQ" display="3.0SMCJ12CAQ"/>
    <hyperlink ref="C11" r:id="rId_hyperlink_10" tooltip="3.0SMCJ130AQ" display="3.0SMCJ130AQ"/>
    <hyperlink ref="C12" r:id="rId_hyperlink_11" tooltip="3.0SMCJ14CAQ" display="3.0SMCJ14CAQ"/>
    <hyperlink ref="C13" r:id="rId_hyperlink_12" tooltip="3.0SMCJ150AQ" display="3.0SMCJ150AQ"/>
    <hyperlink ref="C14" r:id="rId_hyperlink_13" tooltip="3.0SMCJ15AQ" display="3.0SMCJ15AQ"/>
    <hyperlink ref="C15" r:id="rId_hyperlink_14" tooltip="3.0SMCJ15CAQ" display="3.0SMCJ15CAQ"/>
    <hyperlink ref="C16" r:id="rId_hyperlink_15" tooltip="3.0SMCJ160AQ" display="3.0SMCJ160AQ"/>
    <hyperlink ref="C17" r:id="rId_hyperlink_16" tooltip="3.0SMCJ16AQ" display="3.0SMCJ16AQ"/>
    <hyperlink ref="C18" r:id="rId_hyperlink_17" tooltip="3.0SMCJ16CAQ" display="3.0SMCJ16CAQ"/>
    <hyperlink ref="C19" r:id="rId_hyperlink_18" tooltip="3.0SMCJ170AQ" display="3.0SMCJ170AQ"/>
    <hyperlink ref="C20" r:id="rId_hyperlink_19" tooltip="3.0SMCJ17AQ" display="3.0SMCJ17AQ"/>
    <hyperlink ref="C21" r:id="rId_hyperlink_20" tooltip="3.0SMCJ17CAQ" display="3.0SMCJ17CAQ"/>
    <hyperlink ref="C22" r:id="rId_hyperlink_21" tooltip="3.0SMCJ18AQ" display="3.0SMCJ18AQ"/>
    <hyperlink ref="C23" r:id="rId_hyperlink_22" tooltip="3.0SMCJ18CAQ" display="3.0SMCJ18CAQ"/>
    <hyperlink ref="C24" r:id="rId_hyperlink_23" tooltip="3.0SMCJ20CAQ" display="3.0SMCJ20CAQ"/>
    <hyperlink ref="C25" r:id="rId_hyperlink_24" tooltip="3.0SMCJ24CAQ" display="3.0SMCJ24CAQ"/>
    <hyperlink ref="C26" r:id="rId_hyperlink_25" tooltip="3.0SMCJ30CAQ" display="3.0SMCJ30CAQ"/>
    <hyperlink ref="C27" r:id="rId_hyperlink_26" tooltip="3.0SMCJ54AQ" display="3.0SMCJ54AQ"/>
    <hyperlink ref="C28" r:id="rId_hyperlink_27" tooltip="3.0SMCJ54CAQ" display="3.0SMCJ54CAQ"/>
    <hyperlink ref="C29" r:id="rId_hyperlink_28" tooltip="3.0SMCJ58AQ" display="3.0SMCJ58AQ"/>
    <hyperlink ref="C30" r:id="rId_hyperlink_29" tooltip="3.0SMCJ58CAQ" display="3.0SMCJ58CAQ"/>
    <hyperlink ref="C31" r:id="rId_hyperlink_30" tooltip="3.0SMCJ60AQ" display="3.0SMCJ60AQ"/>
    <hyperlink ref="C32" r:id="rId_hyperlink_31" tooltip="3.0SMCJ60CAQ" display="3.0SMCJ60CAQ"/>
    <hyperlink ref="C33" r:id="rId_hyperlink_32" tooltip="3.0SMCJ64AQ" display="3.0SMCJ64AQ"/>
    <hyperlink ref="C34" r:id="rId_hyperlink_33" tooltip="3.0SMCJ64CAQ" display="3.0SMCJ64CAQ"/>
    <hyperlink ref="C35" r:id="rId_hyperlink_34" tooltip="3.0SMCJ70AQ" display="3.0SMCJ70AQ"/>
    <hyperlink ref="C36" r:id="rId_hyperlink_35" tooltip="3.0SMCJ70CAQ" display="3.0SMCJ70CAQ"/>
    <hyperlink ref="C37" r:id="rId_hyperlink_36" tooltip="3.0SMCJ78AQ" display="3.0SMCJ78AQ"/>
    <hyperlink ref="C38" r:id="rId_hyperlink_37" tooltip="3.0SMCJ78CAQ" display="3.0SMCJ78CAQ"/>
    <hyperlink ref="C39" r:id="rId_hyperlink_38" tooltip="3.0SMCJ85AQ" display="3.0SMCJ85AQ"/>
    <hyperlink ref="C40" r:id="rId_hyperlink_39" tooltip="3.0SMCJ85CAQ" display="3.0SMCJ85CAQ"/>
    <hyperlink ref="C41" r:id="rId_hyperlink_40" tooltip="D10V0X1B2LP4Q" display="D10V0X1B2LP4Q"/>
    <hyperlink ref="C42" r:id="rId_hyperlink_41" tooltip="D10V0X1B2LPQ" display="D10V0X1B2LPQ"/>
    <hyperlink ref="C43" r:id="rId_hyperlink_42" tooltip="D1213A-01LPQ" display="D1213A-01LPQ"/>
    <hyperlink ref="C44" r:id="rId_hyperlink_43" tooltip="D1213A-01WQ" display="D1213A-01WQ"/>
    <hyperlink ref="C45" r:id="rId_hyperlink_44" tooltip="D1213A-01WSQ" display="D1213A-01WSQ"/>
    <hyperlink ref="C46" r:id="rId_hyperlink_45" tooltip="D1213A-02SOLQ" display="D1213A-02SOLQ"/>
    <hyperlink ref="C47" r:id="rId_hyperlink_46" tooltip="D1213A-02WLQ" display="D1213A-02WLQ"/>
    <hyperlink ref="C48" r:id="rId_hyperlink_47" tooltip="D1213A-04TSQ" display="D1213A-04TSQ"/>
    <hyperlink ref="C49" r:id="rId_hyperlink_48" tooltip="D1213A-04VQ" display="D1213A-04VQ"/>
    <hyperlink ref="C50" r:id="rId_hyperlink_49" tooltip="D12V0H1U2WSQ" display="D12V0H1U2WSQ"/>
    <hyperlink ref="C51" r:id="rId_hyperlink_50" tooltip="D12V0HA1U2LPQ" display="D12V0HA1U2LPQ"/>
    <hyperlink ref="C52" r:id="rId_hyperlink_51" tooltip="D12V0S1U2LP1610Q" display="D12V0S1U2LP1610Q"/>
    <hyperlink ref="C53" r:id="rId_hyperlink_52" tooltip="D12V0X1B2LP4Q" display="D12V0X1B2LP4Q"/>
    <hyperlink ref="C54" r:id="rId_hyperlink_53" tooltip="D12V0X1B2LPQ" display="D12V0X1B2LPQ"/>
    <hyperlink ref="C55" r:id="rId_hyperlink_54" tooltip="D15V0S1U2LP1610Q" display="D15V0S1U2LP1610Q"/>
    <hyperlink ref="C56" r:id="rId_hyperlink_55" tooltip="D15V0X1B2LP4Q" display="D15V0X1B2LP4Q"/>
    <hyperlink ref="C57" r:id="rId_hyperlink_56" tooltip="D15V0X1B2LPQ" display="D15V0X1B2LPQ"/>
    <hyperlink ref="C58" r:id="rId_hyperlink_57" tooltip="D18V0L1B2LPQ" display="D18V0L1B2LPQ"/>
    <hyperlink ref="C59" r:id="rId_hyperlink_58" tooltip="D18V0X1B2LP4Q" display="D18V0X1B2LP4Q"/>
    <hyperlink ref="C60" r:id="rId_hyperlink_59" tooltip="D18V0X1B2LPQ" display="D18V0X1B2LPQ"/>
    <hyperlink ref="C61" r:id="rId_hyperlink_60" tooltip="D20V0L1B2WSQ" display="D20V0L1B2WSQ"/>
    <hyperlink ref="C62" r:id="rId_hyperlink_61" tooltip="D20V0S1U2LP1610Q" display="D20V0S1U2LP1610Q"/>
    <hyperlink ref="C63" r:id="rId_hyperlink_62" tooltip="D24V0F2U3WQ" display="D24V0F2U3WQ"/>
    <hyperlink ref="C64" r:id="rId_hyperlink_63" tooltip="D24V0L1B2LPSQ" display="D24V0L1B2LPSQ"/>
    <hyperlink ref="C65" r:id="rId_hyperlink_64" tooltip="D24V0LA1B2LPQ" display="D24V0LA1B2LPQ"/>
    <hyperlink ref="C66" r:id="rId_hyperlink_65" tooltip="D24V0S1B2TQ" display="D24V0S1B2TQ"/>
    <hyperlink ref="C67" r:id="rId_hyperlink_66" tooltip="D24V0S1U2LP1610Q" display="D24V0S1U2LP1610Q"/>
    <hyperlink ref="C68" r:id="rId_hyperlink_67" tooltip="D24V0X1B2LP4Q" display="D24V0X1B2LP4Q"/>
    <hyperlink ref="C69" r:id="rId_hyperlink_68" tooltip="D24V0X1B2LPQ" display="D24V0X1B2LPQ"/>
    <hyperlink ref="C70" r:id="rId_hyperlink_69" tooltip="D28V0H1U2P5Q" display="D28V0H1U2P5Q"/>
    <hyperlink ref="C71" r:id="rId_hyperlink_70" tooltip="D36V0S1U2LP1610Q" display="D36V0S1U2LP1610Q"/>
    <hyperlink ref="C72" r:id="rId_hyperlink_71" tooltip="D3V3F4U10LPQ" display="D3V3F4U10LPQ"/>
    <hyperlink ref="C73" r:id="rId_hyperlink_72" tooltip="D3V3H1B2LPQ" display="D3V3H1B2LPQ"/>
    <hyperlink ref="C74" r:id="rId_hyperlink_73" tooltip="D3V3L1B2LP3Q" display="D3V3L1B2LP3Q"/>
    <hyperlink ref="C75" r:id="rId_hyperlink_74" tooltip="D3V3L2BS3LPQ" display="D3V3L2BS3LPQ"/>
    <hyperlink ref="C76" r:id="rId_hyperlink_75" tooltip="D3V3S1U2LP1610Q" display="D3V3S1U2LP1610Q"/>
    <hyperlink ref="C77" r:id="rId_hyperlink_76" tooltip="D3V3X4U10LPQ" display="D3V3X4U10LPQ"/>
    <hyperlink ref="C78" r:id="rId_hyperlink_77" tooltip="D4V5H1U2LP1610Q" display="D4V5H1U2LP1610Q"/>
    <hyperlink ref="C79" r:id="rId_hyperlink_78" tooltip="D55V0M1B2WSQ" display="D55V0M1B2WSQ"/>
    <hyperlink ref="C80" r:id="rId_hyperlink_79" tooltip="D5V0F1U2LP3Q" display="D5V0F1U2LP3Q"/>
    <hyperlink ref="C81" r:id="rId_hyperlink_80" tooltip="D5V0F1U2LPQ" display="D5V0F1U2LPQ"/>
    <hyperlink ref="C82" r:id="rId_hyperlink_81" tooltip="D5V0F1U2S9Q" display="D5V0F1U2S9Q"/>
    <hyperlink ref="C83" r:id="rId_hyperlink_82" tooltip="D5V0F2U3LPQ" display="D5V0F2U3LPQ"/>
    <hyperlink ref="C84" r:id="rId_hyperlink_83" tooltip="D5V0F2U3WQ" display="D5V0F2U3WQ"/>
    <hyperlink ref="C85" r:id="rId_hyperlink_84" tooltip="D5V0H1B2LPQ" display="D5V0H1B2LPQ"/>
    <hyperlink ref="C86" r:id="rId_hyperlink_85" tooltip="D5V0H1U2LP1610Q" display="D5V0H1U2LP1610Q"/>
    <hyperlink ref="C87" r:id="rId_hyperlink_86" tooltip="D5V0H1U2LPQ" display="D5V0H1U2LPQ"/>
    <hyperlink ref="C88" r:id="rId_hyperlink_87" tooltip="D5V0L1B2LP3Q" display="D5V0L1B2LP3Q"/>
    <hyperlink ref="C89" r:id="rId_hyperlink_88" tooltip="D5V0L1B2LPSQ" display="D5V0L1B2LPSQ"/>
    <hyperlink ref="C90" r:id="rId_hyperlink_89" tooltip="D5V0L1B2TQ" display="D5V0L1B2TQ"/>
    <hyperlink ref="C91" r:id="rId_hyperlink_90" tooltip="D5V0L4B5SOQ" display="D5V0L4B5SOQ"/>
    <hyperlink ref="C92" r:id="rId_hyperlink_91" tooltip="D5V0M1U2S9Q" display="D5V0M1U2S9Q"/>
    <hyperlink ref="C93" r:id="rId_hyperlink_92" tooltip="D5V0S1U2LP1610Q" display="D5V0S1U2LP1610Q"/>
    <hyperlink ref="C94" r:id="rId_hyperlink_93" tooltip="D5V0X1B2LP3Q" display="D5V0X1B2LP3Q"/>
    <hyperlink ref="C95" r:id="rId_hyperlink_94" tooltip="D5V0X1B2LPQ" display="D5V0X1B2LPQ"/>
    <hyperlink ref="C96" r:id="rId_hyperlink_95" tooltip="D5V0X1BA2LP4Q" display="D5V0X1BA2LP4Q"/>
    <hyperlink ref="C97" r:id="rId_hyperlink_96" tooltip="D5V0X1BA2LPQ" display="D5V0X1BA2LPQ"/>
    <hyperlink ref="C98" r:id="rId_hyperlink_97" tooltip="D6V3H1U2LP1610Q" display="D6V3H1U2LP1610Q"/>
    <hyperlink ref="C99" r:id="rId_hyperlink_98" tooltip="D6V3H1U2LPQ" display="D6V3H1U2LPQ"/>
    <hyperlink ref="C100" r:id="rId_hyperlink_99" tooltip="D7V0H1U2LPQ" display="D7V0H1U2LPQ"/>
    <hyperlink ref="C101" r:id="rId_hyperlink_100" tooltip="D7V9H1U2LP1610Q" display="D7V9H1U2LP1610Q"/>
    <hyperlink ref="C102" r:id="rId_hyperlink_101" tooltip="D8V0H1B2LPQ" display="D8V0H1B2LPQ"/>
    <hyperlink ref="C103" r:id="rId_hyperlink_102" tooltip="D8V0L1B2LP3Q" display="D8V0L1B2LP3Q"/>
    <hyperlink ref="C104" r:id="rId_hyperlink_103" tooltip="D8V0X1B2LP4Q" display="D8V0X1B2LP4Q"/>
    <hyperlink ref="C105" r:id="rId_hyperlink_104" tooltip="D8V0X1B2LPQ" display="D8V0X1B2LPQ"/>
    <hyperlink ref="C106" r:id="rId_hyperlink_105" tooltip="DBLC03CIQ" display="DBLC03CIQ"/>
    <hyperlink ref="C107" r:id="rId_hyperlink_106" tooltip="DBLC05CIQ" display="DBLC05CIQ"/>
    <hyperlink ref="C108" r:id="rId_hyperlink_107" tooltip="DBLC05IQ" display="DBLC05IQ"/>
    <hyperlink ref="C109" r:id="rId_hyperlink_108" tooltip="DBLC12CIQ" display="DBLC12CIQ"/>
    <hyperlink ref="C110" r:id="rId_hyperlink_109" tooltip="DBLC24CIQ" display="DBLC24CIQ"/>
    <hyperlink ref="C111" r:id="rId_hyperlink_110" tooltip="DESD12V0S1BLQ" display="DESD12V0S1BLQ"/>
    <hyperlink ref="C112" r:id="rId_hyperlink_111" tooltip="DESD12VL1BAQ" display="DESD12VL1BAQ"/>
    <hyperlink ref="C113" r:id="rId_hyperlink_112" tooltip="DESD12VL2BTQ" display="DESD12VL2BTQ"/>
    <hyperlink ref="C114" r:id="rId_hyperlink_113" tooltip="DESD12VS2UTQ" display="DESD12VS2UTQ"/>
    <hyperlink ref="C115" r:id="rId_hyperlink_114" tooltip="DESD15VL1BAQ" display="DESD15VL1BAQ"/>
    <hyperlink ref="C116" r:id="rId_hyperlink_115" tooltip="DESD15VL2BTQ" display="DESD15VL2BTQ"/>
    <hyperlink ref="C117" r:id="rId_hyperlink_116" tooltip="DESD15VS2UTQ" display="DESD15VS2UTQ"/>
    <hyperlink ref="C118" r:id="rId_hyperlink_117" tooltip="DESD18VF1BLQ" display="DESD18VF1BLQ"/>
    <hyperlink ref="C119" r:id="rId_hyperlink_118" tooltip="DESD1CAN2SOQ" display="DESD1CAN2SOQ"/>
    <hyperlink ref="C120" r:id="rId_hyperlink_119" tooltip="DESD1CAN2WQ" display="DESD1CAN2WQ"/>
    <hyperlink ref="C121" r:id="rId_hyperlink_120" tooltip="DESD1CANFD24VSOQ" display="DESD1CANFD24VSOQ"/>
    <hyperlink ref="C122" r:id="rId_hyperlink_121" tooltip="DESD1CANFD24VWQ" display="DESD1CANFD24VWQ"/>
    <hyperlink ref="C123" r:id="rId_hyperlink_122" tooltip="DESD1IVN27V2WSQ" display="DESD1IVN27V2WSQ"/>
    <hyperlink ref="C124" r:id="rId_hyperlink_123" tooltip="DESD24VF1BLQ" display="DESD24VF1BLQ"/>
    <hyperlink ref="C125" r:id="rId_hyperlink_124" tooltip="DESD24VL1BAQ" display="DESD24VL1BAQ"/>
    <hyperlink ref="C126" r:id="rId_hyperlink_125" tooltip="DESD24VL2BTQ" display="DESD24VL2BTQ"/>
    <hyperlink ref="C127" r:id="rId_hyperlink_126" tooltip="DESD24VS2SOQ" display="DESD24VS2SOQ"/>
    <hyperlink ref="C128" r:id="rId_hyperlink_127" tooltip="DESD24VS2UTQ" display="DESD24VS2UTQ"/>
    <hyperlink ref="C129" r:id="rId_hyperlink_128" tooltip="DESD24VS5U6SOQ" display="DESD24VS5U6SOQ"/>
    <hyperlink ref="C130" r:id="rId_hyperlink_129" tooltip="DESD2ETH100SOQ" display="DESD2ETH100SOQ"/>
    <hyperlink ref="C131" r:id="rId_hyperlink_130" tooltip="DESD2ETH1GSOQ" display="DESD2ETH1GSOQ"/>
    <hyperlink ref="C132" r:id="rId_hyperlink_131" tooltip="DESD2IVN27V3WQ" display="DESD2IVN27V3WQ"/>
    <hyperlink ref="C133" r:id="rId_hyperlink_132" tooltip="DESD30VF1BLQ" display="DESD30VF1BLQ"/>
    <hyperlink ref="C134" r:id="rId_hyperlink_133" tooltip="DESD32VS2SOQ" display="DESD32VS2SOQ"/>
    <hyperlink ref="C135" r:id="rId_hyperlink_134" tooltip="DESD34VS2SOQ" display="DESD34VS2SOQ"/>
    <hyperlink ref="C136" r:id="rId_hyperlink_135" tooltip="DESD35VF1BLQ" display="DESD35VF1BLQ"/>
    <hyperlink ref="C137" r:id="rId_hyperlink_136" tooltip="DESD36VS2UTQ" display="DESD36VS2UTQ"/>
    <hyperlink ref="C138" r:id="rId_hyperlink_137" tooltip="DESD3V3L1BAQ" display="DESD3V3L1BAQ"/>
    <hyperlink ref="C139" r:id="rId_hyperlink_138" tooltip="DESD3V3L2BTQ" display="DESD3V3L2BTQ"/>
    <hyperlink ref="C140" r:id="rId_hyperlink_139" tooltip="DESD3V3S2UTQ" display="DESD3V3S2UTQ"/>
    <hyperlink ref="C141" r:id="rId_hyperlink_140" tooltip="DESD3V3Z1BCSFQ" display="DESD3V3Z1BCSFQ"/>
    <hyperlink ref="C142" r:id="rId_hyperlink_141" tooltip="DESD5V0L1BAQ" display="DESD5V0L1BAQ"/>
    <hyperlink ref="C143" r:id="rId_hyperlink_142" tooltip="DESD5V0L2BTQ" display="DESD5V0L2BTQ"/>
    <hyperlink ref="C144" r:id="rId_hyperlink_143" tooltip="DESD5V0S1BAQ" display="DESD5V0S1BAQ"/>
    <hyperlink ref="C145" r:id="rId_hyperlink_144" tooltip="DESD5V0U1BLQ" display="DESD5V0U1BLQ"/>
    <hyperlink ref="C146" r:id="rId_hyperlink_145" tooltip="DESD5V2S2UTQ" display="DESD5V2S2UTQ"/>
    <hyperlink ref="C147" r:id="rId_hyperlink_146" tooltip="DESDA5V3LQ" display="DESDA5V3LQ"/>
    <hyperlink ref="C148" r:id="rId_hyperlink_147" tooltip="DMF05LCFLPAQ" display="DMF05LCFLPAQ"/>
    <hyperlink ref="C149" r:id="rId_hyperlink_148" tooltip="DRTR5V0U1LPQ" display="DRTR5V0U1LPQ"/>
    <hyperlink ref="C150" r:id="rId_hyperlink_149" tooltip="DRTR5V0U2SO" display="DRTR5V0U2SO"/>
    <hyperlink ref="C151" r:id="rId_hyperlink_150" tooltip="DRTR5V0U2SRQ" display="DRTR5V0U2SRQ"/>
    <hyperlink ref="C152" r:id="rId_hyperlink_151" tooltip="DT1042-04SOQ" display="DT1042-04SOQ"/>
    <hyperlink ref="C153" r:id="rId_hyperlink_152" tooltip="DT1140-04LPQ" display="DT1140-04LPQ"/>
    <hyperlink ref="C154" r:id="rId_hyperlink_153" tooltip="DT1240-04LPQ" display="DT1240-04LPQ"/>
    <hyperlink ref="C155" r:id="rId_hyperlink_154" tooltip="DT1240A-04LPQ" display="DT1240A-04LPQ"/>
    <hyperlink ref="C156" r:id="rId_hyperlink_155" tooltip="DT1240A-08LP3810Q" display="DT1240A-08LP3810Q"/>
    <hyperlink ref="C157" r:id="rId_hyperlink_156" tooltip="DT1452-02SOQ" display="DT1452-02SOQ"/>
    <hyperlink ref="C158" r:id="rId_hyperlink_157" tooltip="DT2042-04SOQ" display="DT2042-04SOQ"/>
    <hyperlink ref="C159" r:id="rId_hyperlink_158" tooltip="DUP1105SOQ" display="DUP1105SOQ"/>
    <hyperlink ref="C160" r:id="rId_hyperlink_159" tooltip="DUP2105SOQ" display="DUP2105SOQ"/>
    <hyperlink ref="C161" r:id="rId_hyperlink_160" tooltip="DUP3105SOQ" display="DUP3105SOQ"/>
    <hyperlink ref="C162" r:id="rId_hyperlink_161" tooltip="MMBZ10VALAQ" display="MMBZ10VALAQ"/>
    <hyperlink ref="C163" r:id="rId_hyperlink_162" tooltip="MMBZ15VALAQ" display="MMBZ15VALAQ"/>
    <hyperlink ref="C164" r:id="rId_hyperlink_163" tooltip="MMBZ15VCLAQ" display="MMBZ15VCLAQ"/>
    <hyperlink ref="C165" r:id="rId_hyperlink_164" tooltip="MMBZ18VALAQ" display="MMBZ18VALAQ"/>
    <hyperlink ref="C166" r:id="rId_hyperlink_165" tooltip="MMBZ18VCLAQ" display="MMBZ18VCLAQ"/>
    <hyperlink ref="C167" r:id="rId_hyperlink_166" tooltip="MMBZ20VALAQ" display="MMBZ20VALAQ"/>
    <hyperlink ref="C168" r:id="rId_hyperlink_167" tooltip="MMBZ20VCLAQ" display="MMBZ20VCLAQ"/>
    <hyperlink ref="C169" r:id="rId_hyperlink_168" tooltip="MMBZ27VALAQ" display="MMBZ27VALAQ"/>
    <hyperlink ref="C170" r:id="rId_hyperlink_169" tooltip="MMBZ27VCLAQ" display="MMBZ27VCLAQ"/>
    <hyperlink ref="C171" r:id="rId_hyperlink_170" tooltip="MMBZ33VALAQ" display="MMBZ33VALAQ"/>
    <hyperlink ref="C172" r:id="rId_hyperlink_171" tooltip="MMBZ33VCLAQ" display="MMBZ33VCLAQ"/>
    <hyperlink ref="C173" r:id="rId_hyperlink_172" tooltip="MMBZ5V6ALAQ" display="MMBZ5V6ALAQ"/>
    <hyperlink ref="C174" r:id="rId_hyperlink_173" tooltip="MMBZ6V2ALAQ" display="MMBZ6V2ALAQ"/>
    <hyperlink ref="C175" r:id="rId_hyperlink_174" tooltip="MMBZ6V8ALAQ" display="MMBZ6V8ALAQ"/>
    <hyperlink ref="C176" r:id="rId_hyperlink_175" tooltip="MMBZ6V8CLAQ" display="MMBZ6V8CLAQ"/>
    <hyperlink ref="C177" r:id="rId_hyperlink_176" tooltip="MMBZ9V1ALAQ" display="MMBZ9V1ALAQ"/>
    <hyperlink ref="C178" r:id="rId_hyperlink_177" tooltip="SD03CQ" display="SD03CQ"/>
    <hyperlink ref="C179" r:id="rId_hyperlink_178" tooltip="SD05CQ" display="SD05CQ"/>
    <hyperlink ref="C180" r:id="rId_hyperlink_179" tooltip="SD09CQ" display="SD09CQ"/>
    <hyperlink ref="C181" r:id="rId_hyperlink_180" tooltip="SD12CQ" display="SD12CQ"/>
    <hyperlink ref="C182" r:id="rId_hyperlink_181" tooltip="SD12Q" display="SD12Q"/>
    <hyperlink ref="C183" r:id="rId_hyperlink_182" tooltip="SD15Q" display="SD15Q"/>
    <hyperlink ref="C184" r:id="rId_hyperlink_183" tooltip="SD24Q" display="SD24Q"/>
    <hyperlink ref="C185" r:id="rId_hyperlink_184" tooltip="SD36CQ" display="SD36CQ"/>
    <hyperlink ref="C186" r:id="rId_hyperlink_185" tooltip="SMAT70AQ" display="SMAT70AQ"/>
    <hyperlink ref="C187" r:id="rId_hyperlink_186" tooltip="SMBJ10AQ" display="SMBJ10AQ"/>
    <hyperlink ref="C188" r:id="rId_hyperlink_187" tooltip="SMBJ10CAQ" display="SMBJ10CAQ"/>
    <hyperlink ref="C189" r:id="rId_hyperlink_188" tooltip="SMBJ110AQ" display="SMBJ110AQ"/>
    <hyperlink ref="C190" r:id="rId_hyperlink_189" tooltip="SMBJ11AQ" display="SMBJ11AQ"/>
    <hyperlink ref="C191" r:id="rId_hyperlink_190" tooltip="SMBJ11CAQ" display="SMBJ11CAQ"/>
    <hyperlink ref="C192" r:id="rId_hyperlink_191" tooltip="SMBJ170AQ" display="SMBJ170AQ"/>
    <hyperlink ref="C193" r:id="rId_hyperlink_192" tooltip="SMBJ170CAQ" display="SMBJ170CAQ"/>
    <hyperlink ref="C194" r:id="rId_hyperlink_193" tooltip="SMBJ180AQ" display="SMBJ180AQ"/>
    <hyperlink ref="C195" r:id="rId_hyperlink_194" tooltip="SMBJ180CAQ" display="SMBJ180CAQ"/>
    <hyperlink ref="C196" r:id="rId_hyperlink_195" tooltip="SMBJ200AQ" display="SMBJ200AQ"/>
    <hyperlink ref="C197" r:id="rId_hyperlink_196" tooltip="SMBJ200CAQ" display="SMBJ200CAQ"/>
    <hyperlink ref="C198" r:id="rId_hyperlink_197" tooltip="SMBJ43AQ" display="SMBJ43AQ"/>
    <hyperlink ref="C199" r:id="rId_hyperlink_198" tooltip="SMBJ43CAQ" display="SMBJ43CAQ"/>
    <hyperlink ref="C200" r:id="rId_hyperlink_199" tooltip="SMBJ48AQ" display="SMBJ48AQ"/>
    <hyperlink ref="C201" r:id="rId_hyperlink_200" tooltip="SMBJ48CAQ" display="SMBJ48CAQ"/>
    <hyperlink ref="C202" r:id="rId_hyperlink_201" tooltip="SMBJ54AQ" display="SMBJ54AQ"/>
    <hyperlink ref="C203" r:id="rId_hyperlink_202" tooltip="SMBJ54CAQ" display="SMBJ54CAQ"/>
    <hyperlink ref="C204" r:id="rId_hyperlink_203" tooltip="SMBJ6.0AQ" display="SMBJ6.0AQ"/>
    <hyperlink ref="C205" r:id="rId_hyperlink_204" tooltip="SMBJ6.0CAQ" display="SMBJ6.0CAQ"/>
    <hyperlink ref="C206" r:id="rId_hyperlink_205" tooltip="SMBJ7.5AQ" display="SMBJ7.5AQ"/>
    <hyperlink ref="C207" r:id="rId_hyperlink_206" tooltip="SMBJ7.5CAQ" display="SMBJ7.5CAQ"/>
    <hyperlink ref="C208" r:id="rId_hyperlink_207" tooltip="SMBJ78AQ" display="SMBJ78AQ"/>
    <hyperlink ref="C209" r:id="rId_hyperlink_208" tooltip="SMBJ78CAQ" display="SMBJ78CAQ"/>
    <hyperlink ref="C210" r:id="rId_hyperlink_209" tooltip="SMBJ8.0AQ" display="SMBJ8.0AQ"/>
    <hyperlink ref="C211" r:id="rId_hyperlink_210" tooltip="SMBJ8.0CAQ" display="SMBJ8.0CAQ"/>
    <hyperlink ref="C212" r:id="rId_hyperlink_211" tooltip="SMBT70AQ" display="SMBT70AQ"/>
    <hyperlink ref="C213" r:id="rId_hyperlink_212" tooltip="T5V0S5AQ" display="T5V0S5AQ"/>
    <hyperlink ref="B2" r:id="rId_hyperlink_213" tooltip="https://www.diodes.com/assets/Datasheets/ds40742.pdf" display="https://www.diodes.com/assets/Datasheets/ds40742.pdf"/>
    <hyperlink ref="B3" r:id="rId_hyperlink_214" tooltip="https://www.diodes.com/assets/Datasheets/ds40742.pdf" display="https://www.diodes.com/assets/Datasheets/ds40742.pdf"/>
    <hyperlink ref="B4" r:id="rId_hyperlink_215" tooltip="https://www.diodes.com/assets/Datasheets/ds40742.pdf" display="https://www.diodes.com/assets/Datasheets/ds40742.pdf"/>
    <hyperlink ref="B5" r:id="rId_hyperlink_216" tooltip="https://www.diodes.com/assets/Datasheets/ds40742.pdf" display="https://www.diodes.com/assets/Datasheets/ds40742.pdf"/>
    <hyperlink ref="B6" r:id="rId_hyperlink_217" tooltip="https://www.diodes.com/assets/Datasheets/ds40742.pdf" display="https://www.diodes.com/assets/Datasheets/ds40742.pdf"/>
    <hyperlink ref="B7" r:id="rId_hyperlink_218" tooltip="https://www.diodes.com/assets/Datasheets/ds40742.pdf" display="https://www.diodes.com/assets/Datasheets/ds40742.pdf"/>
    <hyperlink ref="B8" r:id="rId_hyperlink_219" tooltip="https://www.diodes.com/assets/Datasheets/ds40742.pdf" display="https://www.diodes.com/assets/Datasheets/ds40742.pdf"/>
    <hyperlink ref="B9" r:id="rId_hyperlink_220" tooltip="https://www.diodes.com/assets/Datasheets/ds40742.pdf" display="https://www.diodes.com/assets/Datasheets/ds40742.pdf"/>
    <hyperlink ref="B10" r:id="rId_hyperlink_221" tooltip="https://www.diodes.com/assets/Datasheets/ds40742.pdf" display="https://www.diodes.com/assets/Datasheets/ds40742.pdf"/>
    <hyperlink ref="B11" r:id="rId_hyperlink_222" tooltip="https://www.diodes.com/assets/Datasheets/ds40742.pdf" display="https://www.diodes.com/assets/Datasheets/ds40742.pdf"/>
    <hyperlink ref="B12" r:id="rId_hyperlink_223" tooltip="https://www.diodes.com/assets/Datasheets/ds40742.pdf" display="https://www.diodes.com/assets/Datasheets/ds40742.pdf"/>
    <hyperlink ref="B13" r:id="rId_hyperlink_224" tooltip="https://www.diodes.com/assets/Datasheets/ds40742.pdf" display="https://www.diodes.com/assets/Datasheets/ds40742.pdf"/>
    <hyperlink ref="B14" r:id="rId_hyperlink_225" tooltip="https://www.diodes.com/assets/Datasheets/ds40742.pdf" display="https://www.diodes.com/assets/Datasheets/ds40742.pdf"/>
    <hyperlink ref="B15" r:id="rId_hyperlink_226" tooltip="https://www.diodes.com/assets/Datasheets/ds40742.pdf" display="https://www.diodes.com/assets/Datasheets/ds40742.pdf"/>
    <hyperlink ref="B16" r:id="rId_hyperlink_227" tooltip="https://www.diodes.com/assets/Datasheets/ds40742.pdf" display="https://www.diodes.com/assets/Datasheets/ds40742.pdf"/>
    <hyperlink ref="B17" r:id="rId_hyperlink_228" tooltip="https://www.diodes.com/assets/Datasheets/ds40742.pdf" display="https://www.diodes.com/assets/Datasheets/ds40742.pdf"/>
    <hyperlink ref="B18" r:id="rId_hyperlink_229" tooltip="https://www.diodes.com/assets/Datasheets/ds40742.pdf" display="https://www.diodes.com/assets/Datasheets/ds40742.pdf"/>
    <hyperlink ref="B19" r:id="rId_hyperlink_230" tooltip="https://www.diodes.com/assets/Datasheets/ds40742.pdf" display="https://www.diodes.com/assets/Datasheets/ds40742.pdf"/>
    <hyperlink ref="B20" r:id="rId_hyperlink_231" tooltip="https://www.diodes.com/assets/Datasheets/ds40742.pdf" display="https://www.diodes.com/assets/Datasheets/ds40742.pdf"/>
    <hyperlink ref="B21" r:id="rId_hyperlink_232" tooltip="https://www.diodes.com/assets/Datasheets/ds40742.pdf" display="https://www.diodes.com/assets/Datasheets/ds40742.pdf"/>
    <hyperlink ref="B22" r:id="rId_hyperlink_233" tooltip="https://www.diodes.com/assets/Datasheets/ds40742.pdf" display="https://www.diodes.com/assets/Datasheets/ds40742.pdf"/>
    <hyperlink ref="B23" r:id="rId_hyperlink_234" tooltip="https://www.diodes.com/assets/Datasheets/ds40742.pdf" display="https://www.diodes.com/assets/Datasheets/ds40742.pdf"/>
    <hyperlink ref="B24" r:id="rId_hyperlink_235" tooltip="https://www.diodes.com/assets/Datasheets/ds40742.pdf" display="https://www.diodes.com/assets/Datasheets/ds40742.pdf"/>
    <hyperlink ref="B25" r:id="rId_hyperlink_236" tooltip="https://www.diodes.com/assets/Datasheets/ds40742.pdf" display="https://www.diodes.com/assets/Datasheets/ds40742.pdf"/>
    <hyperlink ref="B26" r:id="rId_hyperlink_237" tooltip="https://www.diodes.com/assets/Datasheets/ds40742.pdf" display="https://www.diodes.com/assets/Datasheets/ds40742.pdf"/>
    <hyperlink ref="B27" r:id="rId_hyperlink_238" tooltip="https://www.diodes.com/assets/Datasheets/ds40742.pdf" display="https://www.diodes.com/assets/Datasheets/ds40742.pdf"/>
    <hyperlink ref="B28" r:id="rId_hyperlink_239" tooltip="https://www.diodes.com/assets/Datasheets/ds40742.pdf" display="https://www.diodes.com/assets/Datasheets/ds40742.pdf"/>
    <hyperlink ref="B29" r:id="rId_hyperlink_240" tooltip="https://www.diodes.com/assets/Datasheets/ds40742.pdf" display="https://www.diodes.com/assets/Datasheets/ds40742.pdf"/>
    <hyperlink ref="B30" r:id="rId_hyperlink_241" tooltip="https://www.diodes.com/assets/Datasheets/ds40742.pdf" display="https://www.diodes.com/assets/Datasheets/ds40742.pdf"/>
    <hyperlink ref="B31" r:id="rId_hyperlink_242" tooltip="https://www.diodes.com/assets/Datasheets/ds40742.pdf" display="https://www.diodes.com/assets/Datasheets/ds40742.pdf"/>
    <hyperlink ref="B32" r:id="rId_hyperlink_243" tooltip="https://www.diodes.com/assets/Datasheets/ds40742.pdf" display="https://www.diodes.com/assets/Datasheets/ds40742.pdf"/>
    <hyperlink ref="B33" r:id="rId_hyperlink_244" tooltip="https://www.diodes.com/assets/Datasheets/ds40742.pdf" display="https://www.diodes.com/assets/Datasheets/ds40742.pdf"/>
    <hyperlink ref="B34" r:id="rId_hyperlink_245" tooltip="https://www.diodes.com/assets/Datasheets/ds40742.pdf" display="https://www.diodes.com/assets/Datasheets/ds40742.pdf"/>
    <hyperlink ref="B35" r:id="rId_hyperlink_246" tooltip="https://www.diodes.com/assets/Datasheets/ds40742.pdf" display="https://www.diodes.com/assets/Datasheets/ds40742.pdf"/>
    <hyperlink ref="B36" r:id="rId_hyperlink_247" tooltip="https://www.diodes.com/assets/Datasheets/ds40742.pdf" display="https://www.diodes.com/assets/Datasheets/ds40742.pdf"/>
    <hyperlink ref="B37" r:id="rId_hyperlink_248" tooltip="https://www.diodes.com/assets/Datasheets/ds40742.pdf" display="https://www.diodes.com/assets/Datasheets/ds40742.pdf"/>
    <hyperlink ref="B38" r:id="rId_hyperlink_249" tooltip="https://www.diodes.com/assets/Datasheets/ds40742.pdf" display="https://www.diodes.com/assets/Datasheets/ds40742.pdf"/>
    <hyperlink ref="B39" r:id="rId_hyperlink_250" tooltip="https://www.diodes.com/assets/Datasheets/ds40742.pdf" display="https://www.diodes.com/assets/Datasheets/ds40742.pdf"/>
    <hyperlink ref="B40" r:id="rId_hyperlink_251" tooltip="https://www.diodes.com/assets/Datasheets/ds40742.pdf" display="https://www.diodes.com/assets/Datasheets/ds40742.pdf"/>
    <hyperlink ref="B41" r:id="rId_hyperlink_252" tooltip="https://www.diodes.com/assets/Datasheets/DS43178.pdf" display="https://www.diodes.com/assets/Datasheets/DS43178.pdf"/>
    <hyperlink ref="B42" r:id="rId_hyperlink_253" tooltip="https://www.diodes.com/assets/Datasheets/D10V0X1B2LPQ.pdf" display="https://www.diodes.com/assets/Datasheets/D10V0X1B2LPQ.pdf"/>
    <hyperlink ref="B43" r:id="rId_hyperlink_254" tooltip="https://www.diodes.com/assets/Datasheets/D1213A-01LPQ.pdf" display="https://www.diodes.com/assets/Datasheets/D1213A-01LPQ.pdf"/>
    <hyperlink ref="B44" r:id="rId_hyperlink_255" tooltip="https://www.diodes.com/assets/Datasheets/D1213A-01WQ.pdf" display="https://www.diodes.com/assets/Datasheets/D1213A-01WQ.pdf"/>
    <hyperlink ref="B45" r:id="rId_hyperlink_256" tooltip="https://www.diodes.com/assets/Datasheets/D1213A-01WSQ.pdf" display="https://www.diodes.com/assets/Datasheets/D1213A-01WSQ.pdf"/>
    <hyperlink ref="B46" r:id="rId_hyperlink_257" tooltip="https://www.diodes.com/assets/Datasheets/D1213A-02SOLQ.pdf" display="https://www.diodes.com/assets/Datasheets/D1213A-02SOLQ.pdf"/>
    <hyperlink ref="B47" r:id="rId_hyperlink_258" tooltip="https://www.diodes.com/assets/Datasheets/D1213A-02WLQ.pdf" display="https://www.diodes.com/assets/Datasheets/D1213A-02WLQ.pdf"/>
    <hyperlink ref="B48" r:id="rId_hyperlink_259" tooltip="https://www.diodes.com/assets/Datasheets/D1213A-04TSQ.pdf" display="https://www.diodes.com/assets/Datasheets/D1213A-04TSQ.pdf"/>
    <hyperlink ref="B49" r:id="rId_hyperlink_260" tooltip="https://www.diodes.com/assets/Datasheets/D1213A-04VQ.pdf" display="https://www.diodes.com/assets/Datasheets/D1213A-04VQ.pdf"/>
    <hyperlink ref="B50" r:id="rId_hyperlink_261" tooltip="https://www.diodes.com/assets/Datasheets/D12V0H1U2WSQ.pdf" display="https://www.diodes.com/assets/Datasheets/D12V0H1U2WSQ.pdf"/>
    <hyperlink ref="B51" r:id="rId_hyperlink_262" tooltip="https://www.diodes.com/assets/Datasheets/D12V0HA1U2LPQ.pdf" display="https://www.diodes.com/assets/Datasheets/D12V0HA1U2LPQ.pdf"/>
    <hyperlink ref="B52" r:id="rId_hyperlink_263" tooltip="https://www.diodes.com/assets/Datasheets/D12V0S1U2LP1610Q.pdf" display="https://www.diodes.com/assets/Datasheets/D12V0S1U2LP1610Q.pdf"/>
    <hyperlink ref="B53" r:id="rId_hyperlink_264" tooltip="https://www.diodes.com/assets/Datasheets/DS43178.pdf" display="https://www.diodes.com/assets/Datasheets/DS43178.pdf"/>
    <hyperlink ref="B54" r:id="rId_hyperlink_265" tooltip="https://www.diodes.com/assets/Datasheets/D12V0X1B2LPQ.pdf" display="https://www.diodes.com/assets/Datasheets/D12V0X1B2LPQ.pdf"/>
    <hyperlink ref="B55" r:id="rId_hyperlink_266" tooltip="https://www.diodes.com/assets/Datasheets/D15V0S1U2LP1610Q.pdf" display="https://www.diodes.com/assets/Datasheets/D15V0S1U2LP1610Q.pdf"/>
    <hyperlink ref="B56" r:id="rId_hyperlink_267" tooltip="https://www.diodes.com/assets/Datasheets/DS43178.pdf" display="https://www.diodes.com/assets/Datasheets/DS43178.pdf"/>
    <hyperlink ref="B57" r:id="rId_hyperlink_268" tooltip="https://www.diodes.com/assets/Datasheets/D15V0X1B2LPQ.pdf" display="https://www.diodes.com/assets/Datasheets/D15V0X1B2LPQ.pdf"/>
    <hyperlink ref="B58" r:id="rId_hyperlink_269" tooltip="https://www.diodes.com/assets/Datasheets/D18V0L1B2LPQ.pdf" display="https://www.diodes.com/assets/Datasheets/D18V0L1B2LPQ.pdf"/>
    <hyperlink ref="B59" r:id="rId_hyperlink_270" tooltip="https://www.diodes.com/assets/Datasheets/DS43178.pdf" display="https://www.diodes.com/assets/Datasheets/DS43178.pdf"/>
    <hyperlink ref="B60" r:id="rId_hyperlink_271" tooltip="https://www.diodes.com/assets/Datasheets/D18V0X1B2LPQ.pdf" display="https://www.diodes.com/assets/Datasheets/D18V0X1B2LPQ.pdf"/>
    <hyperlink ref="B61" r:id="rId_hyperlink_272" tooltip="https://www.diodes.com/assets/Datasheets/D20V0L1B2WSQ.pdf" display="https://www.diodes.com/assets/Datasheets/D20V0L1B2WSQ.pdf"/>
    <hyperlink ref="B62" r:id="rId_hyperlink_273" tooltip="https://www.diodes.com/assets/Datasheets/D20V0S1U2LP1610Q.pdf" display="https://www.diodes.com/assets/Datasheets/D20V0S1U2LP1610Q.pdf"/>
    <hyperlink ref="B63" r:id="rId_hyperlink_274" tooltip="https://www.diodes.com/assets/Datasheets/D24V0F2U3WQ.pdf" display="https://www.diodes.com/assets/Datasheets/D24V0F2U3WQ.pdf"/>
    <hyperlink ref="B64" r:id="rId_hyperlink_275" tooltip="https://www.diodes.com/assets/Datasheets/D24V0L1B2LPSQ.pdf" display="https://www.diodes.com/assets/Datasheets/D24V0L1B2LPSQ.pdf"/>
    <hyperlink ref="B65" r:id="rId_hyperlink_276" tooltip="https://www.diodes.com/assets/Datasheets/D24V0LA1B2LPQ.pdf" display="https://www.diodes.com/assets/Datasheets/D24V0LA1B2LPQ.pdf"/>
    <hyperlink ref="B66" r:id="rId_hyperlink_277" tooltip="https://www.diodes.com/assets/Datasheets/D24V0S1B2TQ.pdf" display="https://www.diodes.com/assets/Datasheets/D24V0S1B2TQ.pdf"/>
    <hyperlink ref="B67" r:id="rId_hyperlink_278" tooltip="https://www.diodes.com/assets/Datasheets/D24V0S1U2LP1610Q.pdf" display="https://www.diodes.com/assets/Datasheets/D24V0S1U2LP1610Q.pdf"/>
    <hyperlink ref="B68" r:id="rId_hyperlink_279" tooltip="https://www.diodes.com/assets/Datasheets/D24V0X1B2LP4Q.pdf" display="https://www.diodes.com/assets/Datasheets/D24V0X1B2LP4Q.pdf"/>
    <hyperlink ref="B69" r:id="rId_hyperlink_280" tooltip="https://www.diodes.com/assets/Datasheets/D24V0X1B2LPQ.pdf" display="https://www.diodes.com/assets/Datasheets/D24V0X1B2LPQ.pdf"/>
    <hyperlink ref="B70" r:id="rId_hyperlink_281" tooltip="https://www.diodes.com/assets/Datasheets/D28V0H1U2P5Q.pdf" display="https://www.diodes.com/assets/Datasheets/D28V0H1U2P5Q.pdf"/>
    <hyperlink ref="B71" r:id="rId_hyperlink_282" tooltip="https://www.diodes.com/assets/Datasheets/D36V0S1U2LP1610Q.pdf" display="https://www.diodes.com/assets/Datasheets/D36V0S1U2LP1610Q.pdf"/>
    <hyperlink ref="B72" r:id="rId_hyperlink_283" tooltip="https://www.diodes.com/assets/Datasheets/D3V3F4U10LPQ.pdf" display="https://www.diodes.com/assets/Datasheets/D3V3F4U10LPQ.pdf"/>
    <hyperlink ref="B73" r:id="rId_hyperlink_284" tooltip="https://www.diodes.com/assets/Datasheets/D3V3H1B2LPQ.pdf" display="https://www.diodes.com/assets/Datasheets/D3V3H1B2LPQ.pdf"/>
    <hyperlink ref="B74" r:id="rId_hyperlink_285" tooltip="https://www.diodes.com/assets/Datasheets/D3V3L1B2LP3Q.pdf" display="https://www.diodes.com/assets/Datasheets/D3V3L1B2LP3Q.pdf"/>
    <hyperlink ref="B75" r:id="rId_hyperlink_286" tooltip="https://www.diodes.com/assets/Datasheets/D3V3L2BS3LPQ.pdf" display="https://www.diodes.com/assets/Datasheets/D3V3L2BS3LPQ.pdf"/>
    <hyperlink ref="B76" r:id="rId_hyperlink_287" tooltip="https://www.diodes.com/assets/Datasheets/D3V3S1U2LP1610Q.pdf" display="https://www.diodes.com/assets/Datasheets/D3V3S1U2LP1610Q.pdf"/>
    <hyperlink ref="B77" r:id="rId_hyperlink_288" tooltip="https://www.diodes.com/assets/Datasheets/D3V3X4U10LPQ.pdf" display="https://www.diodes.com/assets/Datasheets/D3V3X4U10LPQ.pdf"/>
    <hyperlink ref="B78" r:id="rId_hyperlink_289" tooltip="https://www.diodes.com/assets/Datasheets/D4V5H1U2LP1610Q.pdf" display="https://www.diodes.com/assets/Datasheets/D4V5H1U2LP1610Q.pdf"/>
    <hyperlink ref="B79" r:id="rId_hyperlink_290" tooltip="https://www.diodes.com/assets/Datasheets/D55V0M1B2WSQ.pdf" display="https://www.diodes.com/assets/Datasheets/D55V0M1B2WSQ.pdf"/>
    <hyperlink ref="B80" r:id="rId_hyperlink_291" tooltip="https://www.diodes.com/assets/Datasheets/D5V0F1U2LP3Q.pdf" display="https://www.diodes.com/assets/Datasheets/D5V0F1U2LP3Q.pdf"/>
    <hyperlink ref="B81" r:id="rId_hyperlink_292" tooltip="https://www.diodes.com/assets/Datasheets/D5V0F1U2LPQ.pdf" display="https://www.diodes.com/assets/Datasheets/D5V0F1U2LPQ.pdf"/>
    <hyperlink ref="B82" r:id="rId_hyperlink_293" tooltip="https://www.diodes.com/assets/Datasheets/D5V0F1U2S9Q.pdf" display="https://www.diodes.com/assets/Datasheets/D5V0F1U2S9Q.pdf"/>
    <hyperlink ref="B83" r:id="rId_hyperlink_294" tooltip="https://www.diodes.com/assets/Datasheets/D5V0F2U3LPQ.pdf" display="https://www.diodes.com/assets/Datasheets/D5V0F2U3LPQ.pdf"/>
    <hyperlink ref="B84" r:id="rId_hyperlink_295" tooltip="https://www.diodes.com/assets/Datasheets/D5V0F2U3WQ.pdf" display="https://www.diodes.com/assets/Datasheets/D5V0F2U3WQ.pdf"/>
    <hyperlink ref="B85" r:id="rId_hyperlink_296" tooltip="https://www.diodes.com/assets/Datasheets/D5V0H1B2LPQ.pdf" display="https://www.diodes.com/assets/Datasheets/D5V0H1B2LPQ.pdf"/>
    <hyperlink ref="B86" r:id="rId_hyperlink_297" tooltip="https://www.diodes.com/assets/Datasheets/D5V0H1U2LP1610Q.pdf" display="https://www.diodes.com/assets/Datasheets/D5V0H1U2LP1610Q.pdf"/>
    <hyperlink ref="B87" r:id="rId_hyperlink_298" tooltip="https://www.diodes.com/assets/Datasheets/D5V0H1U2LPQ.pdf" display="https://www.diodes.com/assets/Datasheets/D5V0H1U2LPQ.pdf"/>
    <hyperlink ref="B88" r:id="rId_hyperlink_299" tooltip="https://www.diodes.com/assets/Datasheets/D5V0L1B2LP3Q.pdf" display="https://www.diodes.com/assets/Datasheets/D5V0L1B2LP3Q.pdf"/>
    <hyperlink ref="B89" r:id="rId_hyperlink_300" tooltip="https://www.diodes.com/assets/Datasheets/D5V0L1B2LPS.pdf" display="https://www.diodes.com/assets/Datasheets/D5V0L1B2LPS.pdf"/>
    <hyperlink ref="B90" r:id="rId_hyperlink_301" tooltip="https://www.diodes.com/assets/Datasheets/D5V0L1B2TQ.pdf" display="https://www.diodes.com/assets/Datasheets/D5V0L1B2TQ.pdf"/>
    <hyperlink ref="B91" r:id="rId_hyperlink_302" tooltip="https://www.diodes.com/assets/Datasheets/D5V0L4B5SOQ.pdf" display="https://www.diodes.com/assets/Datasheets/D5V0L4B5SOQ.pdf"/>
    <hyperlink ref="B92" r:id="rId_hyperlink_303" tooltip="https://www.diodes.com/assets/Datasheets/D5V0M1U2S9Q.pdf" display="https://www.diodes.com/assets/Datasheets/D5V0M1U2S9Q.pdf"/>
    <hyperlink ref="B93" r:id="rId_hyperlink_304" tooltip="https://www.diodes.com/assets/Datasheets/D5V0S1U2LP1610Q.pdf" display="https://www.diodes.com/assets/Datasheets/D5V0S1U2LP1610Q.pdf"/>
    <hyperlink ref="B94" r:id="rId_hyperlink_305" tooltip="https://www.diodes.com/assets/Datasheets/D5V0X1B2LP3Q.pdf" display="https://www.diodes.com/assets/Datasheets/D5V0X1B2LP3Q.pdf"/>
    <hyperlink ref="B95" r:id="rId_hyperlink_306" tooltip="https://www.diodes.com/assets/Datasheets/D5V0X1B2LPQ.pdf" display="https://www.diodes.com/assets/Datasheets/D5V0X1B2LPQ.pdf"/>
    <hyperlink ref="B96" r:id="rId_hyperlink_307" tooltip="https://www.diodes.com/assets/Datasheets/DS43178.pdf" display="https://www.diodes.com/assets/Datasheets/DS43178.pdf"/>
    <hyperlink ref="B97" r:id="rId_hyperlink_308" tooltip="https://www.diodes.com/assets/Datasheets/D5V0X1BA2LPQ.pdf" display="https://www.diodes.com/assets/Datasheets/D5V0X1BA2LPQ.pdf"/>
    <hyperlink ref="B98" r:id="rId_hyperlink_309" tooltip="https://www.diodes.com/assets/Datasheets/D6V3H1U2LP1610Q.pdf" display="https://www.diodes.com/assets/Datasheets/D6V3H1U2LP1610Q.pdf"/>
    <hyperlink ref="B99" r:id="rId_hyperlink_310" tooltip="https://www.diodes.com/assets/Datasheets/D6V3H1U2LPQ.pdf" display="https://www.diodes.com/assets/Datasheets/D6V3H1U2LPQ.pdf"/>
    <hyperlink ref="B100" r:id="rId_hyperlink_311" tooltip="https://www.diodes.com/assets/Datasheets/D7V0H1U2LPQ.pdf" display="https://www.diodes.com/assets/Datasheets/D7V0H1U2LPQ.pdf"/>
    <hyperlink ref="B101" r:id="rId_hyperlink_312" tooltip="https://www.diodes.com/assets/Datasheets/D7V9H1U2LP1610Q.pdf" display="https://www.diodes.com/assets/Datasheets/D7V9H1U2LP1610Q.pdf"/>
    <hyperlink ref="B102" r:id="rId_hyperlink_313" tooltip="https://www.diodes.com/assets/Datasheets/D8V0H1B2LPQ.pdf" display="https://www.diodes.com/assets/Datasheets/D8V0H1B2LPQ.pdf"/>
    <hyperlink ref="B103" r:id="rId_hyperlink_314" tooltip="https://www.diodes.com/assets/Datasheets/D8V0L1B2LP3Q.pdf" display="https://www.diodes.com/assets/Datasheets/D8V0L1B2LP3Q.pdf"/>
    <hyperlink ref="B104" r:id="rId_hyperlink_315" tooltip="https://www.diodes.com/assets/Datasheets/DS43178.pdf" display="https://www.diodes.com/assets/Datasheets/DS43178.pdf"/>
    <hyperlink ref="B105" r:id="rId_hyperlink_316" tooltip="https://www.diodes.com/assets/Datasheets/D8V0X1B2LPQ.pdf" display="https://www.diodes.com/assets/Datasheets/D8V0X1B2LPQ.pdf"/>
    <hyperlink ref="B106" r:id="rId_hyperlink_317" tooltip="https://www.diodes.com/assets/Datasheets/DBLC03CIQ.pdf" display="https://www.diodes.com/assets/Datasheets/DBLC03CIQ.pdf"/>
    <hyperlink ref="B107" r:id="rId_hyperlink_318" tooltip="https://www.diodes.com/assets/Datasheets/DBLC05CIQ.pdf" display="https://www.diodes.com/assets/Datasheets/DBLC05CIQ.pdf"/>
    <hyperlink ref="B108" r:id="rId_hyperlink_319" tooltip="https://www.diodes.com/assets/Datasheets/DBLC05IQ.pdf" display="https://www.diodes.com/assets/Datasheets/DBLC05IQ.pdf"/>
    <hyperlink ref="B109" r:id="rId_hyperlink_320" tooltip="https://www.diodes.com/assets/Datasheets/DBLC12CIQ.pdf" display="https://www.diodes.com/assets/Datasheets/DBLC12CIQ.pdf"/>
    <hyperlink ref="B110" r:id="rId_hyperlink_321" tooltip="https://www.diodes.com/assets/Datasheets/DBLC24CIQ.pdf" display="https://www.diodes.com/assets/Datasheets/DBLC24CIQ.pdf"/>
    <hyperlink ref="B111" r:id="rId_hyperlink_322" tooltip="https://www.diodes.com/assets/Datasheets/DESD12V0S1BLQ.pdf" display="https://www.diodes.com/assets/Datasheets/DESD12V0S1BLQ.pdf"/>
    <hyperlink ref="B112" r:id="rId_hyperlink_323" tooltip="https://www.diodes.com/assets/Datasheets/DESD3V3L1BAQ-DESD24VL1BAQ.pdf" display="https://www.diodes.com/assets/Datasheets/DESD3V3L1BAQ-DESD24VL1BAQ.pdf"/>
    <hyperlink ref="B113" r:id="rId_hyperlink_324" tooltip="https://www.diodes.com/assets/Datasheets/DESD3V3L2BTQ-DESD24VL2BTQ.pdf" display="https://www.diodes.com/assets/Datasheets/DESD3V3L2BTQ-DESD24VL2BTQ.pdf"/>
    <hyperlink ref="B114" r:id="rId_hyperlink_325" tooltip="https://www.diodes.com/assets/Datasheets/DESDxxVxS2UTQ-SERIES.pdf" display="https://www.diodes.com/assets/Datasheets/DESDxxVxS2UTQ-SERIES.pdf"/>
    <hyperlink ref="B115" r:id="rId_hyperlink_326" tooltip="https://www.diodes.com/assets/Datasheets/DESD3V3L1BAQ-DESD24VL1BAQ.pdf" display="https://www.diodes.com/assets/Datasheets/DESD3V3L1BAQ-DESD24VL1BAQ.pdf"/>
    <hyperlink ref="B116" r:id="rId_hyperlink_327" tooltip="https://www.diodes.com/assets/Datasheets/DESD3V3L2BTQ-DESD24VL2BTQ.pdf" display="https://www.diodes.com/assets/Datasheets/DESD3V3L2BTQ-DESD24VL2BTQ.pdf"/>
    <hyperlink ref="B117" r:id="rId_hyperlink_328" tooltip="https://www.diodes.com/assets/Datasheets/DESDxxVxS2UTQ-SERIES.pdf" display="https://www.diodes.com/assets/Datasheets/DESDxxVxS2UTQ-SERIES.pdf"/>
    <hyperlink ref="B118" r:id="rId_hyperlink_329" tooltip="https://www.diodes.com/assets/Datasheets/DESD18VF1BLQ.pdf" display="https://www.diodes.com/assets/Datasheets/DESD18VF1BLQ.pdf"/>
    <hyperlink ref="B119" r:id="rId_hyperlink_330" tooltip="https://www.diodes.com/assets/Datasheets/DESD1CAN2SOQ.pdf" display="https://www.diodes.com/assets/Datasheets/DESD1CAN2SOQ.pdf"/>
    <hyperlink ref="B120" r:id="rId_hyperlink_331" tooltip="https://www.diodes.com/assets/Datasheets/DESD1CAN2WQ.pdf" display="https://www.diodes.com/assets/Datasheets/DESD1CAN2WQ.pdf"/>
    <hyperlink ref="B121" r:id="rId_hyperlink_332" tooltip="https://www.diodes.com/assets/Datasheets/DESD1CANFD24VSOQ.pdf" display="https://www.diodes.com/assets/Datasheets/DESD1CANFD24VSOQ.pdf"/>
    <hyperlink ref="B122" r:id="rId_hyperlink_333" tooltip="https://www.diodes.com/assets/Datasheets/DESD1CANFD24VWQ.pdf" display="https://www.diodes.com/assets/Datasheets/DESD1CANFD24VWQ.pdf"/>
    <hyperlink ref="B123" r:id="rId_hyperlink_334" tooltip="https://www.diodes.com/assets/Datasheets/DESD1IVN27V2WSQ.pdf" display="https://www.diodes.com/assets/Datasheets/DESD1IVN27V2WSQ.pdf"/>
    <hyperlink ref="B124" r:id="rId_hyperlink_335" tooltip="https://www.diodes.com/assets/Datasheets/DESD24VF1BLQ.pdf" display="https://www.diodes.com/assets/Datasheets/DESD24VF1BLQ.pdf"/>
    <hyperlink ref="B125" r:id="rId_hyperlink_336" tooltip="https://www.diodes.com/assets/Datasheets/DESD3V3L1BAQ-DESD24VL1BAQ.pdf" display="https://www.diodes.com/assets/Datasheets/DESD3V3L1BAQ-DESD24VL1BAQ.pdf"/>
    <hyperlink ref="B126" r:id="rId_hyperlink_337" tooltip="https://www.diodes.com/assets/Datasheets/DESD3V3L2BTQ-DESD24VL2BTQ.pdf" display="https://www.diodes.com/assets/Datasheets/DESD3V3L2BTQ-DESD24VL2BTQ.pdf"/>
    <hyperlink ref="B127" r:id="rId_hyperlink_338" tooltip="https://www.diodes.com/assets/Datasheets/DESD24VS2SOQ.pdf" display="https://www.diodes.com/assets/Datasheets/DESD24VS2SOQ.pdf"/>
    <hyperlink ref="B128" r:id="rId_hyperlink_339" tooltip="https://www.diodes.com/assets/Datasheets/DESDxxVxS2UTQ-SERIES.pdf" display="https://www.diodes.com/assets/Datasheets/DESDxxVxS2UTQ-SERIES.pdf"/>
    <hyperlink ref="B129" r:id="rId_hyperlink_340" tooltip="https://www.diodes.com/assets/Datasheets/DESD24VS5U6SOQ.pdf" display="https://www.diodes.com/assets/Datasheets/DESD24VS5U6SOQ.pdf"/>
    <hyperlink ref="B130" r:id="rId_hyperlink_341" tooltip="https://www.diodes.com/assets/Datasheets/DESD2ETH100SOQ.pdf" display="https://www.diodes.com/assets/Datasheets/DESD2ETH100SOQ.pdf"/>
    <hyperlink ref="B131" r:id="rId_hyperlink_342" tooltip="https://www.diodes.com/assets/Datasheets/DESD2ETH1GSOQ.pdf" display="https://www.diodes.com/assets/Datasheets/DESD2ETH1GSOQ.pdf"/>
    <hyperlink ref="B132" r:id="rId_hyperlink_343" tooltip="https://www.diodes.com/assets/Datasheets/DESD2IVN27V3WQ.pdf" display="https://www.diodes.com/assets/Datasheets/DESD2IVN27V3WQ.pdf"/>
    <hyperlink ref="B133" r:id="rId_hyperlink_344" tooltip="https://www.diodes.com/assets/Datasheets/DESD30VF1BLQ.pdf" display="https://www.diodes.com/assets/Datasheets/DESD30VF1BLQ.pdf"/>
    <hyperlink ref="B134" r:id="rId_hyperlink_345" tooltip="https://www.diodes.com/assets/Datasheets/DESD32VS2SOQ.pdf" display="https://www.diodes.com/assets/Datasheets/DESD32VS2SOQ.pdf"/>
    <hyperlink ref="B135" r:id="rId_hyperlink_346" tooltip="https://www.diodes.com/assets/Datasheets/DESD34VS2SOQ.pdf" display="https://www.diodes.com/assets/Datasheets/DESD34VS2SOQ.pdf"/>
    <hyperlink ref="B136" r:id="rId_hyperlink_347" tooltip="https://www.diodes.com/assets/Datasheets/DESD35VF1BLQ.pdf" display="https://www.diodes.com/assets/Datasheets/DESD35VF1BLQ.pdf"/>
    <hyperlink ref="B137" r:id="rId_hyperlink_348" tooltip="https://www.diodes.com/assets/Datasheets/DESDxxVxS2UTQ-SERIES.pdf" display="https://www.diodes.com/assets/Datasheets/DESDxxVxS2UTQ-SERIES.pdf"/>
    <hyperlink ref="B138" r:id="rId_hyperlink_349" tooltip="https://www.diodes.com/assets/Datasheets/DESD3V3L1BAQ-DESD24VL1BAQ.pdf" display="https://www.diodes.com/assets/Datasheets/DESD3V3L1BAQ-DESD24VL1BAQ.pdf"/>
    <hyperlink ref="B139" r:id="rId_hyperlink_350" tooltip="https://www.diodes.com/assets/Datasheets/DESD3V3L2BTQ-DESD24VL2BTQ.pdf" display="https://www.diodes.com/assets/Datasheets/DESD3V3L2BTQ-DESD24VL2BTQ.pdf"/>
    <hyperlink ref="B140" r:id="rId_hyperlink_351" tooltip="https://www.diodes.com/assets/Datasheets/DESDxxVxS2UTQ-SERIES.pdf" display="https://www.diodes.com/assets/Datasheets/DESDxxVxS2UTQ-SERIES.pdf"/>
    <hyperlink ref="B141" r:id="rId_hyperlink_352" tooltip="https://www.diodes.com/assets/Datasheets/DESD3V3Z1BCSFQ.pdf" display="https://www.diodes.com/assets/Datasheets/DESD3V3Z1BCSFQ.pdf"/>
    <hyperlink ref="B142" r:id="rId_hyperlink_353" tooltip="https://www.diodes.com/assets/Datasheets/DESD3V3L1BAQ-DESD24VL1BAQ.pdf" display="https://www.diodes.com/assets/Datasheets/DESD3V3L1BAQ-DESD24VL1BAQ.pdf"/>
    <hyperlink ref="B143" r:id="rId_hyperlink_354" tooltip="https://www.diodes.com/assets/Datasheets/DESD3V3L2BTQ-DESD24VL2BTQ.pdf" display="https://www.diodes.com/assets/Datasheets/DESD3V3L2BTQ-DESD24VL2BTQ.pdf"/>
    <hyperlink ref="B144" r:id="rId_hyperlink_355" tooltip="https://www.diodes.com/assets/Datasheets/DESD5V0S1BAQ.pdf" display="https://www.diodes.com/assets/Datasheets/DESD5V0S1BAQ.pdf"/>
    <hyperlink ref="B145" r:id="rId_hyperlink_356" tooltip="https://www.diodes.com/assets/Datasheets/DESD5V0U1BLQ.pdf" display="https://www.diodes.com/assets/Datasheets/DESD5V0U1BLQ.pdf"/>
    <hyperlink ref="B146" r:id="rId_hyperlink_357" tooltip="https://www.diodes.com/assets/Datasheets/DESDxxVxS2UTQ-SERIES.pdf" display="https://www.diodes.com/assets/Datasheets/DESDxxVxS2UTQ-SERIES.pdf"/>
    <hyperlink ref="B147" r:id="rId_hyperlink_358" tooltip="https://www.diodes.com/assets/Datasheets/DESDA5V3LQ.pdf" display="https://www.diodes.com/assets/Datasheets/DESDA5V3LQ.pdf"/>
    <hyperlink ref="B148" r:id="rId_hyperlink_359" tooltip="https://www.diodes.com/assets/Datasheets/DMF05LCFLPAQ.pdf" display="https://www.diodes.com/assets/Datasheets/DMF05LCFLPAQ.pdf"/>
    <hyperlink ref="B149" r:id="rId_hyperlink_360" tooltip="https://www.diodes.com/assets/Datasheets/DRTR5V0U1LPQ.pdf" display="https://www.diodes.com/assets/Datasheets/DRTR5V0U1LPQ.pdf"/>
    <hyperlink ref="B150" r:id="rId_hyperlink_361" tooltip="https://www.diodes.com/assets/Datasheets/DRTR5V0U2SO.pdf" display="https://www.diodes.com/assets/Datasheets/DRTR5V0U2SO.pdf"/>
    <hyperlink ref="B151" r:id="rId_hyperlink_362" tooltip="https://www.diodes.com/assets/Datasheets/DRTR5V0U2SRQ.pdf" display="https://www.diodes.com/assets/Datasheets/DRTR5V0U2SRQ.pdf"/>
    <hyperlink ref="B152" r:id="rId_hyperlink_363" tooltip="https://www.diodes.com/assets/Datasheets/DT1042-04SOQ.pdf" display="https://www.diodes.com/assets/Datasheets/DT1042-04SOQ.pdf"/>
    <hyperlink ref="B153" r:id="rId_hyperlink_364" tooltip="https://www.diodes.com/assets/Datasheets/DT1140-04LPQ.pdf" display="https://www.diodes.com/assets/Datasheets/DT1140-04LPQ.pdf"/>
    <hyperlink ref="B154" r:id="rId_hyperlink_365" tooltip="https://www.diodes.com/assets/Datasheets/DT1240-04LPQ.pdf" display="https://www.diodes.com/assets/Datasheets/DT1240-04LPQ.pdf"/>
    <hyperlink ref="B155" r:id="rId_hyperlink_366" tooltip="https://www.diodes.com/assets/Datasheets/DT1240A-04LPQ.pdf" display="https://www.diodes.com/assets/Datasheets/DT1240A-04LPQ.pdf"/>
    <hyperlink ref="B156" r:id="rId_hyperlink_367" tooltip="https://www.diodes.com/assets/Datasheets/DT1240A-08LP3810Q.pdf" display="https://www.diodes.com/assets/Datasheets/DT1240A-08LP3810Q.pdf"/>
    <hyperlink ref="B157" r:id="rId_hyperlink_368" tooltip="https://www.diodes.com/assets/Datasheets/DT1452-02SOQ.pdf" display="https://www.diodes.com/assets/Datasheets/DT1452-02SOQ.pdf"/>
    <hyperlink ref="B158" r:id="rId_hyperlink_369" tooltip="https://www.diodes.com/assets/Datasheets/DT2042-04SOQ.pdf" display="https://www.diodes.com/assets/Datasheets/DT2042-04SOQ.pdf"/>
    <hyperlink ref="B159" r:id="rId_hyperlink_370" tooltip="https://www.diodes.com/assets/Datasheets/DUP1105SOQ.pdf" display="https://www.diodes.com/assets/Datasheets/DUP1105SOQ.pdf"/>
    <hyperlink ref="B160" r:id="rId_hyperlink_371" tooltip="https://www.diodes.com/assets/Datasheets/DUP2105SOQ.pdf" display="https://www.diodes.com/assets/Datasheets/DUP2105SOQ.pdf"/>
    <hyperlink ref="B161" r:id="rId_hyperlink_372" tooltip="https://www.diodes.com/assets/Datasheets/DUP3105SOQ.pdf" display="https://www.diodes.com/assets/Datasheets/DUP3105SOQ.pdf"/>
    <hyperlink ref="B162" r:id="rId_hyperlink_373" tooltip="https://www.diodes.com/assets/Datasheets/MMBZ6V8CLAQ-MMBZ33VCLAQ.pdf" display="https://www.diodes.com/assets/Datasheets/MMBZ6V8CLAQ-MMBZ33VCLAQ.pdf"/>
    <hyperlink ref="B163" r:id="rId_hyperlink_374" tooltip="https://www.diodes.com/assets/Datasheets/ds45282.pdf" display="https://www.diodes.com/assets/Datasheets/ds45282.pdf"/>
    <hyperlink ref="B164" r:id="rId_hyperlink_375" tooltip="https://www.diodes.com/assets/Datasheets/MMBZ6V8CLAQ-MMBZ33VCLAQ.pdf" display="https://www.diodes.com/assets/Datasheets/MMBZ6V8CLAQ-MMBZ33VCLAQ.pdf"/>
    <hyperlink ref="B165" r:id="rId_hyperlink_376" tooltip="https://www.diodes.com/assets/Datasheets/ds45282.pdf" display="https://www.diodes.com/assets/Datasheets/ds45282.pdf"/>
    <hyperlink ref="B166" r:id="rId_hyperlink_377" tooltip="https://www.diodes.com/assets/Datasheets/MMBZ6V8CLAQ-MMBZ33VCLAQ.pdf" display="https://www.diodes.com/assets/Datasheets/MMBZ6V8CLAQ-MMBZ33VCLAQ.pdf"/>
    <hyperlink ref="B167" r:id="rId_hyperlink_378" tooltip="https://www.diodes.com/assets/Datasheets/ds45282.pdf" display="https://www.diodes.com/assets/Datasheets/ds45282.pdf"/>
    <hyperlink ref="B168" r:id="rId_hyperlink_379" tooltip="https://www.diodes.com/assets/Datasheets/MMBZ6V8CLAQ-MMBZ33VCLAQ.pdf" display="https://www.diodes.com/assets/Datasheets/MMBZ6V8CLAQ-MMBZ33VCLAQ.pdf"/>
    <hyperlink ref="B169" r:id="rId_hyperlink_380" tooltip="https://www.diodes.com/assets/Datasheets/ds45282.pdf" display="https://www.diodes.com/assets/Datasheets/ds45282.pdf"/>
    <hyperlink ref="B170" r:id="rId_hyperlink_381" tooltip="https://www.diodes.com/assets/Datasheets/MMBZ6V8CLAQ-MMBZ33VCLAQ.pdf" display="https://www.diodes.com/assets/Datasheets/MMBZ6V8CLAQ-MMBZ33VCLAQ.pdf"/>
    <hyperlink ref="B171" r:id="rId_hyperlink_382" tooltip="https://www.diodes.com/assets/Datasheets/ds45282.pdf" display="https://www.diodes.com/assets/Datasheets/ds45282.pdf"/>
    <hyperlink ref="B172" r:id="rId_hyperlink_383" tooltip="https://www.diodes.com/assets/Datasheets/MMBZ6V8CLAQ-MMBZ33VCLAQ.pdf" display="https://www.diodes.com/assets/Datasheets/MMBZ6V8CLAQ-MMBZ33VCLAQ.pdf"/>
    <hyperlink ref="B173" r:id="rId_hyperlink_384" tooltip="https://www.diodes.com/assets/Datasheets/ds45282.pdf" display="https://www.diodes.com/assets/Datasheets/ds45282.pdf"/>
    <hyperlink ref="B174" r:id="rId_hyperlink_385" tooltip="https://www.diodes.com/assets/Datasheets/ds45282.pdf" display="https://www.diodes.com/assets/Datasheets/ds45282.pdf"/>
    <hyperlink ref="B175" r:id="rId_hyperlink_386" tooltip="https://www.diodes.com/assets/Datasheets/ds45282.pdf" display="https://www.diodes.com/assets/Datasheets/ds45282.pdf"/>
    <hyperlink ref="B176" r:id="rId_hyperlink_387" tooltip="https://www.diodes.com/assets/Datasheets/MMBZ6V8CLAQ-MMBZ33VCLAQ.pdf" display="https://www.diodes.com/assets/Datasheets/MMBZ6V8CLAQ-MMBZ33VCLAQ.pdf"/>
    <hyperlink ref="B177" r:id="rId_hyperlink_388" tooltip="https://www.diodes.com/assets/Datasheets/MMBZ6V8CLAQ-MMBZ33VCLAQ.pdf" display="https://www.diodes.com/assets/Datasheets/MMBZ6V8CLAQ-MMBZ33VCLAQ.pdf"/>
    <hyperlink ref="B178" r:id="rId_hyperlink_389" tooltip="https://www.diodes.com/assets/Datasheets/SD03CQ.pdf" display="https://www.diodes.com/assets/Datasheets/SD03CQ.pdf"/>
    <hyperlink ref="B179" r:id="rId_hyperlink_390" tooltip="https://www.diodes.com/assets/Datasheets/SD05CQ.pdf" display="https://www.diodes.com/assets/Datasheets/SD05CQ.pdf"/>
    <hyperlink ref="B180" r:id="rId_hyperlink_391" tooltip="https://www.diodes.com/assets/Datasheets/SD09CQ.pdf" display="https://www.diodes.com/assets/Datasheets/SD09CQ.pdf"/>
    <hyperlink ref="B181" r:id="rId_hyperlink_392" tooltip="https://www.diodes.com/assets/Datasheets/SD12CQ.pdf" display="https://www.diodes.com/assets/Datasheets/SD12CQ.pdf"/>
    <hyperlink ref="B182" r:id="rId_hyperlink_393" tooltip="https://www.diodes.com/assets/Datasheets/SD12Q.pdf" display="https://www.diodes.com/assets/Datasheets/SD12Q.pdf"/>
    <hyperlink ref="B183" r:id="rId_hyperlink_394" tooltip="https://www.diodes.com/assets/Datasheets/SD15Q.pdf" display="https://www.diodes.com/assets/Datasheets/SD15Q.pdf"/>
    <hyperlink ref="B184" r:id="rId_hyperlink_395" tooltip="https://www.diodes.com/assets/Datasheets/SD24Q.pdf" display="https://www.diodes.com/assets/Datasheets/SD24Q.pdf"/>
    <hyperlink ref="B185" r:id="rId_hyperlink_396" tooltip="https://www.diodes.com/assets/Datasheets/SD36CQ.pdf" display="https://www.diodes.com/assets/Datasheets/SD36CQ.pdf"/>
    <hyperlink ref="B186" r:id="rId_hyperlink_397" tooltip="https://www.diodes.com/assets/Datasheets/SMAT70AQ_SMBT70AQ.pdf" display="https://www.diodes.com/assets/Datasheets/SMAT70AQ_SMBT70AQ.pdf"/>
    <hyperlink ref="B187" r:id="rId_hyperlink_398" tooltip="https://www.diodes.com/assets/Datasheets/ds40740.pdf" display="https://www.diodes.com/assets/Datasheets/ds40740.pdf"/>
    <hyperlink ref="B188" r:id="rId_hyperlink_399" tooltip="https://www.diodes.com/assets/Datasheets/ds40740.pdf" display="https://www.diodes.com/assets/Datasheets/ds40740.pdf"/>
    <hyperlink ref="B189" r:id="rId_hyperlink_400" tooltip="https://www.diodes.com/assets/Datasheets/ds40740.pdf" display="https://www.diodes.com/assets/Datasheets/ds40740.pdf"/>
    <hyperlink ref="B190" r:id="rId_hyperlink_401" tooltip="https://www.diodes.com/assets/Datasheets/ds40740.pdf" display="https://www.diodes.com/assets/Datasheets/ds40740.pdf"/>
    <hyperlink ref="B191" r:id="rId_hyperlink_402" tooltip="https://www.diodes.com/assets/Datasheets/ds40740.pdf" display="https://www.diodes.com/assets/Datasheets/ds40740.pdf"/>
    <hyperlink ref="B192" r:id="rId_hyperlink_403" tooltip="https://www.diodes.com/assets/Datasheets/ds40740.pdf" display="https://www.diodes.com/assets/Datasheets/ds40740.pdf"/>
    <hyperlink ref="B193" r:id="rId_hyperlink_404" tooltip="https://www.diodes.com/assets/Datasheets/ds40740.pdf" display="https://www.diodes.com/assets/Datasheets/ds40740.pdf"/>
    <hyperlink ref="B194" r:id="rId_hyperlink_405" tooltip="https://www.diodes.com/assets/Datasheets/ds40740.pdf" display="https://www.diodes.com/assets/Datasheets/ds40740.pdf"/>
    <hyperlink ref="B195" r:id="rId_hyperlink_406" tooltip="https://www.diodes.com/assets/Datasheets/ds40740.pdf" display="https://www.diodes.com/assets/Datasheets/ds40740.pdf"/>
    <hyperlink ref="B196" r:id="rId_hyperlink_407" tooltip="https://www.diodes.com/assets/Datasheets/ds40740.pdf" display="https://www.diodes.com/assets/Datasheets/ds40740.pdf"/>
    <hyperlink ref="B197" r:id="rId_hyperlink_408" tooltip="https://www.diodes.com/assets/Datasheets/ds40740.pdf" display="https://www.diodes.com/assets/Datasheets/ds40740.pdf"/>
    <hyperlink ref="B198" r:id="rId_hyperlink_409" tooltip="https://www.diodes.com/assets/Datasheets/ds40740.pdf" display="https://www.diodes.com/assets/Datasheets/ds40740.pdf"/>
    <hyperlink ref="B199" r:id="rId_hyperlink_410" tooltip="https://www.diodes.com/assets/Datasheets/ds40740.pdf" display="https://www.diodes.com/assets/Datasheets/ds40740.pdf"/>
    <hyperlink ref="B200" r:id="rId_hyperlink_411" tooltip="https://www.diodes.com/assets/Datasheets/ds40740.pdf" display="https://www.diodes.com/assets/Datasheets/ds40740.pdf"/>
    <hyperlink ref="B201" r:id="rId_hyperlink_412" tooltip="https://www.diodes.com/assets/Datasheets/ds40740.pdf" display="https://www.diodes.com/assets/Datasheets/ds40740.pdf"/>
    <hyperlink ref="B202" r:id="rId_hyperlink_413" tooltip="https://www.diodes.com/assets/Datasheets/ds40740.pdf" display="https://www.diodes.com/assets/Datasheets/ds40740.pdf"/>
    <hyperlink ref="B203" r:id="rId_hyperlink_414" tooltip="https://www.diodes.com/assets/Datasheets/ds40740.pdf" display="https://www.diodes.com/assets/Datasheets/ds40740.pdf"/>
    <hyperlink ref="B204" r:id="rId_hyperlink_415" tooltip="https://www.diodes.com/assets/Datasheets/ds40740.pdf" display="https://www.diodes.com/assets/Datasheets/ds40740.pdf"/>
    <hyperlink ref="B205" r:id="rId_hyperlink_416" tooltip="https://www.diodes.com/assets/Datasheets/ds40740.pdf" display="https://www.diodes.com/assets/Datasheets/ds40740.pdf"/>
    <hyperlink ref="B206" r:id="rId_hyperlink_417" tooltip="https://www.diodes.com/assets/Datasheets/ds40740.pdf" display="https://www.diodes.com/assets/Datasheets/ds40740.pdf"/>
    <hyperlink ref="B207" r:id="rId_hyperlink_418" tooltip="https://www.diodes.com/assets/Datasheets/ds40740.pdf" display="https://www.diodes.com/assets/Datasheets/ds40740.pdf"/>
    <hyperlink ref="B208" r:id="rId_hyperlink_419" tooltip="https://www.diodes.com/assets/Datasheets/ds40740.pdf" display="https://www.diodes.com/assets/Datasheets/ds40740.pdf"/>
    <hyperlink ref="B209" r:id="rId_hyperlink_420" tooltip="https://www.diodes.com/assets/Datasheets/ds40740.pdf" display="https://www.diodes.com/assets/Datasheets/ds40740.pdf"/>
    <hyperlink ref="B210" r:id="rId_hyperlink_421" tooltip="https://www.diodes.com/assets/Datasheets/ds40740.pdf" display="https://www.diodes.com/assets/Datasheets/ds40740.pdf"/>
    <hyperlink ref="B211" r:id="rId_hyperlink_422" tooltip="https://www.diodes.com/assets/Datasheets/ds40740.pdf" display="https://www.diodes.com/assets/Datasheets/ds40740.pdf"/>
    <hyperlink ref="B212" r:id="rId_hyperlink_423" tooltip="https://www.diodes.com/assets/Datasheets/SMAT70AQ_SMBT70AQ.pdf" display="https://www.diodes.com/assets/Datasheets/SMAT70AQ_SMBT70AQ.pdf"/>
    <hyperlink ref="B213" r:id="rId_hyperlink_424" tooltip="https://www.diodes.com/assets/Datasheets/T5V0S5AQ.pdf" display="https://www.diodes.com/assets/Datasheets/T5V0S5A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2024-06-27T19:45:10-05:00</dcterms:created>
  <dcterms:modified xsi:type="dcterms:W3CDTF">2024-06-27T19:45:10-05:00</dcterms:modified>
  <dc:title>Untitled Spreadsheet</dc:title>
  <dc:description/>
  <dc:subject/>
  <cp:keywords/>
  <cp:category/>
</cp:coreProperties>
</file>