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'Worksheet'!$A$1:$Y$188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<sst xmlns="http://schemas.openxmlformats.org/spreadsheetml/2006/main" uniqueCount="413">
  <si>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</si>
  <si>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</si>
  <si>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</si>
  <si>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</si>
  <si>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</si>
  <si>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</si>
  <si>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</si>
  <si>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</si>
  <si>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</si>
  <si>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</si>
  <si>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</si>
  <si>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</si>
  <si>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</si>
  <si>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</si>
  <si>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</si>
  <si>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</si>
  <si>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</si>
  <si>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</si>
  <si>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</si>
  <si>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</si>
  <si>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</si>
  <si>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</si>
  <si>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</si>
  <si>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</si>
  <si>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</si>
  <si>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2DA1201Y</t>
  </si>
  <si>
    <t>PNP, 120V, 0.8A, SOT89</t>
  </si>
  <si>
    <t>Medium Power Transistor</t>
  </si>
  <si>
    <t>Standard</t>
  </si>
  <si>
    <t>PNP</t>
  </si>
  <si>
    <t>0.5/50</t>
  </si>
  <si>
    <t>SOT89</t>
  </si>
  <si>
    <t>2DA1201YQ</t>
  </si>
  <si>
    <t>Automotive</t>
  </si>
  <si>
    <t>2DA1971</t>
  </si>
  <si>
    <t>PNP, 400V, 0.5A, SOT89</t>
  </si>
  <si>
    <t>High Voltage Transistor</t>
  </si>
  <si>
    <t>0.1/10</t>
  </si>
  <si>
    <t>0.2/40</t>
  </si>
  <si>
    <t>2DA1971Q</t>
  </si>
  <si>
    <t>BCX41</t>
  </si>
  <si>
    <t>NPN, 125V, 0.8A, SOT23</t>
  </si>
  <si>
    <t>NPN</t>
  </si>
  <si>
    <t>0.3/30</t>
  </si>
  <si>
    <t>SOT23</t>
  </si>
  <si>
    <t>BCX41Q</t>
  </si>
  <si>
    <t>BST39</t>
  </si>
  <si>
    <t>NPN, 350V, 0.5A, SOT89</t>
  </si>
  <si>
    <t>0.05/4</t>
  </si>
  <si>
    <t>DMMT5401</t>
  </si>
  <si>
    <t>Dual PNP, 150V, 0.2A, SOT26</t>
  </si>
  <si>
    <t>High Voltage Transistor (Matched hFE, VCE(sat) &amp; VBE(sat))</t>
  </si>
  <si>
    <t>PNP + PNP</t>
  </si>
  <si>
    <t>0.01/1</t>
  </si>
  <si>
    <t>0.05/5</t>
  </si>
  <si>
    <t>SOT26</t>
  </si>
  <si>
    <t>DMMT5551</t>
  </si>
  <si>
    <t>Dual NPN, 160V, 0.2A, SOT26</t>
  </si>
  <si>
    <t>NPN + NPN</t>
  </si>
  <si>
    <t>DMMT5551S</t>
  </si>
  <si>
    <t>DN350T05</t>
  </si>
  <si>
    <t>NPN, 350V, 0.5A, SOT23</t>
  </si>
  <si>
    <t>0.02/2</t>
  </si>
  <si>
    <t>0.03/3</t>
  </si>
  <si>
    <t>DP350T05</t>
  </si>
  <si>
    <t>PNP, 350V, 0.5A, SOT23</t>
  </si>
  <si>
    <t>DXT13003DG</t>
  </si>
  <si>
    <t>NPN, 700V, 1.3A, SOT223</t>
  </si>
  <si>
    <t>0.5/100</t>
  </si>
  <si>
    <t>1/250</t>
  </si>
  <si>
    <t>SOT223</t>
  </si>
  <si>
    <t>DXT2014P5</t>
  </si>
  <si>
    <t>PNP, 140V, 4A, PowerDI5</t>
  </si>
  <si>
    <t>1/100</t>
  </si>
  <si>
    <t>3/300</t>
  </si>
  <si>
    <t>PowerDI5</t>
  </si>
  <si>
    <t>DXT458P5</t>
  </si>
  <si>
    <t>NPN, 400V, 0.3A, PowerDI5</t>
  </si>
  <si>
    <t>0.05/6</t>
  </si>
  <si>
    <t>DXT5401</t>
  </si>
  <si>
    <t>PNP, 150V, 0.6A, SOT89</t>
  </si>
  <si>
    <t>DXT5551</t>
  </si>
  <si>
    <t>NPN, 160V, 0.10.6A, SOT89</t>
  </si>
  <si>
    <t>DXT5551P5</t>
  </si>
  <si>
    <t>NPN, 160V, 0.6A, PowerDI5</t>
  </si>
  <si>
    <t>DXT5551P5Q</t>
  </si>
  <si>
    <t>DXT696BK</t>
  </si>
  <si>
    <t>NPN, 180V, 0.5A, TO252</t>
  </si>
  <si>
    <t>0.1/2</t>
  </si>
  <si>
    <t>0.2/5</t>
  </si>
  <si>
    <t>TO252 (DPAK)</t>
  </si>
  <si>
    <t>DXTA42</t>
  </si>
  <si>
    <t>NPN, 300V, 0.5A, SOT89</t>
  </si>
  <si>
    <t>DXTA92</t>
  </si>
  <si>
    <t>PNP, 300V, 0.5A, SOT89</t>
  </si>
  <si>
    <t>DXTP03140BFG</t>
  </si>
  <si>
    <t>PNP, 140V, 4A, PowerDI3333-8</t>
  </si>
  <si>
    <t>0.1/5</t>
  </si>
  <si>
    <t>PowerDI3333-8/SWP (Type UX)</t>
  </si>
  <si>
    <t>DXTP03200BP5</t>
  </si>
  <si>
    <t>PNP, 200V, 2A, PowerDI5</t>
  </si>
  <si>
    <t>0.5/25</t>
  </si>
  <si>
    <t>2/400</t>
  </si>
  <si>
    <t>DXTP03200BP5Q</t>
  </si>
  <si>
    <t>DXTP560BP5</t>
  </si>
  <si>
    <t>PNP, 500V, 0.15A, PowerDI5</t>
  </si>
  <si>
    <t>0.05/10</t>
  </si>
  <si>
    <t>DZT5401</t>
  </si>
  <si>
    <t>PNP, 150V, 0.6A, SOT223</t>
  </si>
  <si>
    <t>DZT5551</t>
  </si>
  <si>
    <t>NPN, 160V, 0.6A, SOT223</t>
  </si>
  <si>
    <t>DZT5551Q</t>
  </si>
  <si>
    <t>DZTA42</t>
  </si>
  <si>
    <t>NPN, 300V, 0.5A, SOT223</t>
  </si>
  <si>
    <t>DZTA42Q</t>
  </si>
  <si>
    <t>DZTA92</t>
  </si>
  <si>
    <t>PNP, 300V, 0.5A, SOT223</t>
  </si>
  <si>
    <t>FCX458</t>
  </si>
  <si>
    <t>NPN, 400V, 0.225A, SOT89</t>
  </si>
  <si>
    <t>FCX458Q</t>
  </si>
  <si>
    <t>N/A</t>
  </si>
  <si>
    <t>FCX495</t>
  </si>
  <si>
    <t>NPN, 150V, 1A, SOT89</t>
  </si>
  <si>
    <t>0.25/25</t>
  </si>
  <si>
    <t>FCX495Q</t>
  </si>
  <si>
    <t>FCX555</t>
  </si>
  <si>
    <t>PNP, 150V, 0.7A, SOT89</t>
  </si>
  <si>
    <t>FCX558</t>
  </si>
  <si>
    <t>PNP, 400V, 0.2A, SOT89</t>
  </si>
  <si>
    <t>FCX558Q</t>
  </si>
  <si>
    <t>FCX596</t>
  </si>
  <si>
    <t>PNP, 200V, 0.3A, SOT89</t>
  </si>
  <si>
    <t>FCX605</t>
  </si>
  <si>
    <t>NPN, 120V, 1A, SOT89</t>
  </si>
  <si>
    <t>Darlington Transistor</t>
  </si>
  <si>
    <t>0.25/0.25</t>
  </si>
  <si>
    <t>1/1</t>
  </si>
  <si>
    <t>FCX658A</t>
  </si>
  <si>
    <t>NPN, 400V, 0.5A, SOT89</t>
  </si>
  <si>
    <t>FCX705</t>
  </si>
  <si>
    <t>PNP, 120V, 1A, SOT89</t>
  </si>
  <si>
    <t>2/2</t>
  </si>
  <si>
    <t>FMMT455</t>
  </si>
  <si>
    <t>NPN, 140V, 1A, SOT23</t>
  </si>
  <si>
    <t>0.15/15</t>
  </si>
  <si>
    <t>FMMT458</t>
  </si>
  <si>
    <t>NPN, 400V, 0.225A, SOT23</t>
  </si>
  <si>
    <t>FMMT458Q</t>
  </si>
  <si>
    <t>400V NPN High-Voltage Transistor in SOT23</t>
  </si>
  <si>
    <t>FMMT459</t>
  </si>
  <si>
    <t>NPN, 450V, 0.15A, SOT23</t>
  </si>
  <si>
    <t>FMMT459Q</t>
  </si>
  <si>
    <t>FMMT494</t>
  </si>
  <si>
    <t>NPN, 120V, 1A, SOT23</t>
  </si>
  <si>
    <t>FMMT494Q</t>
  </si>
  <si>
    <t>FMMT495</t>
  </si>
  <si>
    <t>NPN, 150V, 1A, SOT23</t>
  </si>
  <si>
    <t>FMMT495Q</t>
  </si>
  <si>
    <t>FMMT497</t>
  </si>
  <si>
    <t>NPN, 300V, 0.5A, SOT23</t>
  </si>
  <si>
    <t>FMMT555</t>
  </si>
  <si>
    <t>PNP, 150V, 1A, SOT23</t>
  </si>
  <si>
    <t>FMMT555Q</t>
  </si>
  <si>
    <t>FMMT558</t>
  </si>
  <si>
    <t>PNP, 400V, 0.15A, SOT23</t>
  </si>
  <si>
    <t>FMMT558Q</t>
  </si>
  <si>
    <t>400V PNP High-Voltage Transistor in SOT23</t>
  </si>
  <si>
    <t>FMMT560</t>
  </si>
  <si>
    <t>PNP, 500V, 0.15A, SOT23</t>
  </si>
  <si>
    <t>FMMT560Q</t>
  </si>
  <si>
    <t>FMMT596</t>
  </si>
  <si>
    <t>PNP, 200V, 0.3A, SOT23</t>
  </si>
  <si>
    <t>FMMT596Q</t>
  </si>
  <si>
    <t xml:space="preserve">PNP, 200V, 0.3A, SOT23
</t>
  </si>
  <si>
    <t>FMMT597</t>
  </si>
  <si>
    <t>PNP, 300V, 0.2A, SOT23</t>
  </si>
  <si>
    <t>0.1/20</t>
  </si>
  <si>
    <t>FMMT624</t>
  </si>
  <si>
    <t>NPN, 125V, 1A, SOT23</t>
  </si>
  <si>
    <t>Low Saturation Transistor</t>
  </si>
  <si>
    <t>1/50</t>
  </si>
  <si>
    <t>FMMT625</t>
  </si>
  <si>
    <t>FMMT625Q</t>
  </si>
  <si>
    <t>FMMT6517</t>
  </si>
  <si>
    <t>.01/1</t>
  </si>
  <si>
    <t>.03/3</t>
  </si>
  <si>
    <t>FMMT6520</t>
  </si>
  <si>
    <t>FMMTA42</t>
  </si>
  <si>
    <t>NPN, 300V, 0.2A, SOT23</t>
  </si>
  <si>
    <t>FMMTA42Q</t>
  </si>
  <si>
    <t>300V NPN High Voltage Transistor in SOT23</t>
  </si>
  <si>
    <t>FMMTA92</t>
  </si>
  <si>
    <t>FMMTA92Q</t>
  </si>
  <si>
    <t>FZT458</t>
  </si>
  <si>
    <t>NPN, 400V, 0.3A, SOT223</t>
  </si>
  <si>
    <t>FZT458Q</t>
  </si>
  <si>
    <t>FZT558</t>
  </si>
  <si>
    <t>PNP, 400V, 0.2A, SOT223</t>
  </si>
  <si>
    <t>SOT223 (Type DN)</t>
  </si>
  <si>
    <t>FZT560</t>
  </si>
  <si>
    <t>PNP, 500V, 0.15A, SOT223</t>
  </si>
  <si>
    <t>FZT560Q</t>
  </si>
  <si>
    <t>FZT600</t>
  </si>
  <si>
    <t>NPN, 140V, 2A, SOT223</t>
  </si>
  <si>
    <t>0.5/5</t>
  </si>
  <si>
    <t>1/10</t>
  </si>
  <si>
    <t>FZT600B</t>
  </si>
  <si>
    <t>FZT600BQ</t>
  </si>
  <si>
    <t xml:space="preserve">NPN, 140V, 2A, SOT223
</t>
  </si>
  <si>
    <t>SOT223 (Type ZN)</t>
  </si>
  <si>
    <t>FZT605</t>
  </si>
  <si>
    <t>NPN, 120V, 1.5A, SOT223</t>
  </si>
  <si>
    <t>FZT655</t>
  </si>
  <si>
    <t>NPN, 150V, 1A, SOT223</t>
  </si>
  <si>
    <t>1/200</t>
  </si>
  <si>
    <t>FZT657</t>
  </si>
  <si>
    <t>FZT657Q</t>
  </si>
  <si>
    <t>FZT658</t>
  </si>
  <si>
    <t>NPN, 400V, 0.5A, SOT223</t>
  </si>
  <si>
    <t>FZT694B</t>
  </si>
  <si>
    <t>NPN, 120V, 1A, SOT223</t>
  </si>
  <si>
    <t>0.1/0.5</t>
  </si>
  <si>
    <t>0.4/5</t>
  </si>
  <si>
    <t>FZT696B</t>
  </si>
  <si>
    <t>NPN, 180V, 0.5A, SOT223</t>
  </si>
  <si>
    <t>0.05/0.5</t>
  </si>
  <si>
    <t>FZT705</t>
  </si>
  <si>
    <t>PNP, 120V, 2A, SOT223</t>
  </si>
  <si>
    <t>FZT705Q</t>
  </si>
  <si>
    <t>FZT755</t>
  </si>
  <si>
    <t>PNP, 150V, 1A, SOT223</t>
  </si>
  <si>
    <t>FZT757</t>
  </si>
  <si>
    <t>FZT758</t>
  </si>
  <si>
    <t>PNP, 400V, 0.5A, SOT223</t>
  </si>
  <si>
    <t>FZT795A</t>
  </si>
  <si>
    <t>PNP, 140V, 0.5A, SOT223</t>
  </si>
  <si>
    <t>0.1/1</t>
  </si>
  <si>
    <t>FZT795AQ</t>
  </si>
  <si>
    <t>FZT796A</t>
  </si>
  <si>
    <t>PNP, 200V, 0.5A, SOT223</t>
  </si>
  <si>
    <t>0.05/2</t>
  </si>
  <si>
    <t>0.2/20</t>
  </si>
  <si>
    <t>FZT855</t>
  </si>
  <si>
    <t>NPN, 150V, 5A, SOT223</t>
  </si>
  <si>
    <t>FZT855Q</t>
  </si>
  <si>
    <t>FZT855.spice.txt</t>
  </si>
  <si>
    <t>FZT857</t>
  </si>
  <si>
    <t>NPN, 300V, 3.5A, SOT223</t>
  </si>
  <si>
    <t>2/200</t>
  </si>
  <si>
    <t>FZT857Q</t>
  </si>
  <si>
    <t>FZT955</t>
  </si>
  <si>
    <t>PNP, 140V, 4A, SOT223</t>
  </si>
  <si>
    <t>FZT956</t>
  </si>
  <si>
    <t>PNP, 200V, 2A, SOT223</t>
  </si>
  <si>
    <t>FZT956Q</t>
  </si>
  <si>
    <t>FZT957</t>
  </si>
  <si>
    <t>PNP, 300V, 1A, SOT223</t>
  </si>
  <si>
    <t>FZT957Q</t>
  </si>
  <si>
    <t>PNP, 300V, 1A,  SOT223</t>
  </si>
  <si>
    <t>FZT958</t>
  </si>
  <si>
    <t>MJD340</t>
  </si>
  <si>
    <t>NPN, 300V, 0.5A, TO252</t>
  </si>
  <si>
    <t>MJD350</t>
  </si>
  <si>
    <t>PNP, 300V, 0.5A, TO252</t>
  </si>
  <si>
    <t>MMBT5401</t>
  </si>
  <si>
    <t>PNP, 150V, 0.6A, SOT23</t>
  </si>
  <si>
    <t>MMBT5401Q</t>
  </si>
  <si>
    <t>150V PNP HIGH VOLTAGE TRANSISTOR IN SOT23</t>
  </si>
  <si>
    <t>MMBT5551</t>
  </si>
  <si>
    <t>NPN, 160V, 0.6A, SOT23</t>
  </si>
  <si>
    <t>MMBT5551Q</t>
  </si>
  <si>
    <t>Small Signal Transistor</t>
  </si>
  <si>
    <t>MMBTA42</t>
  </si>
  <si>
    <t>MMBTA42Q</t>
  </si>
  <si>
    <t>MMBTA92</t>
  </si>
  <si>
    <t>PNP, 300V, 0.5A, SOT23</t>
  </si>
  <si>
    <t>MMBTA92Q</t>
  </si>
  <si>
    <t>MMDT5401</t>
  </si>
  <si>
    <t>Dual PNP, 150V, 0.2A, SOT363</t>
  </si>
  <si>
    <t>SOT363</t>
  </si>
  <si>
    <t>MMDT5401Q</t>
  </si>
  <si>
    <t>MMDT5451</t>
  </si>
  <si>
    <t>Complementary, 160V, 0.2A, SOT363</t>
  </si>
  <si>
    <t>NPN + PNP</t>
  </si>
  <si>
    <t>160, 150</t>
  </si>
  <si>
    <t>80, 60</t>
  </si>
  <si>
    <t>30, 50</t>
  </si>
  <si>
    <t>150, 200</t>
  </si>
  <si>
    <t>200, 500</t>
  </si>
  <si>
    <t>MMDT5451Q</t>
  </si>
  <si>
    <t xml:space="preserve">Complementary, 160V, 0.2A, SOT363
</t>
  </si>
  <si>
    <t>80,60</t>
  </si>
  <si>
    <t>MMDT5551</t>
  </si>
  <si>
    <t>Dual NPN, 160V, 0.2A, SOT363</t>
  </si>
  <si>
    <t>MMDTA42</t>
  </si>
  <si>
    <t>Dual NPN, 300V, 0.5A, SOT26</t>
  </si>
  <si>
    <t>MMST5401</t>
  </si>
  <si>
    <t>PNP, 150V, 0.2A, SOT323</t>
  </si>
  <si>
    <t>SOT323</t>
  </si>
  <si>
    <t>MMST5401Q</t>
  </si>
  <si>
    <t>MMST5551</t>
  </si>
  <si>
    <t>NPN, 150V, 0.2A, SOT323</t>
  </si>
  <si>
    <t>MMST5551Q</t>
  </si>
  <si>
    <t>MMSTA42</t>
  </si>
  <si>
    <t>NPN, 300V, 0.2A, SOT323</t>
  </si>
  <si>
    <t>MMSTA92</t>
  </si>
  <si>
    <t>PNP, 300V, 0.1A, SOT323</t>
  </si>
  <si>
    <t>SXTA42</t>
  </si>
  <si>
    <t>ZDT694</t>
  </si>
  <si>
    <t>Dual NPN, 120V, 0.5A, SM-8</t>
  </si>
  <si>
    <t>SM-8</t>
  </si>
  <si>
    <t>ZDT694Q</t>
  </si>
  <si>
    <t>ZDT795AQ</t>
  </si>
  <si>
    <t>Dual PNP, 140V, 0.5A, SM-8</t>
  </si>
  <si>
    <t>ZTX455</t>
  </si>
  <si>
    <t>NPN, 140V, 1A, E-Line</t>
  </si>
  <si>
    <t>E-Line</t>
  </si>
  <si>
    <t>ZTX455Q</t>
  </si>
  <si>
    <t>ZTX457</t>
  </si>
  <si>
    <t>NPN, 300V, 0.5A, E-Line</t>
  </si>
  <si>
    <t>ZTX458</t>
  </si>
  <si>
    <t>NPN, 400V, 0.3A, E-Line</t>
  </si>
  <si>
    <t>ZTX558</t>
  </si>
  <si>
    <t>PNP, 400V, 0.2A, E-Line</t>
  </si>
  <si>
    <t>ZTX558Q</t>
  </si>
  <si>
    <t>ZTX560</t>
  </si>
  <si>
    <t>PNP, 500V, 0.15A, E-Line</t>
  </si>
  <si>
    <t>ZTX605</t>
  </si>
  <si>
    <t>NPN, 120V, 1A, E-Line</t>
  </si>
  <si>
    <t>1/21</t>
  </si>
  <si>
    <t>ZTX657</t>
  </si>
  <si>
    <t>ZTX658</t>
  </si>
  <si>
    <t>NPN, 400V, 0.5A, E-Line</t>
  </si>
  <si>
    <t>ZTX658Q</t>
  </si>
  <si>
    <t>ZTX694B</t>
  </si>
  <si>
    <t>NPN, 120V, 0.5A, E-Line</t>
  </si>
  <si>
    <t>ZTX696B</t>
  </si>
  <si>
    <t>NPN, 180V, 0.5A, E-Line</t>
  </si>
  <si>
    <t>ZTX705</t>
  </si>
  <si>
    <t>PNP, 120V, 1A, E-Line</t>
  </si>
  <si>
    <t>ZTX757</t>
  </si>
  <si>
    <t>PNP, 300V, 0.5A, E-Line</t>
  </si>
  <si>
    <t>ZTX758</t>
  </si>
  <si>
    <t>PNP, 400V, 0.5A, E-Line</t>
  </si>
  <si>
    <t>ZTX795A</t>
  </si>
  <si>
    <t>PNP, 140V, 0.5A, E-Line</t>
  </si>
  <si>
    <t>ZTX796A</t>
  </si>
  <si>
    <t>PNP, 200V, 0.5A, E-Line</t>
  </si>
  <si>
    <t>ZTX855</t>
  </si>
  <si>
    <t>NPN, 150V, 4A, E-Line</t>
  </si>
  <si>
    <t>ZTX857</t>
  </si>
  <si>
    <t>NPN, 300V, 3A, E-Line</t>
  </si>
  <si>
    <t>ZTX857Q</t>
  </si>
  <si>
    <t>ZTX955</t>
  </si>
  <si>
    <t>PNP, 140V, 3A, E-Line</t>
  </si>
  <si>
    <t>ZTX956</t>
  </si>
  <si>
    <t>PNP, 200V, 2A, E-Line</t>
  </si>
  <si>
    <t>ZTX957</t>
  </si>
  <si>
    <t>PNP, 300V, 1A, E-Line</t>
  </si>
  <si>
    <t>ZTX958</t>
  </si>
  <si>
    <t>ZX5T955G</t>
  </si>
  <si>
    <t>ZX5T955Z</t>
  </si>
  <si>
    <t>PNP, 140V, 3A, SOT89</t>
  </si>
  <si>
    <t>ZXPD4000DH</t>
  </si>
  <si>
    <t>NPN, 120V with 120V Diode in  DFN3030-8</t>
  </si>
  <si>
    <t>Darlington Transistor with Rectifier</t>
  </si>
  <si>
    <t>V-DFN3030-8</t>
  </si>
  <si>
    <t>ZXTN04120HFF</t>
  </si>
  <si>
    <t>NPN, 120V, 1A, SOT23F</t>
  </si>
  <si>
    <t>2/5</t>
  </si>
  <si>
    <t>SOT23F</t>
  </si>
  <si>
    <t>ZXTN04120HK</t>
  </si>
  <si>
    <t>NPN, 120V, 1.5A, TO252</t>
  </si>
  <si>
    <t>ZXTN04120HP5</t>
  </si>
  <si>
    <t>NPN, 120V, 1.5A, PowerDI5</t>
  </si>
  <si>
    <t>ZXTN08400BFF</t>
  </si>
  <si>
    <t>NPN, 400V, 0.5A, SOT23F</t>
  </si>
  <si>
    <t>ZXTN08400BNS</t>
  </si>
  <si>
    <t>Dual NPN, 400V, 0.5A, PowerDI3333-8</t>
  </si>
  <si>
    <t>PowerDI3333-8 (Type UXB)</t>
  </si>
  <si>
    <t>ZXTN10150DZ</t>
  </si>
  <si>
    <t>ZXTN4004K</t>
  </si>
  <si>
    <t>NPN, 150V, 1A, TO252</t>
  </si>
  <si>
    <t>ZXTN4004KQ</t>
  </si>
  <si>
    <t>ZXTN4004Z</t>
  </si>
  <si>
    <t>ZXTN4004ZQ</t>
  </si>
  <si>
    <t>ZXTN4006Z</t>
  </si>
  <si>
    <t>NPN, 200V, 1A, SOT89</t>
  </si>
  <si>
    <t>ZXTN5551FL</t>
  </si>
  <si>
    <t>ZXTN5551FLQ</t>
  </si>
  <si>
    <t xml:space="preserve">NPN, 160V, 0.6A, SOT23
</t>
  </si>
  <si>
    <t>ZXTP01500BG</t>
  </si>
  <si>
    <t>ZXTP01500BGQ</t>
  </si>
  <si>
    <t>ZXTP03200BG</t>
  </si>
  <si>
    <t>ZXTP03200BZ</t>
  </si>
  <si>
    <t>PNP, 200V, 2A, SOT89</t>
  </si>
  <si>
    <t>ZXTP05120HFF</t>
  </si>
  <si>
    <t>PNP, 120V, 1A, SOT23F</t>
  </si>
  <si>
    <t>ZXTP08400BFF</t>
  </si>
  <si>
    <t>PNP, 400V, 0.2A, SOT23F</t>
  </si>
  <si>
    <t>ZXTP2014G</t>
  </si>
  <si>
    <t>ZXTP2014Z</t>
  </si>
  <si>
    <t>ZXTP2014ZQ</t>
  </si>
  <si>
    <t>ZXTP23140BFH</t>
  </si>
  <si>
    <t>PNP, 140V, 2.5A, SOT23</t>
  </si>
  <si>
    <t>ZXTP25140BFH</t>
  </si>
  <si>
    <t>PNP, 140V, 1A, SOT23</t>
  </si>
  <si>
    <t>ZXTP25140BFHQ</t>
  </si>
  <si>
    <t>ZXTP5401FL</t>
  </si>
  <si>
    <t>ZXTP5401FLQ</t>
  </si>
  <si>
    <t>ZXTP5401G</t>
  </si>
  <si>
    <t>ZXTP5401Z</t>
  </si>
  <si>
    <t>PNP, 150V, 1A, SOT89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</si>
</sst>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DA1201Y" TargetMode="External"/><Relationship Id="rId_hyperlink_2" Type="http://schemas.openxmlformats.org/officeDocument/2006/relationships/hyperlink" Target="https://www.diodes.com/part/view/2DA1201YQ" TargetMode="External"/><Relationship Id="rId_hyperlink_3" Type="http://schemas.openxmlformats.org/officeDocument/2006/relationships/hyperlink" Target="https://www.diodes.com/part/view/2DA1971" TargetMode="External"/><Relationship Id="rId_hyperlink_4" Type="http://schemas.openxmlformats.org/officeDocument/2006/relationships/hyperlink" Target="https://www.diodes.com/part/view/2DA1971Q" TargetMode="External"/><Relationship Id="rId_hyperlink_5" Type="http://schemas.openxmlformats.org/officeDocument/2006/relationships/hyperlink" Target="https://www.diodes.com/part/view/BCX41" TargetMode="External"/><Relationship Id="rId_hyperlink_6" Type="http://schemas.openxmlformats.org/officeDocument/2006/relationships/hyperlink" Target="https://www.diodes.com/part/view/BCX41Q" TargetMode="External"/><Relationship Id="rId_hyperlink_7" Type="http://schemas.openxmlformats.org/officeDocument/2006/relationships/hyperlink" Target="https://www.diodes.com/part/view/BST39" TargetMode="External"/><Relationship Id="rId_hyperlink_8" Type="http://schemas.openxmlformats.org/officeDocument/2006/relationships/hyperlink" Target="https://www.diodes.com/part/view/DMMT5401" TargetMode="External"/><Relationship Id="rId_hyperlink_9" Type="http://schemas.openxmlformats.org/officeDocument/2006/relationships/hyperlink" Target="https://www.diodes.com/part/view/DMMT5551" TargetMode="External"/><Relationship Id="rId_hyperlink_10" Type="http://schemas.openxmlformats.org/officeDocument/2006/relationships/hyperlink" Target="https://www.diodes.com/part/view/DMMT5551S" TargetMode="External"/><Relationship Id="rId_hyperlink_11" Type="http://schemas.openxmlformats.org/officeDocument/2006/relationships/hyperlink" Target="https://www.diodes.com/part/view/DN350T05" TargetMode="External"/><Relationship Id="rId_hyperlink_12" Type="http://schemas.openxmlformats.org/officeDocument/2006/relationships/hyperlink" Target="https://www.diodes.com/part/view/DP350T05" TargetMode="External"/><Relationship Id="rId_hyperlink_13" Type="http://schemas.openxmlformats.org/officeDocument/2006/relationships/hyperlink" Target="https://www.diodes.com/part/view/DXT13003DG" TargetMode="External"/><Relationship Id="rId_hyperlink_14" Type="http://schemas.openxmlformats.org/officeDocument/2006/relationships/hyperlink" Target="https://www.diodes.com/part/view/DXT2014P5" TargetMode="External"/><Relationship Id="rId_hyperlink_15" Type="http://schemas.openxmlformats.org/officeDocument/2006/relationships/hyperlink" Target="https://www.diodes.com/part/view/DXT458P5" TargetMode="External"/><Relationship Id="rId_hyperlink_16" Type="http://schemas.openxmlformats.org/officeDocument/2006/relationships/hyperlink" Target="https://www.diodes.com/part/view/DXT5401" TargetMode="External"/><Relationship Id="rId_hyperlink_17" Type="http://schemas.openxmlformats.org/officeDocument/2006/relationships/hyperlink" Target="https://www.diodes.com/part/view/DXT5551" TargetMode="External"/><Relationship Id="rId_hyperlink_18" Type="http://schemas.openxmlformats.org/officeDocument/2006/relationships/hyperlink" Target="https://www.diodes.com/part/view/DXT5551P5" TargetMode="External"/><Relationship Id="rId_hyperlink_19" Type="http://schemas.openxmlformats.org/officeDocument/2006/relationships/hyperlink" Target="https://www.diodes.com/part/view/DXT5551P5Q" TargetMode="External"/><Relationship Id="rId_hyperlink_20" Type="http://schemas.openxmlformats.org/officeDocument/2006/relationships/hyperlink" Target="https://www.diodes.com/part/view/DXT696BK" TargetMode="External"/><Relationship Id="rId_hyperlink_21" Type="http://schemas.openxmlformats.org/officeDocument/2006/relationships/hyperlink" Target="https://www.diodes.com/part/view/DXTA42" TargetMode="External"/><Relationship Id="rId_hyperlink_22" Type="http://schemas.openxmlformats.org/officeDocument/2006/relationships/hyperlink" Target="https://www.diodes.com/part/view/DXTA92" TargetMode="External"/><Relationship Id="rId_hyperlink_23" Type="http://schemas.openxmlformats.org/officeDocument/2006/relationships/hyperlink" Target="https://www.diodes.com/part/view/DXTP03140BFG" TargetMode="External"/><Relationship Id="rId_hyperlink_24" Type="http://schemas.openxmlformats.org/officeDocument/2006/relationships/hyperlink" Target="https://www.diodes.com/part/view/DXTP03200BP5" TargetMode="External"/><Relationship Id="rId_hyperlink_25" Type="http://schemas.openxmlformats.org/officeDocument/2006/relationships/hyperlink" Target="https://www.diodes.com/part/view/DXTP03200BP5Q" TargetMode="External"/><Relationship Id="rId_hyperlink_26" Type="http://schemas.openxmlformats.org/officeDocument/2006/relationships/hyperlink" Target="https://www.diodes.com/part/view/DXTP560BP5" TargetMode="External"/><Relationship Id="rId_hyperlink_27" Type="http://schemas.openxmlformats.org/officeDocument/2006/relationships/hyperlink" Target="https://www.diodes.com/part/view/DZT5401" TargetMode="External"/><Relationship Id="rId_hyperlink_28" Type="http://schemas.openxmlformats.org/officeDocument/2006/relationships/hyperlink" Target="https://www.diodes.com/part/view/DZT5551" TargetMode="External"/><Relationship Id="rId_hyperlink_29" Type="http://schemas.openxmlformats.org/officeDocument/2006/relationships/hyperlink" Target="https://www.diodes.com/part/view/DZT5551Q" TargetMode="External"/><Relationship Id="rId_hyperlink_30" Type="http://schemas.openxmlformats.org/officeDocument/2006/relationships/hyperlink" Target="https://www.diodes.com/part/view/DZTA42" TargetMode="External"/><Relationship Id="rId_hyperlink_31" Type="http://schemas.openxmlformats.org/officeDocument/2006/relationships/hyperlink" Target="https://www.diodes.com/part/view/DZTA42Q" TargetMode="External"/><Relationship Id="rId_hyperlink_32" Type="http://schemas.openxmlformats.org/officeDocument/2006/relationships/hyperlink" Target="https://www.diodes.com/part/view/DZTA92" TargetMode="External"/><Relationship Id="rId_hyperlink_33" Type="http://schemas.openxmlformats.org/officeDocument/2006/relationships/hyperlink" Target="https://www.diodes.com/part/view/FCX458" TargetMode="External"/><Relationship Id="rId_hyperlink_34" Type="http://schemas.openxmlformats.org/officeDocument/2006/relationships/hyperlink" Target="https://www.diodes.com/part/view/FCX458Q" TargetMode="External"/><Relationship Id="rId_hyperlink_35" Type="http://schemas.openxmlformats.org/officeDocument/2006/relationships/hyperlink" Target="https://www.diodes.com/part/view/FCX495" TargetMode="External"/><Relationship Id="rId_hyperlink_36" Type="http://schemas.openxmlformats.org/officeDocument/2006/relationships/hyperlink" Target="https://www.diodes.com/part/view/FCX495Q" TargetMode="External"/><Relationship Id="rId_hyperlink_37" Type="http://schemas.openxmlformats.org/officeDocument/2006/relationships/hyperlink" Target="https://www.diodes.com/part/view/FCX555" TargetMode="External"/><Relationship Id="rId_hyperlink_38" Type="http://schemas.openxmlformats.org/officeDocument/2006/relationships/hyperlink" Target="https://www.diodes.com/part/view/FCX558" TargetMode="External"/><Relationship Id="rId_hyperlink_39" Type="http://schemas.openxmlformats.org/officeDocument/2006/relationships/hyperlink" Target="https://www.diodes.com/part/view/FCX558Q" TargetMode="External"/><Relationship Id="rId_hyperlink_40" Type="http://schemas.openxmlformats.org/officeDocument/2006/relationships/hyperlink" Target="https://www.diodes.com/part/view/FCX596" TargetMode="External"/><Relationship Id="rId_hyperlink_41" Type="http://schemas.openxmlformats.org/officeDocument/2006/relationships/hyperlink" Target="https://www.diodes.com/part/view/FCX605" TargetMode="External"/><Relationship Id="rId_hyperlink_42" Type="http://schemas.openxmlformats.org/officeDocument/2006/relationships/hyperlink" Target="https://www.diodes.com/part/view/FCX658A" TargetMode="External"/><Relationship Id="rId_hyperlink_43" Type="http://schemas.openxmlformats.org/officeDocument/2006/relationships/hyperlink" Target="https://www.diodes.com/part/view/FCX705" TargetMode="External"/><Relationship Id="rId_hyperlink_44" Type="http://schemas.openxmlformats.org/officeDocument/2006/relationships/hyperlink" Target="https://www.diodes.com/part/view/FMMT455" TargetMode="External"/><Relationship Id="rId_hyperlink_45" Type="http://schemas.openxmlformats.org/officeDocument/2006/relationships/hyperlink" Target="https://www.diodes.com/part/view/FMMT458" TargetMode="External"/><Relationship Id="rId_hyperlink_46" Type="http://schemas.openxmlformats.org/officeDocument/2006/relationships/hyperlink" Target="https://www.diodes.com/part/view/FMMT458Q" TargetMode="External"/><Relationship Id="rId_hyperlink_47" Type="http://schemas.openxmlformats.org/officeDocument/2006/relationships/hyperlink" Target="https://www.diodes.com/part/view/FMMT459" TargetMode="External"/><Relationship Id="rId_hyperlink_48" Type="http://schemas.openxmlformats.org/officeDocument/2006/relationships/hyperlink" Target="https://www.diodes.com/part/view/FMMT459Q" TargetMode="External"/><Relationship Id="rId_hyperlink_49" Type="http://schemas.openxmlformats.org/officeDocument/2006/relationships/hyperlink" Target="https://www.diodes.com/part/view/FMMT494" TargetMode="External"/><Relationship Id="rId_hyperlink_50" Type="http://schemas.openxmlformats.org/officeDocument/2006/relationships/hyperlink" Target="https://www.diodes.com/part/view/FMMT494Q" TargetMode="External"/><Relationship Id="rId_hyperlink_51" Type="http://schemas.openxmlformats.org/officeDocument/2006/relationships/hyperlink" Target="https://www.diodes.com/part/view/FMMT495" TargetMode="External"/><Relationship Id="rId_hyperlink_52" Type="http://schemas.openxmlformats.org/officeDocument/2006/relationships/hyperlink" Target="https://www.diodes.com/part/view/FMMT495Q" TargetMode="External"/><Relationship Id="rId_hyperlink_53" Type="http://schemas.openxmlformats.org/officeDocument/2006/relationships/hyperlink" Target="https://www.diodes.com/part/view/FMMT497" TargetMode="External"/><Relationship Id="rId_hyperlink_54" Type="http://schemas.openxmlformats.org/officeDocument/2006/relationships/hyperlink" Target="https://www.diodes.com/part/view/FMMT555" TargetMode="External"/><Relationship Id="rId_hyperlink_55" Type="http://schemas.openxmlformats.org/officeDocument/2006/relationships/hyperlink" Target="https://www.diodes.com/part/view/FMMT555Q" TargetMode="External"/><Relationship Id="rId_hyperlink_56" Type="http://schemas.openxmlformats.org/officeDocument/2006/relationships/hyperlink" Target="https://www.diodes.com/part/view/FMMT558" TargetMode="External"/><Relationship Id="rId_hyperlink_57" Type="http://schemas.openxmlformats.org/officeDocument/2006/relationships/hyperlink" Target="https://www.diodes.com/part/view/FMMT558Q" TargetMode="External"/><Relationship Id="rId_hyperlink_58" Type="http://schemas.openxmlformats.org/officeDocument/2006/relationships/hyperlink" Target="https://www.diodes.com/part/view/FMMT560" TargetMode="External"/><Relationship Id="rId_hyperlink_59" Type="http://schemas.openxmlformats.org/officeDocument/2006/relationships/hyperlink" Target="https://www.diodes.com/part/view/FMMT560Q" TargetMode="External"/><Relationship Id="rId_hyperlink_60" Type="http://schemas.openxmlformats.org/officeDocument/2006/relationships/hyperlink" Target="https://www.diodes.com/part/view/FMMT596" TargetMode="External"/><Relationship Id="rId_hyperlink_61" Type="http://schemas.openxmlformats.org/officeDocument/2006/relationships/hyperlink" Target="https://www.diodes.com/part/view/FMMT596Q" TargetMode="External"/><Relationship Id="rId_hyperlink_62" Type="http://schemas.openxmlformats.org/officeDocument/2006/relationships/hyperlink" Target="https://www.diodes.com/part/view/FMMT597" TargetMode="External"/><Relationship Id="rId_hyperlink_63" Type="http://schemas.openxmlformats.org/officeDocument/2006/relationships/hyperlink" Target="https://www.diodes.com/part/view/FMMT624" TargetMode="External"/><Relationship Id="rId_hyperlink_64" Type="http://schemas.openxmlformats.org/officeDocument/2006/relationships/hyperlink" Target="https://www.diodes.com/part/view/FMMT625" TargetMode="External"/><Relationship Id="rId_hyperlink_65" Type="http://schemas.openxmlformats.org/officeDocument/2006/relationships/hyperlink" Target="https://www.diodes.com/part/view/FMMT625Q" TargetMode="External"/><Relationship Id="rId_hyperlink_66" Type="http://schemas.openxmlformats.org/officeDocument/2006/relationships/hyperlink" Target="https://www.diodes.com/part/view/FMMT6517" TargetMode="External"/><Relationship Id="rId_hyperlink_67" Type="http://schemas.openxmlformats.org/officeDocument/2006/relationships/hyperlink" Target="https://www.diodes.com/part/view/FMMT6520" TargetMode="External"/><Relationship Id="rId_hyperlink_68" Type="http://schemas.openxmlformats.org/officeDocument/2006/relationships/hyperlink" Target="https://www.diodes.com/part/view/FMMTA42" TargetMode="External"/><Relationship Id="rId_hyperlink_69" Type="http://schemas.openxmlformats.org/officeDocument/2006/relationships/hyperlink" Target="https://www.diodes.com/part/view/FMMTA42Q" TargetMode="External"/><Relationship Id="rId_hyperlink_70" Type="http://schemas.openxmlformats.org/officeDocument/2006/relationships/hyperlink" Target="https://www.diodes.com/part/view/FMMTA92" TargetMode="External"/><Relationship Id="rId_hyperlink_71" Type="http://schemas.openxmlformats.org/officeDocument/2006/relationships/hyperlink" Target="https://www.diodes.com/part/view/FMMTA92Q" TargetMode="External"/><Relationship Id="rId_hyperlink_72" Type="http://schemas.openxmlformats.org/officeDocument/2006/relationships/hyperlink" Target="https://www.diodes.com/part/view/FZT458" TargetMode="External"/><Relationship Id="rId_hyperlink_73" Type="http://schemas.openxmlformats.org/officeDocument/2006/relationships/hyperlink" Target="https://www.diodes.com/part/view/FZT458Q" TargetMode="External"/><Relationship Id="rId_hyperlink_74" Type="http://schemas.openxmlformats.org/officeDocument/2006/relationships/hyperlink" Target="https://www.diodes.com/part/view/FZT558" TargetMode="External"/><Relationship Id="rId_hyperlink_75" Type="http://schemas.openxmlformats.org/officeDocument/2006/relationships/hyperlink" Target="https://www.diodes.com/part/view/FZT560" TargetMode="External"/><Relationship Id="rId_hyperlink_76" Type="http://schemas.openxmlformats.org/officeDocument/2006/relationships/hyperlink" Target="https://www.diodes.com/part/view/FZT560Q" TargetMode="External"/><Relationship Id="rId_hyperlink_77" Type="http://schemas.openxmlformats.org/officeDocument/2006/relationships/hyperlink" Target="https://www.diodes.com/part/view/FZT600" TargetMode="External"/><Relationship Id="rId_hyperlink_78" Type="http://schemas.openxmlformats.org/officeDocument/2006/relationships/hyperlink" Target="https://www.diodes.com/part/view/FZT600B" TargetMode="External"/><Relationship Id="rId_hyperlink_79" Type="http://schemas.openxmlformats.org/officeDocument/2006/relationships/hyperlink" Target="https://www.diodes.com/part/view/FZT600BQ" TargetMode="External"/><Relationship Id="rId_hyperlink_80" Type="http://schemas.openxmlformats.org/officeDocument/2006/relationships/hyperlink" Target="https://www.diodes.com/part/view/FZT605" TargetMode="External"/><Relationship Id="rId_hyperlink_81" Type="http://schemas.openxmlformats.org/officeDocument/2006/relationships/hyperlink" Target="https://www.diodes.com/part/view/FZT655" TargetMode="External"/><Relationship Id="rId_hyperlink_82" Type="http://schemas.openxmlformats.org/officeDocument/2006/relationships/hyperlink" Target="https://www.diodes.com/part/view/FZT657" TargetMode="External"/><Relationship Id="rId_hyperlink_83" Type="http://schemas.openxmlformats.org/officeDocument/2006/relationships/hyperlink" Target="https://www.diodes.com/part/view/FZT657Q" TargetMode="External"/><Relationship Id="rId_hyperlink_84" Type="http://schemas.openxmlformats.org/officeDocument/2006/relationships/hyperlink" Target="https://www.diodes.com/part/view/FZT658" TargetMode="External"/><Relationship Id="rId_hyperlink_85" Type="http://schemas.openxmlformats.org/officeDocument/2006/relationships/hyperlink" Target="https://www.diodes.com/part/view/FZT694B" TargetMode="External"/><Relationship Id="rId_hyperlink_86" Type="http://schemas.openxmlformats.org/officeDocument/2006/relationships/hyperlink" Target="https://www.diodes.com/part/view/FZT696B" TargetMode="External"/><Relationship Id="rId_hyperlink_87" Type="http://schemas.openxmlformats.org/officeDocument/2006/relationships/hyperlink" Target="https://www.diodes.com/part/view/FZT705" TargetMode="External"/><Relationship Id="rId_hyperlink_88" Type="http://schemas.openxmlformats.org/officeDocument/2006/relationships/hyperlink" Target="https://www.diodes.com/part/view/FZT705Q" TargetMode="External"/><Relationship Id="rId_hyperlink_89" Type="http://schemas.openxmlformats.org/officeDocument/2006/relationships/hyperlink" Target="https://www.diodes.com/part/view/FZT755" TargetMode="External"/><Relationship Id="rId_hyperlink_90" Type="http://schemas.openxmlformats.org/officeDocument/2006/relationships/hyperlink" Target="https://www.diodes.com/part/view/FZT757" TargetMode="External"/><Relationship Id="rId_hyperlink_91" Type="http://schemas.openxmlformats.org/officeDocument/2006/relationships/hyperlink" Target="https://www.diodes.com/part/view/FZT758" TargetMode="External"/><Relationship Id="rId_hyperlink_92" Type="http://schemas.openxmlformats.org/officeDocument/2006/relationships/hyperlink" Target="https://www.diodes.com/part/view/FZT795A" TargetMode="External"/><Relationship Id="rId_hyperlink_93" Type="http://schemas.openxmlformats.org/officeDocument/2006/relationships/hyperlink" Target="https://www.diodes.com/part/view/FZT795AQ" TargetMode="External"/><Relationship Id="rId_hyperlink_94" Type="http://schemas.openxmlformats.org/officeDocument/2006/relationships/hyperlink" Target="https://www.diodes.com/part/view/FZT796A" TargetMode="External"/><Relationship Id="rId_hyperlink_95" Type="http://schemas.openxmlformats.org/officeDocument/2006/relationships/hyperlink" Target="https://www.diodes.com/part/view/FZT855" TargetMode="External"/><Relationship Id="rId_hyperlink_96" Type="http://schemas.openxmlformats.org/officeDocument/2006/relationships/hyperlink" Target="https://www.diodes.com/part/view/FZT855Q" TargetMode="External"/><Relationship Id="rId_hyperlink_97" Type="http://schemas.openxmlformats.org/officeDocument/2006/relationships/hyperlink" Target="https://www.diodes.com/part/view/FZT857" TargetMode="External"/><Relationship Id="rId_hyperlink_98" Type="http://schemas.openxmlformats.org/officeDocument/2006/relationships/hyperlink" Target="https://www.diodes.com/part/view/FZT857Q" TargetMode="External"/><Relationship Id="rId_hyperlink_99" Type="http://schemas.openxmlformats.org/officeDocument/2006/relationships/hyperlink" Target="https://www.diodes.com/part/view/FZT955" TargetMode="External"/><Relationship Id="rId_hyperlink_100" Type="http://schemas.openxmlformats.org/officeDocument/2006/relationships/hyperlink" Target="https://www.diodes.com/part/view/FZT956" TargetMode="External"/><Relationship Id="rId_hyperlink_101" Type="http://schemas.openxmlformats.org/officeDocument/2006/relationships/hyperlink" Target="https://www.diodes.com/part/view/FZT956Q" TargetMode="External"/><Relationship Id="rId_hyperlink_102" Type="http://schemas.openxmlformats.org/officeDocument/2006/relationships/hyperlink" Target="https://www.diodes.com/part/view/FZT957" TargetMode="External"/><Relationship Id="rId_hyperlink_103" Type="http://schemas.openxmlformats.org/officeDocument/2006/relationships/hyperlink" Target="https://www.diodes.com/part/view/FZT957Q" TargetMode="External"/><Relationship Id="rId_hyperlink_104" Type="http://schemas.openxmlformats.org/officeDocument/2006/relationships/hyperlink" Target="https://www.diodes.com/part/view/FZT958" TargetMode="External"/><Relationship Id="rId_hyperlink_105" Type="http://schemas.openxmlformats.org/officeDocument/2006/relationships/hyperlink" Target="https://www.diodes.com/part/view/MJD340" TargetMode="External"/><Relationship Id="rId_hyperlink_106" Type="http://schemas.openxmlformats.org/officeDocument/2006/relationships/hyperlink" Target="https://www.diodes.com/part/view/MJD350" TargetMode="External"/><Relationship Id="rId_hyperlink_107" Type="http://schemas.openxmlformats.org/officeDocument/2006/relationships/hyperlink" Target="https://www.diodes.com/part/view/MMBT5401" TargetMode="External"/><Relationship Id="rId_hyperlink_108" Type="http://schemas.openxmlformats.org/officeDocument/2006/relationships/hyperlink" Target="https://www.diodes.com/part/view/MMBT5401Q" TargetMode="External"/><Relationship Id="rId_hyperlink_109" Type="http://schemas.openxmlformats.org/officeDocument/2006/relationships/hyperlink" Target="https://www.diodes.com/part/view/MMBT5551" TargetMode="External"/><Relationship Id="rId_hyperlink_110" Type="http://schemas.openxmlformats.org/officeDocument/2006/relationships/hyperlink" Target="https://www.diodes.com/part/view/MMBT5551Q" TargetMode="External"/><Relationship Id="rId_hyperlink_111" Type="http://schemas.openxmlformats.org/officeDocument/2006/relationships/hyperlink" Target="https://www.diodes.com/part/view/MMBTA42" TargetMode="External"/><Relationship Id="rId_hyperlink_112" Type="http://schemas.openxmlformats.org/officeDocument/2006/relationships/hyperlink" Target="https://www.diodes.com/part/view/MMBTA42Q" TargetMode="External"/><Relationship Id="rId_hyperlink_113" Type="http://schemas.openxmlformats.org/officeDocument/2006/relationships/hyperlink" Target="https://www.diodes.com/part/view/MMBTA92" TargetMode="External"/><Relationship Id="rId_hyperlink_114" Type="http://schemas.openxmlformats.org/officeDocument/2006/relationships/hyperlink" Target="https://www.diodes.com/part/view/MMBTA92Q" TargetMode="External"/><Relationship Id="rId_hyperlink_115" Type="http://schemas.openxmlformats.org/officeDocument/2006/relationships/hyperlink" Target="https://www.diodes.com/part/view/MMDT5401" TargetMode="External"/><Relationship Id="rId_hyperlink_116" Type="http://schemas.openxmlformats.org/officeDocument/2006/relationships/hyperlink" Target="https://www.diodes.com/part/view/MMDT5401Q" TargetMode="External"/><Relationship Id="rId_hyperlink_117" Type="http://schemas.openxmlformats.org/officeDocument/2006/relationships/hyperlink" Target="https://www.diodes.com/part/view/MMDT5451" TargetMode="External"/><Relationship Id="rId_hyperlink_118" Type="http://schemas.openxmlformats.org/officeDocument/2006/relationships/hyperlink" Target="https://www.diodes.com/part/view/MMDT5451Q" TargetMode="External"/><Relationship Id="rId_hyperlink_119" Type="http://schemas.openxmlformats.org/officeDocument/2006/relationships/hyperlink" Target="https://www.diodes.com/part/view/MMDT5551" TargetMode="External"/><Relationship Id="rId_hyperlink_120" Type="http://schemas.openxmlformats.org/officeDocument/2006/relationships/hyperlink" Target="https://www.diodes.com/part/view/MMDTA42" TargetMode="External"/><Relationship Id="rId_hyperlink_121" Type="http://schemas.openxmlformats.org/officeDocument/2006/relationships/hyperlink" Target="https://www.diodes.com/part/view/MMST5401" TargetMode="External"/><Relationship Id="rId_hyperlink_122" Type="http://schemas.openxmlformats.org/officeDocument/2006/relationships/hyperlink" Target="https://www.diodes.com/part/view/MMST5401Q" TargetMode="External"/><Relationship Id="rId_hyperlink_123" Type="http://schemas.openxmlformats.org/officeDocument/2006/relationships/hyperlink" Target="https://www.diodes.com/part/view/MMST5551" TargetMode="External"/><Relationship Id="rId_hyperlink_124" Type="http://schemas.openxmlformats.org/officeDocument/2006/relationships/hyperlink" Target="https://www.diodes.com/part/view/MMST5551Q" TargetMode="External"/><Relationship Id="rId_hyperlink_125" Type="http://schemas.openxmlformats.org/officeDocument/2006/relationships/hyperlink" Target="https://www.diodes.com/part/view/MMSTA42" TargetMode="External"/><Relationship Id="rId_hyperlink_126" Type="http://schemas.openxmlformats.org/officeDocument/2006/relationships/hyperlink" Target="https://www.diodes.com/part/view/MMSTA92" TargetMode="External"/><Relationship Id="rId_hyperlink_127" Type="http://schemas.openxmlformats.org/officeDocument/2006/relationships/hyperlink" Target="https://www.diodes.com/part/view/SXTA42" TargetMode="External"/><Relationship Id="rId_hyperlink_128" Type="http://schemas.openxmlformats.org/officeDocument/2006/relationships/hyperlink" Target="https://www.diodes.com/part/view/ZDT694" TargetMode="External"/><Relationship Id="rId_hyperlink_129" Type="http://schemas.openxmlformats.org/officeDocument/2006/relationships/hyperlink" Target="https://www.diodes.com/part/view/ZDT694Q" TargetMode="External"/><Relationship Id="rId_hyperlink_130" Type="http://schemas.openxmlformats.org/officeDocument/2006/relationships/hyperlink" Target="https://www.diodes.com/part/view/ZDT795AQ" TargetMode="External"/><Relationship Id="rId_hyperlink_131" Type="http://schemas.openxmlformats.org/officeDocument/2006/relationships/hyperlink" Target="https://www.diodes.com/part/view/ZTX455" TargetMode="External"/><Relationship Id="rId_hyperlink_132" Type="http://schemas.openxmlformats.org/officeDocument/2006/relationships/hyperlink" Target="https://www.diodes.com/part/view/ZTX455Q" TargetMode="External"/><Relationship Id="rId_hyperlink_133" Type="http://schemas.openxmlformats.org/officeDocument/2006/relationships/hyperlink" Target="https://www.diodes.com/part/view/ZTX457" TargetMode="External"/><Relationship Id="rId_hyperlink_134" Type="http://schemas.openxmlformats.org/officeDocument/2006/relationships/hyperlink" Target="https://www.diodes.com/part/view/ZTX458" TargetMode="External"/><Relationship Id="rId_hyperlink_135" Type="http://schemas.openxmlformats.org/officeDocument/2006/relationships/hyperlink" Target="https://www.diodes.com/part/view/ZTX558" TargetMode="External"/><Relationship Id="rId_hyperlink_136" Type="http://schemas.openxmlformats.org/officeDocument/2006/relationships/hyperlink" Target="https://www.diodes.com/part/view/ZTX558Q" TargetMode="External"/><Relationship Id="rId_hyperlink_137" Type="http://schemas.openxmlformats.org/officeDocument/2006/relationships/hyperlink" Target="https://www.diodes.com/part/view/ZTX560" TargetMode="External"/><Relationship Id="rId_hyperlink_138" Type="http://schemas.openxmlformats.org/officeDocument/2006/relationships/hyperlink" Target="https://www.diodes.com/part/view/ZTX605" TargetMode="External"/><Relationship Id="rId_hyperlink_139" Type="http://schemas.openxmlformats.org/officeDocument/2006/relationships/hyperlink" Target="https://www.diodes.com/part/view/ZTX657" TargetMode="External"/><Relationship Id="rId_hyperlink_140" Type="http://schemas.openxmlformats.org/officeDocument/2006/relationships/hyperlink" Target="https://www.diodes.com/part/view/ZTX658" TargetMode="External"/><Relationship Id="rId_hyperlink_141" Type="http://schemas.openxmlformats.org/officeDocument/2006/relationships/hyperlink" Target="https://www.diodes.com/part/view/ZTX658Q" TargetMode="External"/><Relationship Id="rId_hyperlink_142" Type="http://schemas.openxmlformats.org/officeDocument/2006/relationships/hyperlink" Target="https://www.diodes.com/part/view/ZTX694B" TargetMode="External"/><Relationship Id="rId_hyperlink_143" Type="http://schemas.openxmlformats.org/officeDocument/2006/relationships/hyperlink" Target="https://www.diodes.com/part/view/ZTX696B" TargetMode="External"/><Relationship Id="rId_hyperlink_144" Type="http://schemas.openxmlformats.org/officeDocument/2006/relationships/hyperlink" Target="https://www.diodes.com/part/view/ZTX705" TargetMode="External"/><Relationship Id="rId_hyperlink_145" Type="http://schemas.openxmlformats.org/officeDocument/2006/relationships/hyperlink" Target="https://www.diodes.com/part/view/ZTX757" TargetMode="External"/><Relationship Id="rId_hyperlink_146" Type="http://schemas.openxmlformats.org/officeDocument/2006/relationships/hyperlink" Target="https://www.diodes.com/part/view/ZTX758" TargetMode="External"/><Relationship Id="rId_hyperlink_147" Type="http://schemas.openxmlformats.org/officeDocument/2006/relationships/hyperlink" Target="https://www.diodes.com/part/view/ZTX795A" TargetMode="External"/><Relationship Id="rId_hyperlink_148" Type="http://schemas.openxmlformats.org/officeDocument/2006/relationships/hyperlink" Target="https://www.diodes.com/part/view/ZTX796A" TargetMode="External"/><Relationship Id="rId_hyperlink_149" Type="http://schemas.openxmlformats.org/officeDocument/2006/relationships/hyperlink" Target="https://www.diodes.com/part/view/ZTX855" TargetMode="External"/><Relationship Id="rId_hyperlink_150" Type="http://schemas.openxmlformats.org/officeDocument/2006/relationships/hyperlink" Target="https://www.diodes.com/part/view/ZTX857" TargetMode="External"/><Relationship Id="rId_hyperlink_151" Type="http://schemas.openxmlformats.org/officeDocument/2006/relationships/hyperlink" Target="https://www.diodes.com/part/view/ZTX857Q" TargetMode="External"/><Relationship Id="rId_hyperlink_152" Type="http://schemas.openxmlformats.org/officeDocument/2006/relationships/hyperlink" Target="https://www.diodes.com/part/view/ZTX955" TargetMode="External"/><Relationship Id="rId_hyperlink_153" Type="http://schemas.openxmlformats.org/officeDocument/2006/relationships/hyperlink" Target="https://www.diodes.com/part/view/ZTX956" TargetMode="External"/><Relationship Id="rId_hyperlink_154" Type="http://schemas.openxmlformats.org/officeDocument/2006/relationships/hyperlink" Target="https://www.diodes.com/part/view/ZTX957" TargetMode="External"/><Relationship Id="rId_hyperlink_155" Type="http://schemas.openxmlformats.org/officeDocument/2006/relationships/hyperlink" Target="https://www.diodes.com/part/view/ZTX958" TargetMode="External"/><Relationship Id="rId_hyperlink_156" Type="http://schemas.openxmlformats.org/officeDocument/2006/relationships/hyperlink" Target="https://www.diodes.com/part/view/ZX5T955G" TargetMode="External"/><Relationship Id="rId_hyperlink_157" Type="http://schemas.openxmlformats.org/officeDocument/2006/relationships/hyperlink" Target="https://www.diodes.com/part/view/ZX5T955Z" TargetMode="External"/><Relationship Id="rId_hyperlink_158" Type="http://schemas.openxmlformats.org/officeDocument/2006/relationships/hyperlink" Target="https://www.diodes.com/part/view/ZXPD4000DH" TargetMode="External"/><Relationship Id="rId_hyperlink_159" Type="http://schemas.openxmlformats.org/officeDocument/2006/relationships/hyperlink" Target="https://www.diodes.com/part/view/ZXTN04120HFF" TargetMode="External"/><Relationship Id="rId_hyperlink_160" Type="http://schemas.openxmlformats.org/officeDocument/2006/relationships/hyperlink" Target="https://www.diodes.com/part/view/ZXTN04120HK" TargetMode="External"/><Relationship Id="rId_hyperlink_161" Type="http://schemas.openxmlformats.org/officeDocument/2006/relationships/hyperlink" Target="https://www.diodes.com/part/view/ZXTN04120HP5" TargetMode="External"/><Relationship Id="rId_hyperlink_162" Type="http://schemas.openxmlformats.org/officeDocument/2006/relationships/hyperlink" Target="https://www.diodes.com/part/view/ZXTN08400BFF" TargetMode="External"/><Relationship Id="rId_hyperlink_163" Type="http://schemas.openxmlformats.org/officeDocument/2006/relationships/hyperlink" Target="https://www.diodes.com/part/view/ZXTN08400BNS" TargetMode="External"/><Relationship Id="rId_hyperlink_164" Type="http://schemas.openxmlformats.org/officeDocument/2006/relationships/hyperlink" Target="https://www.diodes.com/part/view/ZXTN10150DZ" TargetMode="External"/><Relationship Id="rId_hyperlink_165" Type="http://schemas.openxmlformats.org/officeDocument/2006/relationships/hyperlink" Target="https://www.diodes.com/part/view/ZXTN4004K" TargetMode="External"/><Relationship Id="rId_hyperlink_166" Type="http://schemas.openxmlformats.org/officeDocument/2006/relationships/hyperlink" Target="https://www.diodes.com/part/view/ZXTN4004KQ" TargetMode="External"/><Relationship Id="rId_hyperlink_167" Type="http://schemas.openxmlformats.org/officeDocument/2006/relationships/hyperlink" Target="https://www.diodes.com/part/view/ZXTN4004Z" TargetMode="External"/><Relationship Id="rId_hyperlink_168" Type="http://schemas.openxmlformats.org/officeDocument/2006/relationships/hyperlink" Target="https://www.diodes.com/part/view/ZXTN4004ZQ" TargetMode="External"/><Relationship Id="rId_hyperlink_169" Type="http://schemas.openxmlformats.org/officeDocument/2006/relationships/hyperlink" Target="https://www.diodes.com/part/view/ZXTN4006Z" TargetMode="External"/><Relationship Id="rId_hyperlink_170" Type="http://schemas.openxmlformats.org/officeDocument/2006/relationships/hyperlink" Target="https://www.diodes.com/part/view/ZXTN5551FL" TargetMode="External"/><Relationship Id="rId_hyperlink_171" Type="http://schemas.openxmlformats.org/officeDocument/2006/relationships/hyperlink" Target="https://www.diodes.com/part/view/ZXTN5551FLQ" TargetMode="External"/><Relationship Id="rId_hyperlink_172" Type="http://schemas.openxmlformats.org/officeDocument/2006/relationships/hyperlink" Target="https://www.diodes.com/part/view/ZXTP01500BG" TargetMode="External"/><Relationship Id="rId_hyperlink_173" Type="http://schemas.openxmlformats.org/officeDocument/2006/relationships/hyperlink" Target="https://www.diodes.com/part/view/ZXTP01500BGQ" TargetMode="External"/><Relationship Id="rId_hyperlink_174" Type="http://schemas.openxmlformats.org/officeDocument/2006/relationships/hyperlink" Target="https://www.diodes.com/part/view/ZXTP03200BG" TargetMode="External"/><Relationship Id="rId_hyperlink_175" Type="http://schemas.openxmlformats.org/officeDocument/2006/relationships/hyperlink" Target="https://www.diodes.com/part/view/ZXTP03200BZ" TargetMode="External"/><Relationship Id="rId_hyperlink_176" Type="http://schemas.openxmlformats.org/officeDocument/2006/relationships/hyperlink" Target="https://www.diodes.com/part/view/ZXTP05120HFF" TargetMode="External"/><Relationship Id="rId_hyperlink_177" Type="http://schemas.openxmlformats.org/officeDocument/2006/relationships/hyperlink" Target="https://www.diodes.com/part/view/ZXTP08400BFF" TargetMode="External"/><Relationship Id="rId_hyperlink_178" Type="http://schemas.openxmlformats.org/officeDocument/2006/relationships/hyperlink" Target="https://www.diodes.com/part/view/ZXTP2014G" TargetMode="External"/><Relationship Id="rId_hyperlink_179" Type="http://schemas.openxmlformats.org/officeDocument/2006/relationships/hyperlink" Target="https://www.diodes.com/part/view/ZXTP2014Z" TargetMode="External"/><Relationship Id="rId_hyperlink_180" Type="http://schemas.openxmlformats.org/officeDocument/2006/relationships/hyperlink" Target="https://www.diodes.com/part/view/ZXTP2014ZQ" TargetMode="External"/><Relationship Id="rId_hyperlink_181" Type="http://schemas.openxmlformats.org/officeDocument/2006/relationships/hyperlink" Target="https://www.diodes.com/part/view/ZXTP23140BFH" TargetMode="External"/><Relationship Id="rId_hyperlink_182" Type="http://schemas.openxmlformats.org/officeDocument/2006/relationships/hyperlink" Target="https://www.diodes.com/part/view/ZXTP25140BFH" TargetMode="External"/><Relationship Id="rId_hyperlink_183" Type="http://schemas.openxmlformats.org/officeDocument/2006/relationships/hyperlink" Target="https://www.diodes.com/part/view/ZXTP25140BFHQ" TargetMode="External"/><Relationship Id="rId_hyperlink_184" Type="http://schemas.openxmlformats.org/officeDocument/2006/relationships/hyperlink" Target="https://www.diodes.com/part/view/ZXTP5401FL" TargetMode="External"/><Relationship Id="rId_hyperlink_185" Type="http://schemas.openxmlformats.org/officeDocument/2006/relationships/hyperlink" Target="https://www.diodes.com/part/view/ZXTP5401FLQ" TargetMode="External"/><Relationship Id="rId_hyperlink_186" Type="http://schemas.openxmlformats.org/officeDocument/2006/relationships/hyperlink" Target="https://www.diodes.com/part/view/ZXTP5401G" TargetMode="External"/><Relationship Id="rId_hyperlink_187" Type="http://schemas.openxmlformats.org/officeDocument/2006/relationships/hyperlink" Target="https://www.diodes.com/part/view/ZXTP5401Z" TargetMode="External"/><Relationship Id="rId_hyperlink_188" Type="http://schemas.openxmlformats.org/officeDocument/2006/relationships/hyperlink" Target="https://www.diodes.com/assets/Datasheets/2DA1201Y.pdf" TargetMode="External"/><Relationship Id="rId_hyperlink_189" Type="http://schemas.openxmlformats.org/officeDocument/2006/relationships/hyperlink" Target="https://www.diodes.com/assets/Datasheets/2DA1201Y.pdf" TargetMode="External"/><Relationship Id="rId_hyperlink_190" Type="http://schemas.openxmlformats.org/officeDocument/2006/relationships/hyperlink" Target="https://www.diodes.com/assets/Datasheets/2DA1971.pdf" TargetMode="External"/><Relationship Id="rId_hyperlink_191" Type="http://schemas.openxmlformats.org/officeDocument/2006/relationships/hyperlink" Target="https://www.diodes.com/assets/Datasheets/2DA1971Q.pdf" TargetMode="External"/><Relationship Id="rId_hyperlink_192" Type="http://schemas.openxmlformats.org/officeDocument/2006/relationships/hyperlink" Target="https://www.diodes.com/assets/Datasheets/BCX41.pdf" TargetMode="External"/><Relationship Id="rId_hyperlink_193" Type="http://schemas.openxmlformats.org/officeDocument/2006/relationships/hyperlink" Target="https://www.diodes.com/assets/Datasheets/BCX41.pdf" TargetMode="External"/><Relationship Id="rId_hyperlink_194" Type="http://schemas.openxmlformats.org/officeDocument/2006/relationships/hyperlink" Target="https://www.diodes.com/assets/Datasheets/BST39.pdf" TargetMode="External"/><Relationship Id="rId_hyperlink_195" Type="http://schemas.openxmlformats.org/officeDocument/2006/relationships/hyperlink" Target="https://www.diodes.com/assets/Datasheets/DMMT5401.pdf" TargetMode="External"/><Relationship Id="rId_hyperlink_196" Type="http://schemas.openxmlformats.org/officeDocument/2006/relationships/hyperlink" Target="https://www.diodes.com/assets/Datasheets/ds30436.pdf" TargetMode="External"/><Relationship Id="rId_hyperlink_197" Type="http://schemas.openxmlformats.org/officeDocument/2006/relationships/hyperlink" Target="https://www.diodes.com/assets/Datasheets/ds30436.pdf" TargetMode="External"/><Relationship Id="rId_hyperlink_198" Type="http://schemas.openxmlformats.org/officeDocument/2006/relationships/hyperlink" Target="https://www.diodes.com/assets/Datasheets/ds30625.pdf" TargetMode="External"/><Relationship Id="rId_hyperlink_199" Type="http://schemas.openxmlformats.org/officeDocument/2006/relationships/hyperlink" Target="https://www.diodes.com/assets/Datasheets/ds30624.pdf" TargetMode="External"/><Relationship Id="rId_hyperlink_200" Type="http://schemas.openxmlformats.org/officeDocument/2006/relationships/hyperlink" Target="https://www.diodes.com/assets/Datasheets/DXT13003DG.pdf" TargetMode="External"/><Relationship Id="rId_hyperlink_201" Type="http://schemas.openxmlformats.org/officeDocument/2006/relationships/hyperlink" Target="https://www.diodes.com/assets/Datasheets/ds32009.pdf" TargetMode="External"/><Relationship Id="rId_hyperlink_202" Type="http://schemas.openxmlformats.org/officeDocument/2006/relationships/hyperlink" Target="https://www.diodes.com/assets/Datasheets/DXT458P5.pdf" TargetMode="External"/><Relationship Id="rId_hyperlink_203" Type="http://schemas.openxmlformats.org/officeDocument/2006/relationships/hyperlink" Target="https://www.diodes.com/assets/Datasheets/ds31226.pdf" TargetMode="External"/><Relationship Id="rId_hyperlink_204" Type="http://schemas.openxmlformats.org/officeDocument/2006/relationships/hyperlink" Target="https://www.diodes.com/assets/Datasheets/DXT5551.pdf" TargetMode="External"/><Relationship Id="rId_hyperlink_205" Type="http://schemas.openxmlformats.org/officeDocument/2006/relationships/hyperlink" Target="https://www.diodes.com/assets/Datasheets/DXT5551P5.pdf" TargetMode="External"/><Relationship Id="rId_hyperlink_206" Type="http://schemas.openxmlformats.org/officeDocument/2006/relationships/hyperlink" Target="https://www.diodes.com/assets/Datasheets/DXT5551P5Q.pdf" TargetMode="External"/><Relationship Id="rId_hyperlink_207" Type="http://schemas.openxmlformats.org/officeDocument/2006/relationships/hyperlink" Target="https://www.diodes.com/assets/Datasheets/DXT696BK.pdf" TargetMode="External"/><Relationship Id="rId_hyperlink_208" Type="http://schemas.openxmlformats.org/officeDocument/2006/relationships/hyperlink" Target="https://www.diodes.com/assets/Datasheets/ds31158.pdf" TargetMode="External"/><Relationship Id="rId_hyperlink_209" Type="http://schemas.openxmlformats.org/officeDocument/2006/relationships/hyperlink" Target="https://www.diodes.com/assets/Datasheets/ds31159.pdf" TargetMode="External"/><Relationship Id="rId_hyperlink_210" Type="http://schemas.openxmlformats.org/officeDocument/2006/relationships/hyperlink" Target="https://www.diodes.com/assets/Datasheets/DXTP03140BFG.pdf" TargetMode="External"/><Relationship Id="rId_hyperlink_211" Type="http://schemas.openxmlformats.org/officeDocument/2006/relationships/hyperlink" Target="https://www.diodes.com/assets/Datasheets/ds32068.pdf" TargetMode="External"/><Relationship Id="rId_hyperlink_212" Type="http://schemas.openxmlformats.org/officeDocument/2006/relationships/hyperlink" Target="https://www.diodes.com/assets/Datasheets/DXTP03200BP5Q.pdf" TargetMode="External"/><Relationship Id="rId_hyperlink_213" Type="http://schemas.openxmlformats.org/officeDocument/2006/relationships/hyperlink" Target="https://www.diodes.com/assets/Datasheets/DXTP560BP5.pdf" TargetMode="External"/><Relationship Id="rId_hyperlink_214" Type="http://schemas.openxmlformats.org/officeDocument/2006/relationships/hyperlink" Target="https://www.diodes.com/assets/Datasheets/DZT5401.pdf" TargetMode="External"/><Relationship Id="rId_hyperlink_215" Type="http://schemas.openxmlformats.org/officeDocument/2006/relationships/hyperlink" Target="https://www.diodes.com/assets/Datasheets/ds31219.pdf" TargetMode="External"/><Relationship Id="rId_hyperlink_216" Type="http://schemas.openxmlformats.org/officeDocument/2006/relationships/hyperlink" Target="https://www.diodes.com/assets/Datasheets/DZT5551Q.pdf" TargetMode="External"/><Relationship Id="rId_hyperlink_217" Type="http://schemas.openxmlformats.org/officeDocument/2006/relationships/hyperlink" Target="https://www.diodes.com/assets/Datasheets/Ds30582.pdf" TargetMode="External"/><Relationship Id="rId_hyperlink_218" Type="http://schemas.openxmlformats.org/officeDocument/2006/relationships/hyperlink" Target="https://www.diodes.com/assets/Datasheets/DZTA42Q.pdf" TargetMode="External"/><Relationship Id="rId_hyperlink_219" Type="http://schemas.openxmlformats.org/officeDocument/2006/relationships/hyperlink" Target="https://www.diodes.com/assets/Datasheets/ds30521.pdf" TargetMode="External"/><Relationship Id="rId_hyperlink_220" Type="http://schemas.openxmlformats.org/officeDocument/2006/relationships/hyperlink" Target="https://www.diodes.com/assets/Datasheets/FCX458.pdf" TargetMode="External"/><Relationship Id="rId_hyperlink_221" Type="http://schemas.openxmlformats.org/officeDocument/2006/relationships/hyperlink" Target="https://www.diodes.com/assets/Datasheets/FCX458Q.pdf" TargetMode="External"/><Relationship Id="rId_hyperlink_222" Type="http://schemas.openxmlformats.org/officeDocument/2006/relationships/hyperlink" Target="https://www.diodes.com/assets/Datasheets/FCX495.pdf" TargetMode="External"/><Relationship Id="rId_hyperlink_223" Type="http://schemas.openxmlformats.org/officeDocument/2006/relationships/hyperlink" Target="https://www.diodes.com/assets/Datasheets/FCX495Q.pdf" TargetMode="External"/><Relationship Id="rId_hyperlink_224" Type="http://schemas.openxmlformats.org/officeDocument/2006/relationships/hyperlink" Target="https://www.diodes.com/assets/Datasheets/FCX555.pdf" TargetMode="External"/><Relationship Id="rId_hyperlink_225" Type="http://schemas.openxmlformats.org/officeDocument/2006/relationships/hyperlink" Target="https://www.diodes.com/assets/Datasheets/FCX558.pdf" TargetMode="External"/><Relationship Id="rId_hyperlink_226" Type="http://schemas.openxmlformats.org/officeDocument/2006/relationships/hyperlink" Target="https://www.diodes.com/assets/Datasheets/FCX558Q.pdf" TargetMode="External"/><Relationship Id="rId_hyperlink_227" Type="http://schemas.openxmlformats.org/officeDocument/2006/relationships/hyperlink" Target="https://www.diodes.com/assets/Datasheets/FCX596.pdf" TargetMode="External"/><Relationship Id="rId_hyperlink_228" Type="http://schemas.openxmlformats.org/officeDocument/2006/relationships/hyperlink" Target="https://www.diodes.com/assets/Datasheets/FCX605.pdf" TargetMode="External"/><Relationship Id="rId_hyperlink_229" Type="http://schemas.openxmlformats.org/officeDocument/2006/relationships/hyperlink" Target="https://www.diodes.com/assets/Datasheets/FCX658A.pdf" TargetMode="External"/><Relationship Id="rId_hyperlink_230" Type="http://schemas.openxmlformats.org/officeDocument/2006/relationships/hyperlink" Target="https://www.diodes.com/assets/Datasheets/FCX705.pdf" TargetMode="External"/><Relationship Id="rId_hyperlink_231" Type="http://schemas.openxmlformats.org/officeDocument/2006/relationships/hyperlink" Target="https://www.diodes.com/assets/Datasheets/FMMT455.pdf" TargetMode="External"/><Relationship Id="rId_hyperlink_232" Type="http://schemas.openxmlformats.org/officeDocument/2006/relationships/hyperlink" Target="https://www.diodes.com/assets/Datasheets/FMMT458.pdf" TargetMode="External"/><Relationship Id="rId_hyperlink_233" Type="http://schemas.openxmlformats.org/officeDocument/2006/relationships/hyperlink" Target="https://www.diodes.com/assets/Datasheets/FMMT458Q.pdf" TargetMode="External"/><Relationship Id="rId_hyperlink_234" Type="http://schemas.openxmlformats.org/officeDocument/2006/relationships/hyperlink" Target="https://www.diodes.com/assets/Datasheets/FMMT459.pdf" TargetMode="External"/><Relationship Id="rId_hyperlink_235" Type="http://schemas.openxmlformats.org/officeDocument/2006/relationships/hyperlink" Target="https://www.diodes.com/assets/Datasheets/FMMT459Q.pdf" TargetMode="External"/><Relationship Id="rId_hyperlink_236" Type="http://schemas.openxmlformats.org/officeDocument/2006/relationships/hyperlink" Target="https://www.diodes.com/assets/Datasheets/FMMT494.pdf" TargetMode="External"/><Relationship Id="rId_hyperlink_237" Type="http://schemas.openxmlformats.org/officeDocument/2006/relationships/hyperlink" Target="https://www.diodes.com/assets/Datasheets/FMMT494Q.pdf" TargetMode="External"/><Relationship Id="rId_hyperlink_238" Type="http://schemas.openxmlformats.org/officeDocument/2006/relationships/hyperlink" Target="https://www.diodes.com/assets/Datasheets/FMMT495.pdf" TargetMode="External"/><Relationship Id="rId_hyperlink_239" Type="http://schemas.openxmlformats.org/officeDocument/2006/relationships/hyperlink" Target="https://www.diodes.com/assets/Datasheets/FMMT495.pdf" TargetMode="External"/><Relationship Id="rId_hyperlink_240" Type="http://schemas.openxmlformats.org/officeDocument/2006/relationships/hyperlink" Target="https://www.diodes.com/assets/Datasheets/FMMT497.pdf" TargetMode="External"/><Relationship Id="rId_hyperlink_241" Type="http://schemas.openxmlformats.org/officeDocument/2006/relationships/hyperlink" Target="https://www.diodes.com/assets/Datasheets/FMMT555.pdf" TargetMode="External"/><Relationship Id="rId_hyperlink_242" Type="http://schemas.openxmlformats.org/officeDocument/2006/relationships/hyperlink" Target="https://www.diodes.com/assets/Datasheets/FMMT555Q.pdf" TargetMode="External"/><Relationship Id="rId_hyperlink_243" Type="http://schemas.openxmlformats.org/officeDocument/2006/relationships/hyperlink" Target="https://www.diodes.com/assets/Datasheets/FMMT558.pdf" TargetMode="External"/><Relationship Id="rId_hyperlink_244" Type="http://schemas.openxmlformats.org/officeDocument/2006/relationships/hyperlink" Target="https://www.diodes.com/assets/Datasheets/FMMT558Q.pdf" TargetMode="External"/><Relationship Id="rId_hyperlink_245" Type="http://schemas.openxmlformats.org/officeDocument/2006/relationships/hyperlink" Target="https://www.diodes.com/assets/Datasheets/FMMT560.pdf" TargetMode="External"/><Relationship Id="rId_hyperlink_246" Type="http://schemas.openxmlformats.org/officeDocument/2006/relationships/hyperlink" Target="https://www.diodes.com/assets/Datasheets/FMMT560Q.pdf" TargetMode="External"/><Relationship Id="rId_hyperlink_247" Type="http://schemas.openxmlformats.org/officeDocument/2006/relationships/hyperlink" Target="https://www.diodes.com/assets/Datasheets/FMMT596.pdf" TargetMode="External"/><Relationship Id="rId_hyperlink_248" Type="http://schemas.openxmlformats.org/officeDocument/2006/relationships/hyperlink" Target="https://www.diodes.com/assets/Datasheets/FMMT596Q.pdf" TargetMode="External"/><Relationship Id="rId_hyperlink_249" Type="http://schemas.openxmlformats.org/officeDocument/2006/relationships/hyperlink" Target="https://www.diodes.com/assets/Datasheets/FMMT597.pdf" TargetMode="External"/><Relationship Id="rId_hyperlink_250" Type="http://schemas.openxmlformats.org/officeDocument/2006/relationships/hyperlink" Target="https://www.diodes.com/assets/Datasheets/FMMT624.pdf" TargetMode="External"/><Relationship Id="rId_hyperlink_251" Type="http://schemas.openxmlformats.org/officeDocument/2006/relationships/hyperlink" Target="https://www.diodes.com/assets/Datasheets/FMMT625.pdf" TargetMode="External"/><Relationship Id="rId_hyperlink_252" Type="http://schemas.openxmlformats.org/officeDocument/2006/relationships/hyperlink" Target="https://www.diodes.com/assets/Datasheets/FMMT625.pdf" TargetMode="External"/><Relationship Id="rId_hyperlink_253" Type="http://schemas.openxmlformats.org/officeDocument/2006/relationships/hyperlink" Target="https://www.diodes.com/assets/Datasheets/FMMT6517.pdf" TargetMode="External"/><Relationship Id="rId_hyperlink_254" Type="http://schemas.openxmlformats.org/officeDocument/2006/relationships/hyperlink" Target="https://www.diodes.com/assets/Datasheets/FMMT6520.pdf" TargetMode="External"/><Relationship Id="rId_hyperlink_255" Type="http://schemas.openxmlformats.org/officeDocument/2006/relationships/hyperlink" Target="https://www.diodes.com/assets/Datasheets/FMMTA42.pdf" TargetMode="External"/><Relationship Id="rId_hyperlink_256" Type="http://schemas.openxmlformats.org/officeDocument/2006/relationships/hyperlink" Target="https://www.diodes.com/assets/Datasheets/FMMTA42Q.pdf" TargetMode="External"/><Relationship Id="rId_hyperlink_257" Type="http://schemas.openxmlformats.org/officeDocument/2006/relationships/hyperlink" Target="https://www.diodes.com/assets/Datasheets/FMMTA92.pdf" TargetMode="External"/><Relationship Id="rId_hyperlink_258" Type="http://schemas.openxmlformats.org/officeDocument/2006/relationships/hyperlink" Target="https://www.diodes.com/assets/Datasheets/FMMTA92Q.pdf" TargetMode="External"/><Relationship Id="rId_hyperlink_259" Type="http://schemas.openxmlformats.org/officeDocument/2006/relationships/hyperlink" Target="https://www.diodes.com/assets/Datasheets/FZT458.pdf" TargetMode="External"/><Relationship Id="rId_hyperlink_260" Type="http://schemas.openxmlformats.org/officeDocument/2006/relationships/hyperlink" Target="https://www.diodes.com/assets/Datasheets/FZT458.pdf" TargetMode="External"/><Relationship Id="rId_hyperlink_261" Type="http://schemas.openxmlformats.org/officeDocument/2006/relationships/hyperlink" Target="https://www.diodes.com/assets/Datasheets/FZT558.pdf" TargetMode="External"/><Relationship Id="rId_hyperlink_262" Type="http://schemas.openxmlformats.org/officeDocument/2006/relationships/hyperlink" Target="https://www.diodes.com/assets/Datasheets/FZT560.pdf" TargetMode="External"/><Relationship Id="rId_hyperlink_263" Type="http://schemas.openxmlformats.org/officeDocument/2006/relationships/hyperlink" Target="https://www.diodes.com/assets/Datasheets/FZT560Q.pdf" TargetMode="External"/><Relationship Id="rId_hyperlink_264" Type="http://schemas.openxmlformats.org/officeDocument/2006/relationships/hyperlink" Target="https://www.diodes.com/assets/Datasheets/FZT600A.pdf" TargetMode="External"/><Relationship Id="rId_hyperlink_265" Type="http://schemas.openxmlformats.org/officeDocument/2006/relationships/hyperlink" Target="https://www.diodes.com/assets/Datasheets/FZT600A.pdf" TargetMode="External"/><Relationship Id="rId_hyperlink_266" Type="http://schemas.openxmlformats.org/officeDocument/2006/relationships/hyperlink" Target="https://www.diodes.com/assets/Datasheets/FZT600BQ.pdf" TargetMode="External"/><Relationship Id="rId_hyperlink_267" Type="http://schemas.openxmlformats.org/officeDocument/2006/relationships/hyperlink" Target="https://www.diodes.com/assets/Datasheets/FZT605.pdf" TargetMode="External"/><Relationship Id="rId_hyperlink_268" Type="http://schemas.openxmlformats.org/officeDocument/2006/relationships/hyperlink" Target="https://www.diodes.com/assets/Datasheets/FZT655.pdf" TargetMode="External"/><Relationship Id="rId_hyperlink_269" Type="http://schemas.openxmlformats.org/officeDocument/2006/relationships/hyperlink" Target="https://www.diodes.com/assets/Datasheets/FZT657.pdf" TargetMode="External"/><Relationship Id="rId_hyperlink_270" Type="http://schemas.openxmlformats.org/officeDocument/2006/relationships/hyperlink" Target="https://www.diodes.com/assets/Datasheets/FZT657.pdf" TargetMode="External"/><Relationship Id="rId_hyperlink_271" Type="http://schemas.openxmlformats.org/officeDocument/2006/relationships/hyperlink" Target="https://www.diodes.com/assets/Datasheets/FZT658.pdf" TargetMode="External"/><Relationship Id="rId_hyperlink_272" Type="http://schemas.openxmlformats.org/officeDocument/2006/relationships/hyperlink" Target="https://www.diodes.com/assets/Datasheets/FZT694B.pdf" TargetMode="External"/><Relationship Id="rId_hyperlink_273" Type="http://schemas.openxmlformats.org/officeDocument/2006/relationships/hyperlink" Target="https://www.diodes.com/assets/Datasheets/FZT696B.pdf" TargetMode="External"/><Relationship Id="rId_hyperlink_274" Type="http://schemas.openxmlformats.org/officeDocument/2006/relationships/hyperlink" Target="https://www.diodes.com/assets/Datasheets/FZT705.pdf" TargetMode="External"/><Relationship Id="rId_hyperlink_275" Type="http://schemas.openxmlformats.org/officeDocument/2006/relationships/hyperlink" Target="https://www.diodes.com/assets/Datasheets/FZT705Q.pdf" TargetMode="External"/><Relationship Id="rId_hyperlink_276" Type="http://schemas.openxmlformats.org/officeDocument/2006/relationships/hyperlink" Target="https://www.diodes.com/assets/Datasheets/FZT755.pdf" TargetMode="External"/><Relationship Id="rId_hyperlink_277" Type="http://schemas.openxmlformats.org/officeDocument/2006/relationships/hyperlink" Target="https://www.diodes.com/assets/Datasheets/FZT757.pdf" TargetMode="External"/><Relationship Id="rId_hyperlink_278" Type="http://schemas.openxmlformats.org/officeDocument/2006/relationships/hyperlink" Target="https://www.diodes.com/assets/Datasheets/FZT758.pdf" TargetMode="External"/><Relationship Id="rId_hyperlink_279" Type="http://schemas.openxmlformats.org/officeDocument/2006/relationships/hyperlink" Target="https://www.diodes.com/assets/Datasheets/FZT795A.pdf" TargetMode="External"/><Relationship Id="rId_hyperlink_280" Type="http://schemas.openxmlformats.org/officeDocument/2006/relationships/hyperlink" Target="https://www.diodes.com/assets/Datasheets/FZT795A.pdf" TargetMode="External"/><Relationship Id="rId_hyperlink_281" Type="http://schemas.openxmlformats.org/officeDocument/2006/relationships/hyperlink" Target="https://www.diodes.com/assets/Datasheets/FZT796A.pdf" TargetMode="External"/><Relationship Id="rId_hyperlink_282" Type="http://schemas.openxmlformats.org/officeDocument/2006/relationships/hyperlink" Target="https://www.diodes.com/assets/Datasheets/FZT855.pdf" TargetMode="External"/><Relationship Id="rId_hyperlink_283" Type="http://schemas.openxmlformats.org/officeDocument/2006/relationships/hyperlink" Target="https://www.diodes.com/assets/Datasheets/FZT855Q.pdf" TargetMode="External"/><Relationship Id="rId_hyperlink_284" Type="http://schemas.openxmlformats.org/officeDocument/2006/relationships/hyperlink" Target="https://www.diodes.com/assets/Datasheets/FZT857.pdf" TargetMode="External"/><Relationship Id="rId_hyperlink_285" Type="http://schemas.openxmlformats.org/officeDocument/2006/relationships/hyperlink" Target="https://www.diodes.com/assets/Datasheets/FZT857Q.pdf" TargetMode="External"/><Relationship Id="rId_hyperlink_286" Type="http://schemas.openxmlformats.org/officeDocument/2006/relationships/hyperlink" Target="https://www.diodes.com/assets/Datasheets/FZT955.pdf" TargetMode="External"/><Relationship Id="rId_hyperlink_287" Type="http://schemas.openxmlformats.org/officeDocument/2006/relationships/hyperlink" Target="https://www.diodes.com/assets/Datasheets/FZT956.pdf" TargetMode="External"/><Relationship Id="rId_hyperlink_288" Type="http://schemas.openxmlformats.org/officeDocument/2006/relationships/hyperlink" Target="https://www.diodes.com/assets/Datasheets/FZT956Q.pdf" TargetMode="External"/><Relationship Id="rId_hyperlink_289" Type="http://schemas.openxmlformats.org/officeDocument/2006/relationships/hyperlink" Target="https://www.diodes.com/assets/Datasheets/FZT957.pdf" TargetMode="External"/><Relationship Id="rId_hyperlink_290" Type="http://schemas.openxmlformats.org/officeDocument/2006/relationships/hyperlink" Target="https://www.diodes.com/assets/Datasheets/FZT957Q.pdf" TargetMode="External"/><Relationship Id="rId_hyperlink_291" Type="http://schemas.openxmlformats.org/officeDocument/2006/relationships/hyperlink" Target="https://www.diodes.com/assets/Datasheets/FZT958.pdf" TargetMode="External"/><Relationship Id="rId_hyperlink_292" Type="http://schemas.openxmlformats.org/officeDocument/2006/relationships/hyperlink" Target="https://www.diodes.com/assets/Datasheets/ds31609.pdf" TargetMode="External"/><Relationship Id="rId_hyperlink_293" Type="http://schemas.openxmlformats.org/officeDocument/2006/relationships/hyperlink" Target="https://www.diodes.com/assets/Datasheets/ds31608.pdf" TargetMode="External"/><Relationship Id="rId_hyperlink_294" Type="http://schemas.openxmlformats.org/officeDocument/2006/relationships/hyperlink" Target="https://www.diodes.com/assets/Datasheets/MMBT5401.pdf" TargetMode="External"/><Relationship Id="rId_hyperlink_295" Type="http://schemas.openxmlformats.org/officeDocument/2006/relationships/hyperlink" Target="https://www.diodes.com/assets/Datasheets/MMBT5401Q.pdf" TargetMode="External"/><Relationship Id="rId_hyperlink_296" Type="http://schemas.openxmlformats.org/officeDocument/2006/relationships/hyperlink" Target="https://www.diodes.com/assets/Datasheets/MMBT5551.pdf" TargetMode="External"/><Relationship Id="rId_hyperlink_297" Type="http://schemas.openxmlformats.org/officeDocument/2006/relationships/hyperlink" Target="https://www.diodes.com/assets/Datasheets/MMBT5551Q.pdf" TargetMode="External"/><Relationship Id="rId_hyperlink_298" Type="http://schemas.openxmlformats.org/officeDocument/2006/relationships/hyperlink" Target="https://www.diodes.com/assets/Datasheets/MMBTA42.pdf" TargetMode="External"/><Relationship Id="rId_hyperlink_299" Type="http://schemas.openxmlformats.org/officeDocument/2006/relationships/hyperlink" Target="https://www.diodes.com/assets/Datasheets/MMBTA42Q.pdf" TargetMode="External"/><Relationship Id="rId_hyperlink_300" Type="http://schemas.openxmlformats.org/officeDocument/2006/relationships/hyperlink" Target="https://www.diodes.com/assets/Datasheets/ds30060.pdf" TargetMode="External"/><Relationship Id="rId_hyperlink_301" Type="http://schemas.openxmlformats.org/officeDocument/2006/relationships/hyperlink" Target="https://www.diodes.com/assets/Datasheets/ds30060.pdf" TargetMode="External"/><Relationship Id="rId_hyperlink_302" Type="http://schemas.openxmlformats.org/officeDocument/2006/relationships/hyperlink" Target="https://www.diodes.com/assets/Datasheets/ds30169.pdf" TargetMode="External"/><Relationship Id="rId_hyperlink_303" Type="http://schemas.openxmlformats.org/officeDocument/2006/relationships/hyperlink" Target="https://www.diodes.com/assets/Datasheets/MMDT5401Q.pdf" TargetMode="External"/><Relationship Id="rId_hyperlink_304" Type="http://schemas.openxmlformats.org/officeDocument/2006/relationships/hyperlink" Target="https://www.diodes.com/assets/Datasheets/ds30171.pdf" TargetMode="External"/><Relationship Id="rId_hyperlink_305" Type="http://schemas.openxmlformats.org/officeDocument/2006/relationships/hyperlink" Target="https://www.diodes.com/assets/Datasheets/MMDT5451Q.pdf" TargetMode="External"/><Relationship Id="rId_hyperlink_306" Type="http://schemas.openxmlformats.org/officeDocument/2006/relationships/hyperlink" Target="https://www.diodes.com/assets/Datasheets/MMDT5551.pdf" TargetMode="External"/><Relationship Id="rId_hyperlink_307" Type="http://schemas.openxmlformats.org/officeDocument/2006/relationships/hyperlink" Target="https://www.diodes.com/assets/Datasheets/ds30438.pdf" TargetMode="External"/><Relationship Id="rId_hyperlink_308" Type="http://schemas.openxmlformats.org/officeDocument/2006/relationships/hyperlink" Target="https://www.diodes.com/assets/Datasheets/MMST5401.pdf" TargetMode="External"/><Relationship Id="rId_hyperlink_309" Type="http://schemas.openxmlformats.org/officeDocument/2006/relationships/hyperlink" Target="https://www.diodes.com/assets/Datasheets/MMST5401.pdf" TargetMode="External"/><Relationship Id="rId_hyperlink_310" Type="http://schemas.openxmlformats.org/officeDocument/2006/relationships/hyperlink" Target="https://www.diodes.com/assets/Datasheets/ds30173.pdf" TargetMode="External"/><Relationship Id="rId_hyperlink_311" Type="http://schemas.openxmlformats.org/officeDocument/2006/relationships/hyperlink" Target="https://www.diodes.com/assets/Datasheets/ds30173.pdf" TargetMode="External"/><Relationship Id="rId_hyperlink_312" Type="http://schemas.openxmlformats.org/officeDocument/2006/relationships/hyperlink" Target="https://www.diodes.com/assets/Datasheets/ds30175.pdf" TargetMode="External"/><Relationship Id="rId_hyperlink_313" Type="http://schemas.openxmlformats.org/officeDocument/2006/relationships/hyperlink" Target="https://www.diodes.com/assets/Datasheets/ds30174.pdf" TargetMode="External"/><Relationship Id="rId_hyperlink_314" Type="http://schemas.openxmlformats.org/officeDocument/2006/relationships/hyperlink" Target="https://www.diodes.com/assets/Datasheets/SXTA42.pdf" TargetMode="External"/><Relationship Id="rId_hyperlink_315" Type="http://schemas.openxmlformats.org/officeDocument/2006/relationships/hyperlink" Target="https://www.diodes.com/assets/Datasheets/ZDT694.pdf" TargetMode="External"/><Relationship Id="rId_hyperlink_316" Type="http://schemas.openxmlformats.org/officeDocument/2006/relationships/hyperlink" Target="https://www.diodes.com/assets/Datasheets/ZDT694.pdf" TargetMode="External"/><Relationship Id="rId_hyperlink_317" Type="http://schemas.openxmlformats.org/officeDocument/2006/relationships/hyperlink" Target="https://www.diodes.com/assets/Datasheets/ZDT795AQ.pdf" TargetMode="External"/><Relationship Id="rId_hyperlink_318" Type="http://schemas.openxmlformats.org/officeDocument/2006/relationships/hyperlink" Target="https://www.diodes.com/assets/Datasheets/ZTX455.pdf" TargetMode="External"/><Relationship Id="rId_hyperlink_319" Type="http://schemas.openxmlformats.org/officeDocument/2006/relationships/hyperlink" Target="https://www.diodes.com/assets/Datasheets/ZTX455.pdf" TargetMode="External"/><Relationship Id="rId_hyperlink_320" Type="http://schemas.openxmlformats.org/officeDocument/2006/relationships/hyperlink" Target="https://www.diodes.com/assets/Datasheets/ZTX457.pdf" TargetMode="External"/><Relationship Id="rId_hyperlink_321" Type="http://schemas.openxmlformats.org/officeDocument/2006/relationships/hyperlink" Target="https://www.diodes.com/assets/Datasheets/ZTX458.pdf" TargetMode="External"/><Relationship Id="rId_hyperlink_322" Type="http://schemas.openxmlformats.org/officeDocument/2006/relationships/hyperlink" Target="https://www.diodes.com/assets/Datasheets/ZTX558.pdf" TargetMode="External"/><Relationship Id="rId_hyperlink_323" Type="http://schemas.openxmlformats.org/officeDocument/2006/relationships/hyperlink" Target="https://www.diodes.com/assets/Datasheets/ZTX558.pdf" TargetMode="External"/><Relationship Id="rId_hyperlink_324" Type="http://schemas.openxmlformats.org/officeDocument/2006/relationships/hyperlink" Target="https://www.diodes.com/assets/Datasheets/ZTX560.pdf" TargetMode="External"/><Relationship Id="rId_hyperlink_325" Type="http://schemas.openxmlformats.org/officeDocument/2006/relationships/hyperlink" Target="https://www.diodes.com/assets/Datasheets/ZTX604.pdf" TargetMode="External"/><Relationship Id="rId_hyperlink_326" Type="http://schemas.openxmlformats.org/officeDocument/2006/relationships/hyperlink" Target="https://www.diodes.com/assets/Datasheets/ZTX656.pdf" TargetMode="External"/><Relationship Id="rId_hyperlink_327" Type="http://schemas.openxmlformats.org/officeDocument/2006/relationships/hyperlink" Target="https://www.diodes.com/assets/Datasheets/ZTX658.pdf" TargetMode="External"/><Relationship Id="rId_hyperlink_328" Type="http://schemas.openxmlformats.org/officeDocument/2006/relationships/hyperlink" Target="https://www.diodes.com/assets/Datasheets/ZTX658.pdf" TargetMode="External"/><Relationship Id="rId_hyperlink_329" Type="http://schemas.openxmlformats.org/officeDocument/2006/relationships/hyperlink" Target="https://www.diodes.com/assets/Datasheets/ZTX694B.pdf" TargetMode="External"/><Relationship Id="rId_hyperlink_330" Type="http://schemas.openxmlformats.org/officeDocument/2006/relationships/hyperlink" Target="https://www.diodes.com/assets/Datasheets/ZTX696B.pdf" TargetMode="External"/><Relationship Id="rId_hyperlink_331" Type="http://schemas.openxmlformats.org/officeDocument/2006/relationships/hyperlink" Target="https://www.diodes.com/assets/Datasheets/ZTX704.pdf" TargetMode="External"/><Relationship Id="rId_hyperlink_332" Type="http://schemas.openxmlformats.org/officeDocument/2006/relationships/hyperlink" Target="https://www.diodes.com/assets/Datasheets/ZTX756.pdf" TargetMode="External"/><Relationship Id="rId_hyperlink_333" Type="http://schemas.openxmlformats.org/officeDocument/2006/relationships/hyperlink" Target="https://www.diodes.com/assets/Datasheets/ZTX758.pdf" TargetMode="External"/><Relationship Id="rId_hyperlink_334" Type="http://schemas.openxmlformats.org/officeDocument/2006/relationships/hyperlink" Target="https://www.diodes.com/assets/Datasheets/ZTX795A.pdf" TargetMode="External"/><Relationship Id="rId_hyperlink_335" Type="http://schemas.openxmlformats.org/officeDocument/2006/relationships/hyperlink" Target="https://www.diodes.com/assets/Datasheets/ZTX796A.pdf" TargetMode="External"/><Relationship Id="rId_hyperlink_336" Type="http://schemas.openxmlformats.org/officeDocument/2006/relationships/hyperlink" Target="https://www.diodes.com/assets/Datasheets/ZTX855.pdf" TargetMode="External"/><Relationship Id="rId_hyperlink_337" Type="http://schemas.openxmlformats.org/officeDocument/2006/relationships/hyperlink" Target="https://www.diodes.com/assets/Datasheets/ZTX857.pdf" TargetMode="External"/><Relationship Id="rId_hyperlink_338" Type="http://schemas.openxmlformats.org/officeDocument/2006/relationships/hyperlink" Target="https://www.diodes.com/assets/Datasheets/ZTX857.pdf" TargetMode="External"/><Relationship Id="rId_hyperlink_339" Type="http://schemas.openxmlformats.org/officeDocument/2006/relationships/hyperlink" Target="https://www.diodes.com/assets/Datasheets/ZTX955.pdf" TargetMode="External"/><Relationship Id="rId_hyperlink_340" Type="http://schemas.openxmlformats.org/officeDocument/2006/relationships/hyperlink" Target="https://www.diodes.com/assets/Datasheets/ZTX956.pdf" TargetMode="External"/><Relationship Id="rId_hyperlink_341" Type="http://schemas.openxmlformats.org/officeDocument/2006/relationships/hyperlink" Target="https://www.diodes.com/assets/Datasheets/ZTX957.pdf" TargetMode="External"/><Relationship Id="rId_hyperlink_342" Type="http://schemas.openxmlformats.org/officeDocument/2006/relationships/hyperlink" Target="https://www.diodes.com/assets/Datasheets/ZTX958.pdf" TargetMode="External"/><Relationship Id="rId_hyperlink_343" Type="http://schemas.openxmlformats.org/officeDocument/2006/relationships/hyperlink" Target="https://www.diodes.com/assets/Datasheets/ZX5T955G.pdf" TargetMode="External"/><Relationship Id="rId_hyperlink_344" Type="http://schemas.openxmlformats.org/officeDocument/2006/relationships/hyperlink" Target="https://www.diodes.com/assets/Datasheets/ZX5T955Z.pdf" TargetMode="External"/><Relationship Id="rId_hyperlink_345" Type="http://schemas.openxmlformats.org/officeDocument/2006/relationships/hyperlink" Target="https://www.diodes.com/assets/Datasheets/ZXPD4000DH.pdf" TargetMode="External"/><Relationship Id="rId_hyperlink_346" Type="http://schemas.openxmlformats.org/officeDocument/2006/relationships/hyperlink" Target="https://www.diodes.com/assets/Datasheets/ZXTN04120HFF.pdf" TargetMode="External"/><Relationship Id="rId_hyperlink_347" Type="http://schemas.openxmlformats.org/officeDocument/2006/relationships/hyperlink" Target="https://www.diodes.com/assets/Datasheets/ZXTN04120HK.pdf" TargetMode="External"/><Relationship Id="rId_hyperlink_348" Type="http://schemas.openxmlformats.org/officeDocument/2006/relationships/hyperlink" Target="https://www.diodes.com/assets/Datasheets/ZXTN04120HP5.pdf" TargetMode="External"/><Relationship Id="rId_hyperlink_349" Type="http://schemas.openxmlformats.org/officeDocument/2006/relationships/hyperlink" Target="https://www.diodes.com/assets/Datasheets/ZXTN08400BFF.pdf" TargetMode="External"/><Relationship Id="rId_hyperlink_350" Type="http://schemas.openxmlformats.org/officeDocument/2006/relationships/hyperlink" Target="https://www.diodes.com/assets/Datasheets/ZXTN08400BNS.pdf" TargetMode="External"/><Relationship Id="rId_hyperlink_351" Type="http://schemas.openxmlformats.org/officeDocument/2006/relationships/hyperlink" Target="https://www.diodes.com/assets/Datasheets/ZXTN10150DZ.pdf" TargetMode="External"/><Relationship Id="rId_hyperlink_352" Type="http://schemas.openxmlformats.org/officeDocument/2006/relationships/hyperlink" Target="https://www.diodes.com/assets/Datasheets/ZXTN4004K.pdf" TargetMode="External"/><Relationship Id="rId_hyperlink_353" Type="http://schemas.openxmlformats.org/officeDocument/2006/relationships/hyperlink" Target="https://www.diodes.com/assets/Datasheets/ZXTN4004K.pdf" TargetMode="External"/><Relationship Id="rId_hyperlink_354" Type="http://schemas.openxmlformats.org/officeDocument/2006/relationships/hyperlink" Target="https://www.diodes.com/assets/Datasheets/ZXTN4004Z.pdf" TargetMode="External"/><Relationship Id="rId_hyperlink_355" Type="http://schemas.openxmlformats.org/officeDocument/2006/relationships/hyperlink" Target="https://www.diodes.com/assets/Datasheets/ZXTN4004Z.pdf" TargetMode="External"/><Relationship Id="rId_hyperlink_356" Type="http://schemas.openxmlformats.org/officeDocument/2006/relationships/hyperlink" Target="https://www.diodes.com/assets/Datasheets/ZXTN4006Z.pdf" TargetMode="External"/><Relationship Id="rId_hyperlink_357" Type="http://schemas.openxmlformats.org/officeDocument/2006/relationships/hyperlink" Target="https://www.diodes.com/assets/Datasheets/ZXTN5551FL.pdf" TargetMode="External"/><Relationship Id="rId_hyperlink_358" Type="http://schemas.openxmlformats.org/officeDocument/2006/relationships/hyperlink" Target="https://www.diodes.com/assets/Datasheets/ZXTN5551FLQ.pdf" TargetMode="External"/><Relationship Id="rId_hyperlink_359" Type="http://schemas.openxmlformats.org/officeDocument/2006/relationships/hyperlink" Target="https://www.diodes.com/assets/Datasheets/ZXTP01500BG.pdf" TargetMode="External"/><Relationship Id="rId_hyperlink_360" Type="http://schemas.openxmlformats.org/officeDocument/2006/relationships/hyperlink" Target="https://www.diodes.com/assets/Datasheets/ZXTP01500BGQ.pdf" TargetMode="External"/><Relationship Id="rId_hyperlink_361" Type="http://schemas.openxmlformats.org/officeDocument/2006/relationships/hyperlink" Target="https://www.diodes.com/assets/Datasheets/ZXTP03200BG.pdf" TargetMode="External"/><Relationship Id="rId_hyperlink_362" Type="http://schemas.openxmlformats.org/officeDocument/2006/relationships/hyperlink" Target="https://www.diodes.com/assets/Datasheets/ZXTP03200BZ.pdf" TargetMode="External"/><Relationship Id="rId_hyperlink_363" Type="http://schemas.openxmlformats.org/officeDocument/2006/relationships/hyperlink" Target="https://www.diodes.com/assets/Datasheets/ZXTP05120HFF.pdf" TargetMode="External"/><Relationship Id="rId_hyperlink_364" Type="http://schemas.openxmlformats.org/officeDocument/2006/relationships/hyperlink" Target="https://www.diodes.com/assets/Datasheets/ZXTP08400BFF.pdf" TargetMode="External"/><Relationship Id="rId_hyperlink_365" Type="http://schemas.openxmlformats.org/officeDocument/2006/relationships/hyperlink" Target="https://www.diodes.com/assets/Datasheets/ZXTP2014G.pdf" TargetMode="External"/><Relationship Id="rId_hyperlink_366" Type="http://schemas.openxmlformats.org/officeDocument/2006/relationships/hyperlink" Target="https://www.diodes.com/assets/Datasheets/ZXTP2014Z.pdf" TargetMode="External"/><Relationship Id="rId_hyperlink_367" Type="http://schemas.openxmlformats.org/officeDocument/2006/relationships/hyperlink" Target="https://www.diodes.com/assets/Datasheets/ZXTP2014ZQ.pdf" TargetMode="External"/><Relationship Id="rId_hyperlink_368" Type="http://schemas.openxmlformats.org/officeDocument/2006/relationships/hyperlink" Target="https://www.diodes.com/assets/Datasheets/ZXTP23140BFH.pdf" TargetMode="External"/><Relationship Id="rId_hyperlink_369" Type="http://schemas.openxmlformats.org/officeDocument/2006/relationships/hyperlink" Target="https://www.diodes.com/assets/Datasheets/ZXTP25140BFH.pdf" TargetMode="External"/><Relationship Id="rId_hyperlink_370" Type="http://schemas.openxmlformats.org/officeDocument/2006/relationships/hyperlink" Target="https://www.diodes.com/assets/Datasheets/ZXTP25140BFHQ.pdf" TargetMode="External"/><Relationship Id="rId_hyperlink_371" Type="http://schemas.openxmlformats.org/officeDocument/2006/relationships/hyperlink" Target="https://www.diodes.com/assets/Datasheets/ZXTP5401FL.pdf" TargetMode="External"/><Relationship Id="rId_hyperlink_372" Type="http://schemas.openxmlformats.org/officeDocument/2006/relationships/hyperlink" Target="https://www.diodes.com/assets/Datasheets/ZXTP5401FLQ.pdf" TargetMode="External"/><Relationship Id="rId_hyperlink_373" Type="http://schemas.openxmlformats.org/officeDocument/2006/relationships/hyperlink" Target="https://www.diodes.com/assets/Datasheets/ZXTP5401G.pdf" TargetMode="External"/><Relationship Id="rId_hyperlink_374" Type="http://schemas.openxmlformats.org/officeDocument/2006/relationships/hyperlink" Target="https://www.diodes.com/assets/Datasheets/ZXTP5401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8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49.226" bestFit="true" customWidth="true" style="0"/>
    <col min="5" max="5" width="22.257" bestFit="true" customWidth="true" style="0"/>
    <col min="6" max="6" width="18.591" bestFit="true" customWidth="true" style="0"/>
    <col min="7" max="7" width="69.388" bestFit="true" customWidth="true" style="0"/>
    <col min="8" max="8" width="51.583" bestFit="true" customWidth="true" style="0"/>
    <col min="9" max="9" width="12.83" bestFit="true" customWidth="true" style="0"/>
    <col min="10" max="10" width="19.769" bestFit="true" customWidth="true" style="0"/>
    <col min="11" max="11" width="10.343" bestFit="true" customWidth="true" style="0"/>
    <col min="12" max="12" width="11.521" bestFit="true" customWidth="true" style="0"/>
    <col min="13" max="13" width="10.343" bestFit="true" customWidth="true" style="0"/>
    <col min="14" max="14" width="13.878" bestFit="true" customWidth="true" style="0"/>
    <col min="15" max="15" width="19.769" bestFit="true" customWidth="true" style="0"/>
    <col min="16" max="16" width="15.056" bestFit="true" customWidth="true" style="0"/>
    <col min="17" max="17" width="20.947" bestFit="true" customWidth="true" style="0"/>
    <col min="18" max="18" width="23.304" bestFit="true" customWidth="true" style="0"/>
    <col min="19" max="19" width="32.73" bestFit="true" customWidth="true" style="0"/>
    <col min="20" max="20" width="28.017" bestFit="true" customWidth="true" style="0"/>
    <col min="21" max="21" width="33.908" bestFit="true" customWidth="true" style="0"/>
    <col min="22" max="22" width="12.83" bestFit="true" customWidth="true" style="0"/>
    <col min="23" max="23" width="18.591" bestFit="true" customWidth="true" style="0"/>
    <col min="24" max="24" width="19.9" bestFit="true" customWidth="true" style="0"/>
    <col min="25" max="25" width="32.861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Hyperlink("https://www.diodes.com/assets/Datasheets/2DA1201Y.pdf")</f>
        <v>https://www.diodes.com/assets/Datasheets/2DA1201Y.pdf</v>
      </c>
      <c r="C2" t="str">
        <f>Hyperlink("https://www.diodes.com/part/view/2DA1201Y","2DA1201Y")</f>
        <v>2DA1201Y</v>
      </c>
      <c r="D2" t="s">
        <v>26</v>
      </c>
      <c r="G2" t="s">
        <v>27</v>
      </c>
      <c r="H2" t="s">
        <v>28</v>
      </c>
      <c r="I2" t="s">
        <v>29</v>
      </c>
      <c r="J2">
        <v>120</v>
      </c>
      <c r="K2">
        <v>0.8</v>
      </c>
      <c r="L2">
        <v>3</v>
      </c>
      <c r="M2">
        <v>1.5</v>
      </c>
      <c r="N2">
        <v>120</v>
      </c>
      <c r="O2">
        <v>0.1</v>
      </c>
      <c r="R2">
        <v>1000</v>
      </c>
      <c r="S2" t="s">
        <v>30</v>
      </c>
      <c r="V2">
        <v>160</v>
      </c>
      <c r="Y2" t="s">
        <v>31</v>
      </c>
    </row>
    <row r="3" spans="1:25">
      <c r="A3" t="s">
        <v>32</v>
      </c>
      <c r="B3" s="2" t="str">
        <f>Hyperlink("https://www.diodes.com/assets/Datasheets/2DA1201Y.pdf")</f>
        <v>https://www.diodes.com/assets/Datasheets/2DA1201Y.pdf</v>
      </c>
      <c r="C3" t="str">
        <f>Hyperlink("https://www.diodes.com/part/view/2DA1201YQ","2DA1201YQ")</f>
        <v>2DA1201YQ</v>
      </c>
      <c r="D3" t="s">
        <v>26</v>
      </c>
      <c r="G3" t="s">
        <v>27</v>
      </c>
      <c r="H3" t="s">
        <v>33</v>
      </c>
      <c r="I3" t="s">
        <v>29</v>
      </c>
      <c r="J3">
        <v>120</v>
      </c>
      <c r="K3">
        <v>0.8</v>
      </c>
      <c r="L3">
        <v>3</v>
      </c>
      <c r="M3">
        <v>1.5</v>
      </c>
      <c r="N3">
        <v>120</v>
      </c>
      <c r="O3">
        <v>0.1</v>
      </c>
      <c r="R3">
        <v>1000</v>
      </c>
      <c r="S3" t="s">
        <v>30</v>
      </c>
      <c r="V3">
        <v>160</v>
      </c>
      <c r="Y3" t="s">
        <v>31</v>
      </c>
    </row>
    <row r="4" spans="1:25">
      <c r="A4" t="s">
        <v>34</v>
      </c>
      <c r="B4" s="2" t="str">
        <f>Hyperlink("https://www.diodes.com/assets/Datasheets/2DA1971.pdf")</f>
        <v>https://www.diodes.com/assets/Datasheets/2DA1971.pdf</v>
      </c>
      <c r="C4" t="str">
        <f>Hyperlink("https://www.diodes.com/part/view/2DA1971","2DA1971")</f>
        <v>2DA1971</v>
      </c>
      <c r="D4" t="s">
        <v>35</v>
      </c>
      <c r="G4" t="s">
        <v>36</v>
      </c>
      <c r="H4" t="s">
        <v>28</v>
      </c>
      <c r="I4" t="s">
        <v>29</v>
      </c>
      <c r="J4">
        <v>400</v>
      </c>
      <c r="K4">
        <v>0.5</v>
      </c>
      <c r="L4">
        <v>1</v>
      </c>
      <c r="M4">
        <v>1.5</v>
      </c>
      <c r="N4">
        <v>140</v>
      </c>
      <c r="O4">
        <v>0.02</v>
      </c>
      <c r="P4">
        <v>140</v>
      </c>
      <c r="Q4">
        <v>0.1</v>
      </c>
      <c r="R4">
        <v>250</v>
      </c>
      <c r="S4" t="s">
        <v>37</v>
      </c>
      <c r="T4">
        <v>400</v>
      </c>
      <c r="U4" t="s">
        <v>38</v>
      </c>
      <c r="V4">
        <v>75</v>
      </c>
      <c r="Y4" t="s">
        <v>31</v>
      </c>
    </row>
    <row r="5" spans="1:25">
      <c r="A5" t="s">
        <v>39</v>
      </c>
      <c r="B5" s="2" t="str">
        <f>Hyperlink("https://www.diodes.com/assets/Datasheets/2DA1971Q.pdf")</f>
        <v>https://www.diodes.com/assets/Datasheets/2DA1971Q.pdf</v>
      </c>
      <c r="C5" t="str">
        <f>Hyperlink("https://www.diodes.com/part/view/2DA1971Q","2DA1971Q")</f>
        <v>2DA1971Q</v>
      </c>
      <c r="D5" t="s">
        <v>35</v>
      </c>
      <c r="G5" t="s">
        <v>36</v>
      </c>
      <c r="H5" t="s">
        <v>33</v>
      </c>
      <c r="I5" t="s">
        <v>29</v>
      </c>
      <c r="J5">
        <v>400</v>
      </c>
      <c r="K5">
        <v>0.5</v>
      </c>
      <c r="L5">
        <v>1</v>
      </c>
      <c r="M5">
        <v>1.5</v>
      </c>
      <c r="N5">
        <v>140</v>
      </c>
      <c r="O5">
        <v>0.02</v>
      </c>
      <c r="P5">
        <v>140</v>
      </c>
      <c r="Q5">
        <v>0.1</v>
      </c>
      <c r="R5">
        <v>250</v>
      </c>
      <c r="S5" t="s">
        <v>37</v>
      </c>
      <c r="T5">
        <v>400</v>
      </c>
      <c r="U5" t="s">
        <v>38</v>
      </c>
      <c r="V5">
        <v>75</v>
      </c>
      <c r="Y5" t="s">
        <v>31</v>
      </c>
    </row>
    <row r="6" spans="1:25">
      <c r="A6" t="s">
        <v>40</v>
      </c>
      <c r="B6" s="2" t="str">
        <f>Hyperlink("https://www.diodes.com/assets/Datasheets/BCX41.pdf")</f>
        <v>https://www.diodes.com/assets/Datasheets/BCX41.pdf</v>
      </c>
      <c r="C6" t="str">
        <f>Hyperlink("https://www.diodes.com/part/view/BCX41","BCX41")</f>
        <v>BCX41</v>
      </c>
      <c r="D6" t="s">
        <v>41</v>
      </c>
      <c r="G6" t="s">
        <v>27</v>
      </c>
      <c r="H6" t="s">
        <v>28</v>
      </c>
      <c r="I6" t="s">
        <v>42</v>
      </c>
      <c r="J6">
        <v>125</v>
      </c>
      <c r="K6">
        <v>0.8</v>
      </c>
      <c r="L6">
        <v>1</v>
      </c>
      <c r="M6">
        <v>0.35</v>
      </c>
      <c r="N6">
        <v>63</v>
      </c>
      <c r="O6">
        <v>0.1</v>
      </c>
      <c r="P6">
        <v>40</v>
      </c>
      <c r="Q6">
        <v>0.2</v>
      </c>
      <c r="R6">
        <v>900</v>
      </c>
      <c r="S6" t="s">
        <v>43</v>
      </c>
      <c r="V6">
        <v>100</v>
      </c>
      <c r="Y6" t="s">
        <v>44</v>
      </c>
    </row>
    <row r="7" spans="1:25">
      <c r="A7" t="s">
        <v>45</v>
      </c>
      <c r="B7" s="2" t="str">
        <f>Hyperlink("https://www.diodes.com/assets/Datasheets/BCX41.pdf")</f>
        <v>https://www.diodes.com/assets/Datasheets/BCX41.pdf</v>
      </c>
      <c r="C7" t="str">
        <f>Hyperlink("https://www.diodes.com/part/view/BCX41Q","BCX41Q")</f>
        <v>BCX41Q</v>
      </c>
      <c r="D7" t="s">
        <v>41</v>
      </c>
      <c r="G7" t="s">
        <v>27</v>
      </c>
      <c r="H7" t="s">
        <v>33</v>
      </c>
      <c r="I7" t="s">
        <v>42</v>
      </c>
      <c r="J7">
        <v>125</v>
      </c>
      <c r="K7">
        <v>0.8</v>
      </c>
      <c r="L7">
        <v>1</v>
      </c>
      <c r="M7">
        <v>0.35</v>
      </c>
      <c r="N7">
        <v>63</v>
      </c>
      <c r="O7">
        <v>0.1</v>
      </c>
      <c r="P7">
        <v>40</v>
      </c>
      <c r="Q7">
        <v>0.2</v>
      </c>
      <c r="R7">
        <v>900</v>
      </c>
      <c r="S7" t="s">
        <v>43</v>
      </c>
      <c r="V7">
        <v>100</v>
      </c>
      <c r="Y7" t="s">
        <v>44</v>
      </c>
    </row>
    <row r="8" spans="1:25">
      <c r="A8" t="s">
        <v>46</v>
      </c>
      <c r="B8" s="2" t="str">
        <f>Hyperlink("https://www.diodes.com/assets/Datasheets/BST39.pdf")</f>
        <v>https://www.diodes.com/assets/Datasheets/BST39.pdf</v>
      </c>
      <c r="C8" t="str">
        <f>Hyperlink("https://www.diodes.com/part/view/BST39","BST39")</f>
        <v>BST39</v>
      </c>
      <c r="D8" t="s">
        <v>47</v>
      </c>
      <c r="G8" t="s">
        <v>36</v>
      </c>
      <c r="H8" t="s">
        <v>28</v>
      </c>
      <c r="I8" t="s">
        <v>42</v>
      </c>
      <c r="J8">
        <v>350</v>
      </c>
      <c r="K8">
        <v>0.5</v>
      </c>
      <c r="L8">
        <v>1</v>
      </c>
      <c r="M8">
        <v>1</v>
      </c>
      <c r="N8">
        <v>40</v>
      </c>
      <c r="O8">
        <v>0.02</v>
      </c>
      <c r="R8">
        <v>500</v>
      </c>
      <c r="S8" t="s">
        <v>48</v>
      </c>
      <c r="V8">
        <v>70</v>
      </c>
      <c r="Y8" t="s">
        <v>31</v>
      </c>
    </row>
    <row r="9" spans="1:25">
      <c r="A9" t="s">
        <v>49</v>
      </c>
      <c r="B9" s="2" t="str">
        <f>Hyperlink("https://www.diodes.com/assets/Datasheets/DMMT5401.pdf")</f>
        <v>https://www.diodes.com/assets/Datasheets/DMMT5401.pdf</v>
      </c>
      <c r="C9" t="str">
        <f>Hyperlink("https://www.diodes.com/part/view/DMMT5401","DMMT5401")</f>
        <v>DMMT5401</v>
      </c>
      <c r="D9" t="s">
        <v>50</v>
      </c>
      <c r="G9" t="s">
        <v>51</v>
      </c>
      <c r="H9" t="s">
        <v>28</v>
      </c>
      <c r="I9" t="s">
        <v>52</v>
      </c>
      <c r="J9">
        <v>150</v>
      </c>
      <c r="K9">
        <v>0.2</v>
      </c>
      <c r="M9">
        <v>0.3</v>
      </c>
      <c r="N9">
        <v>60</v>
      </c>
      <c r="O9">
        <v>0.01</v>
      </c>
      <c r="P9">
        <v>50</v>
      </c>
      <c r="Q9">
        <v>0.05</v>
      </c>
      <c r="R9">
        <v>200</v>
      </c>
      <c r="S9" t="s">
        <v>53</v>
      </c>
      <c r="T9">
        <v>500</v>
      </c>
      <c r="U9" t="s">
        <v>54</v>
      </c>
      <c r="V9">
        <v>100</v>
      </c>
      <c r="Y9" t="s">
        <v>55</v>
      </c>
    </row>
    <row r="10" spans="1:25">
      <c r="A10" t="s">
        <v>56</v>
      </c>
      <c r="B10" s="2" t="str">
        <f>Hyperlink("https://www.diodes.com/assets/Datasheets/ds30436.pdf")</f>
        <v>https://www.diodes.com/assets/Datasheets/ds30436.pdf</v>
      </c>
      <c r="C10" t="str">
        <f>Hyperlink("https://www.diodes.com/part/view/DMMT5551","DMMT5551")</f>
        <v>DMMT5551</v>
      </c>
      <c r="D10" t="s">
        <v>57</v>
      </c>
      <c r="G10" t="s">
        <v>51</v>
      </c>
      <c r="H10" t="s">
        <v>28</v>
      </c>
      <c r="I10" t="s">
        <v>58</v>
      </c>
      <c r="J10">
        <v>160</v>
      </c>
      <c r="K10">
        <v>0.2</v>
      </c>
      <c r="M10">
        <v>0.3</v>
      </c>
      <c r="N10">
        <v>80</v>
      </c>
      <c r="O10">
        <v>0.01</v>
      </c>
      <c r="P10">
        <v>30</v>
      </c>
      <c r="Q10">
        <v>0.05</v>
      </c>
      <c r="R10">
        <v>150</v>
      </c>
      <c r="S10" t="s">
        <v>53</v>
      </c>
      <c r="T10">
        <v>200</v>
      </c>
      <c r="U10" t="s">
        <v>54</v>
      </c>
      <c r="V10">
        <v>100</v>
      </c>
      <c r="Y10" t="s">
        <v>55</v>
      </c>
    </row>
    <row r="11" spans="1:25">
      <c r="A11" t="s">
        <v>59</v>
      </c>
      <c r="B11" s="2" t="str">
        <f>Hyperlink("https://www.diodes.com/assets/Datasheets/ds30436.pdf")</f>
        <v>https://www.diodes.com/assets/Datasheets/ds30436.pdf</v>
      </c>
      <c r="C11" t="str">
        <f>Hyperlink("https://www.diodes.com/part/view/DMMT5551S","DMMT5551S")</f>
        <v>DMMT5551S</v>
      </c>
      <c r="D11" t="s">
        <v>57</v>
      </c>
      <c r="G11" t="s">
        <v>51</v>
      </c>
      <c r="H11" t="s">
        <v>28</v>
      </c>
      <c r="I11" t="s">
        <v>58</v>
      </c>
      <c r="J11">
        <v>160</v>
      </c>
      <c r="K11">
        <v>0.2</v>
      </c>
      <c r="M11">
        <v>0.3</v>
      </c>
      <c r="N11">
        <v>80</v>
      </c>
      <c r="O11">
        <v>0.01</v>
      </c>
      <c r="P11">
        <v>30</v>
      </c>
      <c r="Q11">
        <v>0.05</v>
      </c>
      <c r="R11">
        <v>150</v>
      </c>
      <c r="S11" t="s">
        <v>53</v>
      </c>
      <c r="T11">
        <v>200</v>
      </c>
      <c r="U11" t="s">
        <v>54</v>
      </c>
      <c r="V11">
        <v>100</v>
      </c>
      <c r="Y11" t="s">
        <v>55</v>
      </c>
    </row>
    <row r="12" spans="1:25">
      <c r="A12" t="s">
        <v>60</v>
      </c>
      <c r="B12" s="2" t="str">
        <f>Hyperlink("https://www.diodes.com/assets/Datasheets/ds30625.pdf")</f>
        <v>https://www.diodes.com/assets/Datasheets/ds30625.pdf</v>
      </c>
      <c r="C12" t="str">
        <f>Hyperlink("https://www.diodes.com/part/view/DN350T05","DN350T05")</f>
        <v>DN350T05</v>
      </c>
      <c r="D12" t="s">
        <v>61</v>
      </c>
      <c r="G12" t="s">
        <v>36</v>
      </c>
      <c r="H12" t="s">
        <v>28</v>
      </c>
      <c r="I12" t="s">
        <v>42</v>
      </c>
      <c r="J12">
        <v>350</v>
      </c>
      <c r="K12">
        <v>0.5</v>
      </c>
      <c r="M12">
        <v>0.3</v>
      </c>
      <c r="N12">
        <v>30</v>
      </c>
      <c r="O12">
        <v>0.01</v>
      </c>
      <c r="P12">
        <v>15</v>
      </c>
      <c r="Q12">
        <v>0.1</v>
      </c>
      <c r="R12">
        <v>350</v>
      </c>
      <c r="S12" t="s">
        <v>62</v>
      </c>
      <c r="T12">
        <v>500</v>
      </c>
      <c r="U12" t="s">
        <v>63</v>
      </c>
      <c r="V12">
        <v>50</v>
      </c>
      <c r="Y12" t="s">
        <v>44</v>
      </c>
    </row>
    <row r="13" spans="1:25">
      <c r="A13" t="s">
        <v>64</v>
      </c>
      <c r="B13" s="2" t="str">
        <f>Hyperlink("https://www.diodes.com/assets/Datasheets/ds30624.pdf")</f>
        <v>https://www.diodes.com/assets/Datasheets/ds30624.pdf</v>
      </c>
      <c r="C13" t="str">
        <f>Hyperlink("https://www.diodes.com/part/view/DP350T05","DP350T05")</f>
        <v>DP350T05</v>
      </c>
      <c r="D13" t="s">
        <v>65</v>
      </c>
      <c r="G13" t="s">
        <v>36</v>
      </c>
      <c r="H13" t="s">
        <v>28</v>
      </c>
      <c r="I13" t="s">
        <v>29</v>
      </c>
      <c r="J13">
        <v>350</v>
      </c>
      <c r="K13">
        <v>0.5</v>
      </c>
      <c r="M13">
        <v>0.3</v>
      </c>
      <c r="N13">
        <v>30</v>
      </c>
      <c r="O13">
        <v>0.01</v>
      </c>
      <c r="P13">
        <v>15</v>
      </c>
      <c r="Q13">
        <v>0.1</v>
      </c>
      <c r="R13">
        <v>350</v>
      </c>
      <c r="S13" t="s">
        <v>62</v>
      </c>
      <c r="T13">
        <v>500</v>
      </c>
      <c r="U13" t="s">
        <v>63</v>
      </c>
      <c r="V13">
        <v>50</v>
      </c>
      <c r="Y13" t="s">
        <v>44</v>
      </c>
    </row>
    <row r="14" spans="1:25">
      <c r="A14" t="s">
        <v>66</v>
      </c>
      <c r="B14" s="2" t="str">
        <f>Hyperlink("https://www.diodes.com/assets/Datasheets/DXT13003DG.pdf")</f>
        <v>https://www.diodes.com/assets/Datasheets/DXT13003DG.pdf</v>
      </c>
      <c r="C14" t="str">
        <f>Hyperlink("https://www.diodes.com/part/view/DXT13003DG","DXT13003DG")</f>
        <v>DXT13003DG</v>
      </c>
      <c r="D14" t="s">
        <v>67</v>
      </c>
      <c r="G14" t="s">
        <v>36</v>
      </c>
      <c r="H14" t="s">
        <v>28</v>
      </c>
      <c r="I14" t="s">
        <v>42</v>
      </c>
      <c r="J14">
        <v>700</v>
      </c>
      <c r="K14">
        <v>1.3</v>
      </c>
      <c r="L14">
        <v>3</v>
      </c>
      <c r="M14">
        <v>3</v>
      </c>
      <c r="N14">
        <v>20</v>
      </c>
      <c r="O14">
        <v>0.02</v>
      </c>
      <c r="P14">
        <v>16</v>
      </c>
      <c r="Q14">
        <v>0.5</v>
      </c>
      <c r="R14">
        <v>300</v>
      </c>
      <c r="S14" t="s">
        <v>68</v>
      </c>
      <c r="T14">
        <v>400</v>
      </c>
      <c r="U14" t="s">
        <v>69</v>
      </c>
      <c r="V14">
        <v>4</v>
      </c>
      <c r="Y14" t="s">
        <v>70</v>
      </c>
    </row>
    <row r="15" spans="1:25">
      <c r="A15" t="s">
        <v>71</v>
      </c>
      <c r="B15" s="2" t="str">
        <f>Hyperlink("https://www.diodes.com/assets/Datasheets/ds32009.pdf")</f>
        <v>https://www.diodes.com/assets/Datasheets/ds32009.pdf</v>
      </c>
      <c r="C15" t="str">
        <f>Hyperlink("https://www.diodes.com/part/view/DXT2014P5","DXT2014P5")</f>
        <v>DXT2014P5</v>
      </c>
      <c r="D15" t="s">
        <v>72</v>
      </c>
      <c r="G15" t="s">
        <v>36</v>
      </c>
      <c r="H15" t="s">
        <v>28</v>
      </c>
      <c r="I15" t="s">
        <v>29</v>
      </c>
      <c r="J15">
        <v>140</v>
      </c>
      <c r="K15">
        <v>4</v>
      </c>
      <c r="L15">
        <v>10</v>
      </c>
      <c r="M15">
        <v>3.2</v>
      </c>
      <c r="N15">
        <v>100</v>
      </c>
      <c r="O15">
        <v>1</v>
      </c>
      <c r="P15">
        <v>45</v>
      </c>
      <c r="Q15">
        <v>3</v>
      </c>
      <c r="R15">
        <v>120</v>
      </c>
      <c r="S15" t="s">
        <v>73</v>
      </c>
      <c r="T15">
        <v>360</v>
      </c>
      <c r="U15" t="s">
        <v>74</v>
      </c>
      <c r="V15">
        <v>120</v>
      </c>
      <c r="Y15" t="s">
        <v>75</v>
      </c>
    </row>
    <row r="16" spans="1:25">
      <c r="A16" t="s">
        <v>76</v>
      </c>
      <c r="B16" s="2" t="str">
        <f>Hyperlink("https://www.diodes.com/assets/Datasheets/DXT458P5.pdf")</f>
        <v>https://www.diodes.com/assets/Datasheets/DXT458P5.pdf</v>
      </c>
      <c r="C16" t="str">
        <f>Hyperlink("https://www.diodes.com/part/view/DXT458P5","DXT458P5")</f>
        <v>DXT458P5</v>
      </c>
      <c r="D16" t="s">
        <v>77</v>
      </c>
      <c r="G16" t="s">
        <v>36</v>
      </c>
      <c r="H16" t="s">
        <v>28</v>
      </c>
      <c r="I16" t="s">
        <v>42</v>
      </c>
      <c r="J16">
        <v>400</v>
      </c>
      <c r="K16">
        <v>0.3</v>
      </c>
      <c r="L16">
        <v>1</v>
      </c>
      <c r="M16">
        <v>2.8</v>
      </c>
      <c r="N16">
        <v>100</v>
      </c>
      <c r="O16">
        <v>0.001</v>
      </c>
      <c r="P16">
        <v>15</v>
      </c>
      <c r="Q16">
        <v>0.1</v>
      </c>
      <c r="R16">
        <v>200</v>
      </c>
      <c r="S16" t="s">
        <v>62</v>
      </c>
      <c r="T16">
        <v>500</v>
      </c>
      <c r="U16" t="s">
        <v>78</v>
      </c>
      <c r="V16">
        <v>50</v>
      </c>
      <c r="Y16" t="s">
        <v>75</v>
      </c>
    </row>
    <row r="17" spans="1:25">
      <c r="A17" t="s">
        <v>79</v>
      </c>
      <c r="B17" s="2" t="str">
        <f>Hyperlink("https://www.diodes.com/assets/Datasheets/ds31226.pdf")</f>
        <v>https://www.diodes.com/assets/Datasheets/ds31226.pdf</v>
      </c>
      <c r="C17" t="str">
        <f>Hyperlink("https://www.diodes.com/part/view/DXT5401","DXT5401")</f>
        <v>DXT5401</v>
      </c>
      <c r="D17" t="s">
        <v>80</v>
      </c>
      <c r="G17" t="s">
        <v>36</v>
      </c>
      <c r="H17" t="s">
        <v>28</v>
      </c>
      <c r="I17" t="s">
        <v>29</v>
      </c>
      <c r="J17">
        <v>150</v>
      </c>
      <c r="K17">
        <v>0.6</v>
      </c>
      <c r="M17">
        <v>1</v>
      </c>
      <c r="N17">
        <v>60</v>
      </c>
      <c r="O17">
        <v>0.01</v>
      </c>
      <c r="P17">
        <v>50</v>
      </c>
      <c r="Q17">
        <v>0.05</v>
      </c>
      <c r="R17">
        <v>200</v>
      </c>
      <c r="S17" t="s">
        <v>53</v>
      </c>
      <c r="T17">
        <v>500</v>
      </c>
      <c r="U17" t="s">
        <v>54</v>
      </c>
      <c r="V17">
        <v>100</v>
      </c>
      <c r="Y17" t="s">
        <v>31</v>
      </c>
    </row>
    <row r="18" spans="1:25">
      <c r="A18" t="s">
        <v>81</v>
      </c>
      <c r="B18" s="2" t="str">
        <f>Hyperlink("https://www.diodes.com/assets/Datasheets/DXT5551.pdf")</f>
        <v>https://www.diodes.com/assets/Datasheets/DXT5551.pdf</v>
      </c>
      <c r="C18" t="str">
        <f>Hyperlink("https://www.diodes.com/part/view/DXT5551","DXT5551")</f>
        <v>DXT5551</v>
      </c>
      <c r="D18" t="s">
        <v>82</v>
      </c>
      <c r="G18" t="s">
        <v>36</v>
      </c>
      <c r="H18" t="s">
        <v>28</v>
      </c>
      <c r="I18" t="s">
        <v>42</v>
      </c>
      <c r="J18">
        <v>160</v>
      </c>
      <c r="K18">
        <v>0.6</v>
      </c>
      <c r="M18">
        <v>1</v>
      </c>
      <c r="N18">
        <v>80</v>
      </c>
      <c r="O18">
        <v>0.01</v>
      </c>
      <c r="P18">
        <v>30</v>
      </c>
      <c r="Q18">
        <v>0.05</v>
      </c>
      <c r="R18">
        <v>150</v>
      </c>
      <c r="S18" t="s">
        <v>53</v>
      </c>
      <c r="T18">
        <v>200</v>
      </c>
      <c r="U18" t="s">
        <v>54</v>
      </c>
      <c r="V18">
        <v>100</v>
      </c>
      <c r="Y18" t="s">
        <v>31</v>
      </c>
    </row>
    <row r="19" spans="1:25">
      <c r="A19" t="s">
        <v>83</v>
      </c>
      <c r="B19" s="2" t="str">
        <f>Hyperlink("https://www.diodes.com/assets/Datasheets/DXT5551P5.pdf")</f>
        <v>https://www.diodes.com/assets/Datasheets/DXT5551P5.pdf</v>
      </c>
      <c r="C19" t="str">
        <f>Hyperlink("https://www.diodes.com/part/view/DXT5551P5","DXT5551P5")</f>
        <v>DXT5551P5</v>
      </c>
      <c r="D19" t="s">
        <v>84</v>
      </c>
      <c r="G19" t="s">
        <v>36</v>
      </c>
      <c r="H19" t="s">
        <v>28</v>
      </c>
      <c r="I19" t="s">
        <v>42</v>
      </c>
      <c r="J19">
        <v>160</v>
      </c>
      <c r="K19">
        <v>0.6</v>
      </c>
      <c r="M19">
        <v>1.2</v>
      </c>
      <c r="N19">
        <v>80</v>
      </c>
      <c r="O19">
        <v>0.01</v>
      </c>
      <c r="P19">
        <v>30</v>
      </c>
      <c r="Q19">
        <v>0.05</v>
      </c>
      <c r="R19">
        <v>150</v>
      </c>
      <c r="S19" t="s">
        <v>53</v>
      </c>
      <c r="T19">
        <v>200</v>
      </c>
      <c r="U19" t="s">
        <v>54</v>
      </c>
      <c r="V19">
        <v>130</v>
      </c>
      <c r="Y19" t="s">
        <v>75</v>
      </c>
    </row>
    <row r="20" spans="1:25">
      <c r="A20" t="s">
        <v>85</v>
      </c>
      <c r="B20" s="2" t="str">
        <f>Hyperlink("https://www.diodes.com/assets/Datasheets/DXT5551P5Q.pdf")</f>
        <v>https://www.diodes.com/assets/Datasheets/DXT5551P5Q.pdf</v>
      </c>
      <c r="C20" t="str">
        <f>Hyperlink("https://www.diodes.com/part/view/DXT5551P5Q","DXT5551P5Q")</f>
        <v>DXT5551P5Q</v>
      </c>
      <c r="D20" t="s">
        <v>84</v>
      </c>
      <c r="G20" t="s">
        <v>36</v>
      </c>
      <c r="H20" t="s">
        <v>33</v>
      </c>
      <c r="I20" t="s">
        <v>42</v>
      </c>
      <c r="J20">
        <v>160</v>
      </c>
      <c r="K20">
        <v>0.6</v>
      </c>
      <c r="M20">
        <v>1.2</v>
      </c>
      <c r="N20">
        <v>80</v>
      </c>
      <c r="O20">
        <v>0.01</v>
      </c>
      <c r="P20">
        <v>30</v>
      </c>
      <c r="Q20">
        <v>0.05</v>
      </c>
      <c r="R20">
        <v>150</v>
      </c>
      <c r="S20" t="s">
        <v>53</v>
      </c>
      <c r="T20">
        <v>200</v>
      </c>
      <c r="U20" t="s">
        <v>54</v>
      </c>
      <c r="V20">
        <v>130</v>
      </c>
      <c r="Y20" t="s">
        <v>75</v>
      </c>
    </row>
    <row r="21" spans="1:25">
      <c r="A21" t="s">
        <v>86</v>
      </c>
      <c r="B21" s="2" t="str">
        <f>Hyperlink("https://www.diodes.com/assets/Datasheets/DXT696BK.pdf")</f>
        <v>https://www.diodes.com/assets/Datasheets/DXT696BK.pdf</v>
      </c>
      <c r="C21" t="str">
        <f>Hyperlink("https://www.diodes.com/part/view/DXT696BK","DXT696BK")</f>
        <v>DXT696BK</v>
      </c>
      <c r="D21" t="s">
        <v>87</v>
      </c>
      <c r="G21" t="s">
        <v>36</v>
      </c>
      <c r="H21" t="s">
        <v>28</v>
      </c>
      <c r="I21" t="s">
        <v>42</v>
      </c>
      <c r="J21">
        <v>180</v>
      </c>
      <c r="K21">
        <v>0.5</v>
      </c>
      <c r="L21">
        <v>1</v>
      </c>
      <c r="M21">
        <v>3.4</v>
      </c>
      <c r="N21">
        <v>500</v>
      </c>
      <c r="O21">
        <v>0.1</v>
      </c>
      <c r="P21">
        <v>150</v>
      </c>
      <c r="Q21">
        <v>0.2</v>
      </c>
      <c r="R21">
        <v>200</v>
      </c>
      <c r="S21" t="s">
        <v>88</v>
      </c>
      <c r="T21">
        <v>250</v>
      </c>
      <c r="U21" t="s">
        <v>89</v>
      </c>
      <c r="V21">
        <v>70</v>
      </c>
      <c r="Y21" t="s">
        <v>90</v>
      </c>
    </row>
    <row r="22" spans="1:25">
      <c r="A22" t="s">
        <v>91</v>
      </c>
      <c r="B22" s="2" t="str">
        <f>Hyperlink("https://www.diodes.com/assets/Datasheets/ds31158.pdf")</f>
        <v>https://www.diodes.com/assets/Datasheets/ds31158.pdf</v>
      </c>
      <c r="C22" t="str">
        <f>Hyperlink("https://www.diodes.com/part/view/DXTA42","DXTA42")</f>
        <v>DXTA42</v>
      </c>
      <c r="D22" t="s">
        <v>92</v>
      </c>
      <c r="G22" t="s">
        <v>36</v>
      </c>
      <c r="H22" t="s">
        <v>28</v>
      </c>
      <c r="I22" t="s">
        <v>42</v>
      </c>
      <c r="J22">
        <v>300</v>
      </c>
      <c r="K22">
        <v>0.5</v>
      </c>
      <c r="M22">
        <v>1</v>
      </c>
      <c r="N22">
        <v>40</v>
      </c>
      <c r="O22">
        <v>0.01</v>
      </c>
      <c r="P22">
        <v>40</v>
      </c>
      <c r="Q22">
        <v>0.03</v>
      </c>
      <c r="R22">
        <v>500</v>
      </c>
      <c r="S22" t="s">
        <v>62</v>
      </c>
      <c r="V22">
        <v>50</v>
      </c>
      <c r="Y22" t="s">
        <v>31</v>
      </c>
    </row>
    <row r="23" spans="1:25">
      <c r="A23" t="s">
        <v>93</v>
      </c>
      <c r="B23" s="2" t="str">
        <f>Hyperlink("https://www.diodes.com/assets/Datasheets/ds31159.pdf")</f>
        <v>https://www.diodes.com/assets/Datasheets/ds31159.pdf</v>
      </c>
      <c r="C23" t="str">
        <f>Hyperlink("https://www.diodes.com/part/view/DXTA92","DXTA92")</f>
        <v>DXTA92</v>
      </c>
      <c r="D23" t="s">
        <v>94</v>
      </c>
      <c r="G23" t="s">
        <v>36</v>
      </c>
      <c r="H23" t="s">
        <v>28</v>
      </c>
      <c r="I23" t="s">
        <v>29</v>
      </c>
      <c r="J23">
        <v>300</v>
      </c>
      <c r="K23">
        <v>0.5</v>
      </c>
      <c r="M23">
        <v>1</v>
      </c>
      <c r="N23">
        <v>40</v>
      </c>
      <c r="O23">
        <v>0.01</v>
      </c>
      <c r="P23">
        <v>25</v>
      </c>
      <c r="Q23">
        <v>0.03</v>
      </c>
      <c r="R23">
        <v>500</v>
      </c>
      <c r="S23" t="s">
        <v>62</v>
      </c>
      <c r="V23">
        <v>50</v>
      </c>
      <c r="Y23" t="s">
        <v>31</v>
      </c>
    </row>
    <row r="24" spans="1:25">
      <c r="A24" t="s">
        <v>95</v>
      </c>
      <c r="B24" s="2" t="str">
        <f>Hyperlink("https://www.diodes.com/assets/Datasheets/DXTP03140BFG.pdf")</f>
        <v>https://www.diodes.com/assets/Datasheets/DXTP03140BFG.pdf</v>
      </c>
      <c r="C24" t="str">
        <f>Hyperlink("https://www.diodes.com/part/view/DXTP03140BFG","DXTP03140BFG")</f>
        <v>DXTP03140BFG</v>
      </c>
      <c r="D24" t="s">
        <v>96</v>
      </c>
      <c r="G24" t="s">
        <v>36</v>
      </c>
      <c r="H24" t="s">
        <v>28</v>
      </c>
      <c r="I24" t="s">
        <v>29</v>
      </c>
      <c r="J24">
        <v>140</v>
      </c>
      <c r="K24">
        <v>4</v>
      </c>
      <c r="L24">
        <v>10</v>
      </c>
      <c r="M24">
        <v>2.3</v>
      </c>
      <c r="N24">
        <v>100</v>
      </c>
      <c r="O24">
        <v>1</v>
      </c>
      <c r="P24">
        <v>45</v>
      </c>
      <c r="Q24">
        <v>3</v>
      </c>
      <c r="R24">
        <v>60</v>
      </c>
      <c r="S24" t="s">
        <v>97</v>
      </c>
      <c r="T24">
        <v>360</v>
      </c>
      <c r="U24" t="s">
        <v>74</v>
      </c>
      <c r="V24">
        <v>120</v>
      </c>
      <c r="W24">
        <v>72</v>
      </c>
      <c r="Y24" t="s">
        <v>98</v>
      </c>
    </row>
    <row r="25" spans="1:25">
      <c r="A25" t="s">
        <v>99</v>
      </c>
      <c r="B25" s="2" t="str">
        <f>Hyperlink("https://www.diodes.com/assets/Datasheets/ds32068.pdf")</f>
        <v>https://www.diodes.com/assets/Datasheets/ds32068.pdf</v>
      </c>
      <c r="C25" t="str">
        <f>Hyperlink("https://www.diodes.com/part/view/DXTP03200BP5","DXTP03200BP5")</f>
        <v>DXTP03200BP5</v>
      </c>
      <c r="D25" t="s">
        <v>100</v>
      </c>
      <c r="G25" t="s">
        <v>36</v>
      </c>
      <c r="H25" t="s">
        <v>28</v>
      </c>
      <c r="I25" t="s">
        <v>29</v>
      </c>
      <c r="J25">
        <v>200</v>
      </c>
      <c r="K25">
        <v>2</v>
      </c>
      <c r="L25">
        <v>5</v>
      </c>
      <c r="M25">
        <v>3.2</v>
      </c>
      <c r="N25">
        <v>100</v>
      </c>
      <c r="O25">
        <v>1</v>
      </c>
      <c r="P25">
        <v>20</v>
      </c>
      <c r="Q25">
        <v>2</v>
      </c>
      <c r="R25">
        <v>155</v>
      </c>
      <c r="S25" t="s">
        <v>101</v>
      </c>
      <c r="T25">
        <v>275</v>
      </c>
      <c r="U25" t="s">
        <v>102</v>
      </c>
      <c r="V25">
        <v>105</v>
      </c>
      <c r="Y25" t="s">
        <v>75</v>
      </c>
    </row>
    <row r="26" spans="1:25">
      <c r="A26" t="s">
        <v>103</v>
      </c>
      <c r="B26" s="2" t="str">
        <f>Hyperlink("https://www.diodes.com/assets/Datasheets/DXTP03200BP5Q.pdf")</f>
        <v>https://www.diodes.com/assets/Datasheets/DXTP03200BP5Q.pdf</v>
      </c>
      <c r="C26" t="str">
        <f>Hyperlink("https://www.diodes.com/part/view/DXTP03200BP5Q","DXTP03200BP5Q")</f>
        <v>DXTP03200BP5Q</v>
      </c>
      <c r="D26" t="s">
        <v>100</v>
      </c>
      <c r="G26" t="s">
        <v>36</v>
      </c>
      <c r="H26" t="s">
        <v>33</v>
      </c>
      <c r="I26" t="s">
        <v>29</v>
      </c>
      <c r="J26">
        <v>200</v>
      </c>
      <c r="K26">
        <v>2</v>
      </c>
      <c r="L26">
        <v>5</v>
      </c>
      <c r="M26">
        <v>3.3</v>
      </c>
      <c r="N26">
        <v>100</v>
      </c>
      <c r="O26">
        <v>1</v>
      </c>
      <c r="P26">
        <v>20</v>
      </c>
      <c r="Q26">
        <v>2</v>
      </c>
      <c r="S26" t="s">
        <v>101</v>
      </c>
      <c r="T26">
        <v>275</v>
      </c>
      <c r="U26" t="s">
        <v>102</v>
      </c>
      <c r="V26">
        <v>105</v>
      </c>
      <c r="Y26" t="s">
        <v>75</v>
      </c>
    </row>
    <row r="27" spans="1:25">
      <c r="A27" t="s">
        <v>104</v>
      </c>
      <c r="B27" s="2" t="str">
        <f>Hyperlink("https://www.diodes.com/assets/Datasheets/DXTP560BP5.pdf")</f>
        <v>https://www.diodes.com/assets/Datasheets/DXTP560BP5.pdf</v>
      </c>
      <c r="C27" t="str">
        <f>Hyperlink("https://www.diodes.com/part/view/DXTP560BP5","DXTP560BP5")</f>
        <v>DXTP560BP5</v>
      </c>
      <c r="D27" t="s">
        <v>105</v>
      </c>
      <c r="G27" t="s">
        <v>36</v>
      </c>
      <c r="H27" t="s">
        <v>28</v>
      </c>
      <c r="I27" t="s">
        <v>29</v>
      </c>
      <c r="J27">
        <v>500</v>
      </c>
      <c r="K27">
        <v>0.15</v>
      </c>
      <c r="L27">
        <v>0.5</v>
      </c>
      <c r="M27">
        <v>2.8</v>
      </c>
      <c r="N27">
        <v>100</v>
      </c>
      <c r="O27">
        <v>0.001</v>
      </c>
      <c r="P27">
        <v>80</v>
      </c>
      <c r="Q27">
        <v>0.05</v>
      </c>
      <c r="R27">
        <v>200</v>
      </c>
      <c r="S27" t="s">
        <v>62</v>
      </c>
      <c r="T27">
        <v>500</v>
      </c>
      <c r="U27" t="s">
        <v>106</v>
      </c>
      <c r="V27">
        <v>60</v>
      </c>
      <c r="Y27" t="s">
        <v>75</v>
      </c>
    </row>
    <row r="28" spans="1:25">
      <c r="A28" t="s">
        <v>107</v>
      </c>
      <c r="B28" s="2" t="str">
        <f>Hyperlink("https://www.diodes.com/assets/Datasheets/DZT5401.pdf")</f>
        <v>https://www.diodes.com/assets/Datasheets/DZT5401.pdf</v>
      </c>
      <c r="C28" t="str">
        <f>Hyperlink("https://www.diodes.com/part/view/DZT5401","DZT5401")</f>
        <v>DZT5401</v>
      </c>
      <c r="D28" t="s">
        <v>108</v>
      </c>
      <c r="G28" t="s">
        <v>36</v>
      </c>
      <c r="H28" t="s">
        <v>28</v>
      </c>
      <c r="I28" t="s">
        <v>29</v>
      </c>
      <c r="J28">
        <v>150</v>
      </c>
      <c r="K28">
        <v>0.6</v>
      </c>
      <c r="M28">
        <v>1</v>
      </c>
      <c r="N28">
        <v>60</v>
      </c>
      <c r="O28">
        <v>0.01</v>
      </c>
      <c r="P28">
        <v>50</v>
      </c>
      <c r="Q28">
        <v>0.05</v>
      </c>
      <c r="R28">
        <v>200</v>
      </c>
      <c r="S28" t="s">
        <v>53</v>
      </c>
      <c r="T28">
        <v>500</v>
      </c>
      <c r="U28" t="s">
        <v>54</v>
      </c>
      <c r="V28">
        <v>100</v>
      </c>
      <c r="Y28" t="s">
        <v>70</v>
      </c>
    </row>
    <row r="29" spans="1:25">
      <c r="A29" t="s">
        <v>109</v>
      </c>
      <c r="B29" s="2" t="str">
        <f>Hyperlink("https://www.diodes.com/assets/Datasheets/ds31219.pdf")</f>
        <v>https://www.diodes.com/assets/Datasheets/ds31219.pdf</v>
      </c>
      <c r="C29" t="str">
        <f>Hyperlink("https://www.diodes.com/part/view/DZT5551","DZT5551")</f>
        <v>DZT5551</v>
      </c>
      <c r="D29" t="s">
        <v>110</v>
      </c>
      <c r="G29" t="s">
        <v>36</v>
      </c>
      <c r="H29" t="s">
        <v>28</v>
      </c>
      <c r="I29" t="s">
        <v>42</v>
      </c>
      <c r="J29">
        <v>160</v>
      </c>
      <c r="K29">
        <v>0.6</v>
      </c>
      <c r="L29">
        <v>1</v>
      </c>
      <c r="M29">
        <v>2</v>
      </c>
      <c r="N29">
        <v>80</v>
      </c>
      <c r="O29">
        <v>0.01</v>
      </c>
      <c r="P29">
        <v>30</v>
      </c>
      <c r="Q29">
        <v>0.05</v>
      </c>
      <c r="R29">
        <v>150</v>
      </c>
      <c r="S29" t="s">
        <v>53</v>
      </c>
      <c r="T29">
        <v>200</v>
      </c>
      <c r="U29" t="s">
        <v>54</v>
      </c>
      <c r="V29">
        <v>100</v>
      </c>
      <c r="Y29" t="s">
        <v>70</v>
      </c>
    </row>
    <row r="30" spans="1:25">
      <c r="A30" t="s">
        <v>111</v>
      </c>
      <c r="B30" s="2" t="str">
        <f>Hyperlink("https://www.diodes.com/assets/Datasheets/DZT5551Q.pdf")</f>
        <v>https://www.diodes.com/assets/Datasheets/DZT5551Q.pdf</v>
      </c>
      <c r="C30" t="str">
        <f>Hyperlink("https://www.diodes.com/part/view/DZT5551Q","DZT5551Q")</f>
        <v>DZT5551Q</v>
      </c>
      <c r="D30" t="s">
        <v>110</v>
      </c>
      <c r="G30" t="s">
        <v>36</v>
      </c>
      <c r="H30" t="s">
        <v>33</v>
      </c>
      <c r="I30" t="s">
        <v>42</v>
      </c>
      <c r="J30">
        <v>160</v>
      </c>
      <c r="K30">
        <v>0.6</v>
      </c>
      <c r="L30">
        <v>1</v>
      </c>
      <c r="M30">
        <v>2</v>
      </c>
      <c r="N30">
        <v>80</v>
      </c>
      <c r="O30">
        <v>0.01</v>
      </c>
      <c r="P30">
        <v>30</v>
      </c>
      <c r="Q30">
        <v>0.05</v>
      </c>
      <c r="R30">
        <v>150</v>
      </c>
      <c r="S30" t="s">
        <v>53</v>
      </c>
      <c r="T30">
        <v>200</v>
      </c>
      <c r="U30" t="s">
        <v>54</v>
      </c>
      <c r="V30">
        <v>100</v>
      </c>
      <c r="Y30" t="s">
        <v>70</v>
      </c>
    </row>
    <row r="31" spans="1:25">
      <c r="A31" t="s">
        <v>112</v>
      </c>
      <c r="B31" s="2" t="str">
        <f>Hyperlink("https://www.diodes.com/assets/Datasheets/Ds30582.pdf")</f>
        <v>https://www.diodes.com/assets/Datasheets/Ds30582.pdf</v>
      </c>
      <c r="C31" t="str">
        <f>Hyperlink("https://www.diodes.com/part/view/DZTA42","DZTA42")</f>
        <v>DZTA42</v>
      </c>
      <c r="D31" t="s">
        <v>113</v>
      </c>
      <c r="G31" t="s">
        <v>36</v>
      </c>
      <c r="H31" t="s">
        <v>28</v>
      </c>
      <c r="I31" t="s">
        <v>42</v>
      </c>
      <c r="J31">
        <v>300</v>
      </c>
      <c r="K31">
        <v>0.5</v>
      </c>
      <c r="M31">
        <v>1</v>
      </c>
      <c r="N31">
        <v>40</v>
      </c>
      <c r="O31">
        <v>0.01</v>
      </c>
      <c r="P31">
        <v>40</v>
      </c>
      <c r="Q31">
        <v>0.03</v>
      </c>
      <c r="R31">
        <v>500</v>
      </c>
      <c r="S31" t="s">
        <v>62</v>
      </c>
      <c r="V31">
        <v>50</v>
      </c>
      <c r="Y31" t="s">
        <v>70</v>
      </c>
    </row>
    <row r="32" spans="1:25">
      <c r="A32" t="s">
        <v>114</v>
      </c>
      <c r="B32" s="2" t="str">
        <f>Hyperlink("https://www.diodes.com/assets/Datasheets/DZTA42Q.pdf")</f>
        <v>https://www.diodes.com/assets/Datasheets/DZTA42Q.pdf</v>
      </c>
      <c r="C32" t="str">
        <f>Hyperlink("https://www.diodes.com/part/view/DZTA42Q","DZTA42Q")</f>
        <v>DZTA42Q</v>
      </c>
      <c r="D32" t="s">
        <v>113</v>
      </c>
      <c r="G32" t="s">
        <v>36</v>
      </c>
      <c r="H32" t="s">
        <v>33</v>
      </c>
      <c r="I32" t="s">
        <v>42</v>
      </c>
      <c r="J32">
        <v>300</v>
      </c>
      <c r="K32">
        <v>0.5</v>
      </c>
      <c r="M32">
        <v>1</v>
      </c>
      <c r="N32">
        <v>40</v>
      </c>
      <c r="O32">
        <v>0.01</v>
      </c>
      <c r="P32">
        <v>40</v>
      </c>
      <c r="Q32">
        <v>0.03</v>
      </c>
      <c r="R32">
        <v>500</v>
      </c>
      <c r="S32" t="s">
        <v>62</v>
      </c>
      <c r="V32">
        <v>50</v>
      </c>
      <c r="Y32" t="s">
        <v>70</v>
      </c>
    </row>
    <row r="33" spans="1:25">
      <c r="A33" t="s">
        <v>115</v>
      </c>
      <c r="B33" s="2" t="str">
        <f>Hyperlink("https://www.diodes.com/assets/Datasheets/ds30521.pdf")</f>
        <v>https://www.diodes.com/assets/Datasheets/ds30521.pdf</v>
      </c>
      <c r="C33" t="str">
        <f>Hyperlink("https://www.diodes.com/part/view/DZTA92","DZTA92")</f>
        <v>DZTA92</v>
      </c>
      <c r="D33" t="s">
        <v>116</v>
      </c>
      <c r="G33" t="s">
        <v>36</v>
      </c>
      <c r="H33" t="s">
        <v>28</v>
      </c>
      <c r="I33" t="s">
        <v>29</v>
      </c>
      <c r="J33">
        <v>300</v>
      </c>
      <c r="K33">
        <v>0.5</v>
      </c>
      <c r="M33">
        <v>1</v>
      </c>
      <c r="N33">
        <v>40</v>
      </c>
      <c r="O33">
        <v>0.01</v>
      </c>
      <c r="P33">
        <v>25</v>
      </c>
      <c r="Q33">
        <v>0.03</v>
      </c>
      <c r="R33">
        <v>500</v>
      </c>
      <c r="S33" t="s">
        <v>62</v>
      </c>
      <c r="V33">
        <v>50</v>
      </c>
      <c r="Y33" t="s">
        <v>70</v>
      </c>
    </row>
    <row r="34" spans="1:25">
      <c r="A34" t="s">
        <v>117</v>
      </c>
      <c r="B34" s="2" t="str">
        <f>Hyperlink("https://www.diodes.com/assets/Datasheets/FCX458.pdf")</f>
        <v>https://www.diodes.com/assets/Datasheets/FCX458.pdf</v>
      </c>
      <c r="C34" t="str">
        <f>Hyperlink("https://www.diodes.com/part/view/FCX458","FCX458")</f>
        <v>FCX458</v>
      </c>
      <c r="D34" t="s">
        <v>118</v>
      </c>
      <c r="G34" t="s">
        <v>36</v>
      </c>
      <c r="H34" t="s">
        <v>28</v>
      </c>
      <c r="I34" t="s">
        <v>42</v>
      </c>
      <c r="J34">
        <v>400</v>
      </c>
      <c r="K34">
        <v>0.225</v>
      </c>
      <c r="L34">
        <v>0.5</v>
      </c>
      <c r="M34">
        <v>1</v>
      </c>
      <c r="N34">
        <v>100</v>
      </c>
      <c r="O34">
        <v>0.001</v>
      </c>
      <c r="P34">
        <v>15</v>
      </c>
      <c r="Q34">
        <v>0.1</v>
      </c>
      <c r="R34">
        <v>200</v>
      </c>
      <c r="S34" t="s">
        <v>62</v>
      </c>
      <c r="T34">
        <v>500</v>
      </c>
      <c r="U34" t="s">
        <v>78</v>
      </c>
      <c r="V34">
        <v>50</v>
      </c>
      <c r="Y34" t="s">
        <v>31</v>
      </c>
    </row>
    <row r="35" spans="1:25">
      <c r="A35" t="s">
        <v>119</v>
      </c>
      <c r="B35" s="2" t="str">
        <f>Hyperlink("https://www.diodes.com/assets/Datasheets/FCX458Q.pdf")</f>
        <v>https://www.diodes.com/assets/Datasheets/FCX458Q.pdf</v>
      </c>
      <c r="C35" t="str">
        <f>Hyperlink("https://www.diodes.com/part/view/FCX458Q","FCX458Q")</f>
        <v>FCX458Q</v>
      </c>
      <c r="D35" t="s">
        <v>118</v>
      </c>
      <c r="G35" t="s">
        <v>36</v>
      </c>
      <c r="H35" t="s">
        <v>33</v>
      </c>
      <c r="I35" t="s">
        <v>42</v>
      </c>
      <c r="J35">
        <v>400</v>
      </c>
      <c r="K35">
        <v>0.225</v>
      </c>
      <c r="L35">
        <v>0.5</v>
      </c>
      <c r="M35">
        <v>1</v>
      </c>
      <c r="N35">
        <v>100</v>
      </c>
      <c r="O35">
        <v>0.001</v>
      </c>
      <c r="P35">
        <v>15</v>
      </c>
      <c r="Q35">
        <v>0.1</v>
      </c>
      <c r="R35">
        <v>200</v>
      </c>
      <c r="S35" t="s">
        <v>62</v>
      </c>
      <c r="T35">
        <v>500</v>
      </c>
      <c r="U35" t="s">
        <v>78</v>
      </c>
      <c r="V35">
        <v>50</v>
      </c>
      <c r="W35" t="s">
        <v>120</v>
      </c>
      <c r="Y35" t="s">
        <v>31</v>
      </c>
    </row>
    <row r="36" spans="1:25">
      <c r="A36" t="s">
        <v>121</v>
      </c>
      <c r="B36" s="2" t="str">
        <f>Hyperlink("https://www.diodes.com/assets/Datasheets/FCX495.pdf")</f>
        <v>https://www.diodes.com/assets/Datasheets/FCX495.pdf</v>
      </c>
      <c r="C36" t="str">
        <f>Hyperlink("https://www.diodes.com/part/view/FCX495","FCX495")</f>
        <v>FCX495</v>
      </c>
      <c r="D36" t="s">
        <v>122</v>
      </c>
      <c r="G36" t="s">
        <v>36</v>
      </c>
      <c r="H36" t="s">
        <v>28</v>
      </c>
      <c r="I36" t="s">
        <v>42</v>
      </c>
      <c r="J36">
        <v>150</v>
      </c>
      <c r="K36">
        <v>1</v>
      </c>
      <c r="L36">
        <v>2</v>
      </c>
      <c r="M36">
        <v>1</v>
      </c>
      <c r="N36">
        <v>100</v>
      </c>
      <c r="O36">
        <v>0.25</v>
      </c>
      <c r="P36">
        <v>50</v>
      </c>
      <c r="Q36">
        <v>0.5</v>
      </c>
      <c r="R36">
        <v>200</v>
      </c>
      <c r="S36" t="s">
        <v>123</v>
      </c>
      <c r="T36">
        <v>300</v>
      </c>
      <c r="U36" t="s">
        <v>30</v>
      </c>
      <c r="V36">
        <v>100</v>
      </c>
      <c r="Y36" t="s">
        <v>31</v>
      </c>
    </row>
    <row r="37" spans="1:25">
      <c r="A37" t="s">
        <v>124</v>
      </c>
      <c r="B37" s="2" t="str">
        <f>Hyperlink("https://www.diodes.com/assets/Datasheets/FCX495Q.pdf")</f>
        <v>https://www.diodes.com/assets/Datasheets/FCX495Q.pdf</v>
      </c>
      <c r="C37" t="str">
        <f>Hyperlink("https://www.diodes.com/part/view/FCX495Q","FCX495Q")</f>
        <v>FCX495Q</v>
      </c>
      <c r="D37" t="s">
        <v>122</v>
      </c>
      <c r="G37" t="s">
        <v>36</v>
      </c>
      <c r="H37" t="s">
        <v>33</v>
      </c>
      <c r="I37" t="s">
        <v>42</v>
      </c>
      <c r="J37">
        <v>150</v>
      </c>
      <c r="K37">
        <v>1</v>
      </c>
      <c r="L37">
        <v>2</v>
      </c>
      <c r="M37">
        <v>1</v>
      </c>
      <c r="N37">
        <v>100</v>
      </c>
      <c r="O37">
        <v>0.25</v>
      </c>
      <c r="P37">
        <v>50</v>
      </c>
      <c r="Q37">
        <v>0.5</v>
      </c>
      <c r="R37">
        <v>200</v>
      </c>
      <c r="S37" t="s">
        <v>123</v>
      </c>
      <c r="T37">
        <v>300</v>
      </c>
      <c r="U37" t="s">
        <v>30</v>
      </c>
      <c r="V37">
        <v>100</v>
      </c>
      <c r="Y37" t="s">
        <v>31</v>
      </c>
    </row>
    <row r="38" spans="1:25">
      <c r="A38" t="s">
        <v>125</v>
      </c>
      <c r="B38" s="2" t="str">
        <f>Hyperlink("https://www.diodes.com/assets/Datasheets/FCX555.pdf")</f>
        <v>https://www.diodes.com/assets/Datasheets/FCX555.pdf</v>
      </c>
      <c r="C38" t="str">
        <f>Hyperlink("https://www.diodes.com/part/view/FCX555","FCX555")</f>
        <v>FCX555</v>
      </c>
      <c r="D38" t="s">
        <v>126</v>
      </c>
      <c r="G38" t="s">
        <v>36</v>
      </c>
      <c r="H38" t="s">
        <v>28</v>
      </c>
      <c r="I38" t="s">
        <v>29</v>
      </c>
      <c r="J38">
        <v>150</v>
      </c>
      <c r="K38">
        <v>0.7</v>
      </c>
      <c r="L38">
        <v>2</v>
      </c>
      <c r="M38">
        <v>1</v>
      </c>
      <c r="N38">
        <v>100</v>
      </c>
      <c r="O38">
        <v>0.01</v>
      </c>
      <c r="P38">
        <v>100</v>
      </c>
      <c r="Q38">
        <v>0.1</v>
      </c>
      <c r="R38">
        <v>300</v>
      </c>
      <c r="S38" t="s">
        <v>37</v>
      </c>
      <c r="T38">
        <v>400</v>
      </c>
      <c r="U38" t="s">
        <v>123</v>
      </c>
      <c r="V38">
        <v>100</v>
      </c>
      <c r="Y38" t="s">
        <v>31</v>
      </c>
    </row>
    <row r="39" spans="1:25">
      <c r="A39" t="s">
        <v>127</v>
      </c>
      <c r="B39" s="2" t="str">
        <f>Hyperlink("https://www.diodes.com/assets/Datasheets/FCX558.pdf")</f>
        <v>https://www.diodes.com/assets/Datasheets/FCX558.pdf</v>
      </c>
      <c r="C39" t="str">
        <f>Hyperlink("https://www.diodes.com/part/view/FCX558","FCX558")</f>
        <v>FCX558</v>
      </c>
      <c r="D39" t="s">
        <v>128</v>
      </c>
      <c r="G39" t="s">
        <v>36</v>
      </c>
      <c r="H39" t="s">
        <v>28</v>
      </c>
      <c r="I39" t="s">
        <v>29</v>
      </c>
      <c r="J39">
        <v>400</v>
      </c>
      <c r="K39">
        <v>0.2</v>
      </c>
      <c r="L39">
        <v>0.5</v>
      </c>
      <c r="M39">
        <v>1</v>
      </c>
      <c r="N39">
        <v>100</v>
      </c>
      <c r="O39">
        <v>0.05</v>
      </c>
      <c r="P39">
        <v>15</v>
      </c>
      <c r="Q39">
        <v>0.1</v>
      </c>
      <c r="R39">
        <v>200</v>
      </c>
      <c r="S39" t="s">
        <v>62</v>
      </c>
      <c r="T39">
        <v>500</v>
      </c>
      <c r="U39" t="s">
        <v>78</v>
      </c>
      <c r="V39">
        <v>50</v>
      </c>
      <c r="Y39" t="s">
        <v>31</v>
      </c>
    </row>
    <row r="40" spans="1:25">
      <c r="A40" t="s">
        <v>129</v>
      </c>
      <c r="B40" s="2" t="str">
        <f>Hyperlink("https://www.diodes.com/assets/Datasheets/FCX558Q.pdf")</f>
        <v>https://www.diodes.com/assets/Datasheets/FCX558Q.pdf</v>
      </c>
      <c r="C40" t="str">
        <f>Hyperlink("https://www.diodes.com/part/view/FCX558Q","FCX558Q")</f>
        <v>FCX558Q</v>
      </c>
      <c r="D40" t="s">
        <v>128</v>
      </c>
      <c r="G40" t="s">
        <v>36</v>
      </c>
      <c r="H40" t="s">
        <v>33</v>
      </c>
      <c r="I40" t="s">
        <v>29</v>
      </c>
      <c r="J40">
        <v>400</v>
      </c>
      <c r="K40">
        <v>0.2</v>
      </c>
      <c r="L40">
        <v>0.5</v>
      </c>
      <c r="M40">
        <v>1</v>
      </c>
      <c r="N40">
        <v>100</v>
      </c>
      <c r="O40">
        <v>0.05</v>
      </c>
      <c r="P40">
        <v>15</v>
      </c>
      <c r="Q40">
        <v>0.1</v>
      </c>
      <c r="R40">
        <v>200</v>
      </c>
      <c r="S40" t="s">
        <v>62</v>
      </c>
      <c r="T40">
        <v>500</v>
      </c>
      <c r="U40" t="s">
        <v>78</v>
      </c>
      <c r="V40">
        <v>50</v>
      </c>
      <c r="Y40" t="s">
        <v>31</v>
      </c>
    </row>
    <row r="41" spans="1:25">
      <c r="A41" t="s">
        <v>130</v>
      </c>
      <c r="B41" s="2" t="str">
        <f>Hyperlink("https://www.diodes.com/assets/Datasheets/FCX596.pdf")</f>
        <v>https://www.diodes.com/assets/Datasheets/FCX596.pdf</v>
      </c>
      <c r="C41" t="str">
        <f>Hyperlink("https://www.diodes.com/part/view/FCX596","FCX596")</f>
        <v>FCX596</v>
      </c>
      <c r="D41" t="s">
        <v>131</v>
      </c>
      <c r="G41" t="s">
        <v>36</v>
      </c>
      <c r="H41" t="s">
        <v>28</v>
      </c>
      <c r="I41" t="s">
        <v>29</v>
      </c>
      <c r="J41">
        <v>200</v>
      </c>
      <c r="K41">
        <v>0.3</v>
      </c>
      <c r="L41">
        <v>1</v>
      </c>
      <c r="M41">
        <v>1</v>
      </c>
      <c r="N41">
        <v>100</v>
      </c>
      <c r="O41">
        <v>0.1</v>
      </c>
      <c r="P41">
        <v>85</v>
      </c>
      <c r="Q41">
        <v>0.25</v>
      </c>
      <c r="R41">
        <v>200</v>
      </c>
      <c r="S41" t="s">
        <v>37</v>
      </c>
      <c r="T41">
        <v>350</v>
      </c>
      <c r="U41" t="s">
        <v>123</v>
      </c>
      <c r="V41">
        <v>150</v>
      </c>
      <c r="Y41" t="s">
        <v>31</v>
      </c>
    </row>
    <row r="42" spans="1:25">
      <c r="A42" t="s">
        <v>132</v>
      </c>
      <c r="B42" s="2" t="str">
        <f>Hyperlink("https://www.diodes.com/assets/Datasheets/FCX605.pdf")</f>
        <v>https://www.diodes.com/assets/Datasheets/FCX605.pdf</v>
      </c>
      <c r="C42" t="str">
        <f>Hyperlink("https://www.diodes.com/part/view/FCX605","FCX605")</f>
        <v>FCX605</v>
      </c>
      <c r="D42" t="s">
        <v>133</v>
      </c>
      <c r="G42" t="s">
        <v>134</v>
      </c>
      <c r="H42" t="s">
        <v>28</v>
      </c>
      <c r="I42" t="s">
        <v>42</v>
      </c>
      <c r="J42">
        <v>120</v>
      </c>
      <c r="K42">
        <v>1</v>
      </c>
      <c r="L42">
        <v>4</v>
      </c>
      <c r="M42">
        <v>1</v>
      </c>
      <c r="N42">
        <v>5000</v>
      </c>
      <c r="O42">
        <v>0.5</v>
      </c>
      <c r="P42">
        <v>2000</v>
      </c>
      <c r="Q42">
        <v>1</v>
      </c>
      <c r="R42">
        <v>1000</v>
      </c>
      <c r="S42" t="s">
        <v>135</v>
      </c>
      <c r="T42">
        <v>1500</v>
      </c>
      <c r="U42" t="s">
        <v>136</v>
      </c>
      <c r="V42">
        <v>150</v>
      </c>
      <c r="Y42" t="s">
        <v>31</v>
      </c>
    </row>
    <row r="43" spans="1:25">
      <c r="A43" t="s">
        <v>137</v>
      </c>
      <c r="B43" s="2" t="str">
        <f>Hyperlink("https://www.diodes.com/assets/Datasheets/FCX658A.pdf")</f>
        <v>https://www.diodes.com/assets/Datasheets/FCX658A.pdf</v>
      </c>
      <c r="C43" t="str">
        <f>Hyperlink("https://www.diodes.com/part/view/FCX658A","FCX658A")</f>
        <v>FCX658A</v>
      </c>
      <c r="D43" t="s">
        <v>138</v>
      </c>
      <c r="G43" t="s">
        <v>36</v>
      </c>
      <c r="H43" t="s">
        <v>28</v>
      </c>
      <c r="I43" t="s">
        <v>42</v>
      </c>
      <c r="J43">
        <v>400</v>
      </c>
      <c r="K43">
        <v>0.5</v>
      </c>
      <c r="L43">
        <v>1</v>
      </c>
      <c r="M43">
        <v>1</v>
      </c>
      <c r="N43">
        <v>100</v>
      </c>
      <c r="O43">
        <v>0.01</v>
      </c>
      <c r="P43">
        <v>35</v>
      </c>
      <c r="Q43">
        <v>0.2</v>
      </c>
      <c r="R43">
        <v>125</v>
      </c>
      <c r="S43" t="s">
        <v>54</v>
      </c>
      <c r="T43">
        <v>200</v>
      </c>
      <c r="U43" t="s">
        <v>37</v>
      </c>
      <c r="V43">
        <v>50</v>
      </c>
      <c r="Y43" t="s">
        <v>31</v>
      </c>
    </row>
    <row r="44" spans="1:25">
      <c r="A44" t="s">
        <v>139</v>
      </c>
      <c r="B44" s="2" t="str">
        <f>Hyperlink("https://www.diodes.com/assets/Datasheets/FCX705.pdf")</f>
        <v>https://www.diodes.com/assets/Datasheets/FCX705.pdf</v>
      </c>
      <c r="C44" t="str">
        <f>Hyperlink("https://www.diodes.com/part/view/FCX705","FCX705")</f>
        <v>FCX705</v>
      </c>
      <c r="D44" t="s">
        <v>140</v>
      </c>
      <c r="G44" t="s">
        <v>134</v>
      </c>
      <c r="H44" t="s">
        <v>28</v>
      </c>
      <c r="I44" t="s">
        <v>29</v>
      </c>
      <c r="J44">
        <v>120</v>
      </c>
      <c r="K44">
        <v>1</v>
      </c>
      <c r="L44">
        <v>4</v>
      </c>
      <c r="M44">
        <v>1</v>
      </c>
      <c r="N44">
        <v>3000</v>
      </c>
      <c r="O44">
        <v>0.1</v>
      </c>
      <c r="P44">
        <v>2000</v>
      </c>
      <c r="Q44">
        <v>2</v>
      </c>
      <c r="R44">
        <v>1300</v>
      </c>
      <c r="S44" t="s">
        <v>136</v>
      </c>
      <c r="T44">
        <v>2500</v>
      </c>
      <c r="U44" t="s">
        <v>141</v>
      </c>
      <c r="V44">
        <v>160</v>
      </c>
      <c r="Y44" t="s">
        <v>31</v>
      </c>
    </row>
    <row r="45" spans="1:25">
      <c r="A45" t="s">
        <v>142</v>
      </c>
      <c r="B45" s="2" t="str">
        <f>Hyperlink("https://www.diodes.com/assets/Datasheets/FMMT455.pdf")</f>
        <v>https://www.diodes.com/assets/Datasheets/FMMT455.pdf</v>
      </c>
      <c r="C45" t="str">
        <f>Hyperlink("https://www.diodes.com/part/view/FMMT455","FMMT455")</f>
        <v>FMMT455</v>
      </c>
      <c r="D45" t="s">
        <v>143</v>
      </c>
      <c r="G45" t="s">
        <v>36</v>
      </c>
      <c r="H45" t="s">
        <v>28</v>
      </c>
      <c r="I45" t="s">
        <v>42</v>
      </c>
      <c r="J45">
        <v>140</v>
      </c>
      <c r="K45">
        <v>1</v>
      </c>
      <c r="L45">
        <v>2</v>
      </c>
      <c r="M45">
        <v>0.5</v>
      </c>
      <c r="N45">
        <v>100</v>
      </c>
      <c r="O45">
        <v>0.15</v>
      </c>
      <c r="R45">
        <v>700</v>
      </c>
      <c r="S45" t="s">
        <v>144</v>
      </c>
      <c r="V45">
        <v>100</v>
      </c>
      <c r="Y45" t="s">
        <v>44</v>
      </c>
    </row>
    <row r="46" spans="1:25">
      <c r="A46" t="s">
        <v>145</v>
      </c>
      <c r="B46" s="2" t="str">
        <f>Hyperlink("https://www.diodes.com/assets/Datasheets/FMMT458.pdf")</f>
        <v>https://www.diodes.com/assets/Datasheets/FMMT458.pdf</v>
      </c>
      <c r="C46" t="str">
        <f>Hyperlink("https://www.diodes.com/part/view/FMMT458","FMMT458")</f>
        <v>FMMT458</v>
      </c>
      <c r="D46" t="s">
        <v>146</v>
      </c>
      <c r="G46" t="s">
        <v>36</v>
      </c>
      <c r="H46" t="s">
        <v>28</v>
      </c>
      <c r="I46" t="s">
        <v>42</v>
      </c>
      <c r="J46">
        <v>400</v>
      </c>
      <c r="K46">
        <v>0.225</v>
      </c>
      <c r="L46">
        <v>1</v>
      </c>
      <c r="M46">
        <v>0.5</v>
      </c>
      <c r="N46">
        <v>100</v>
      </c>
      <c r="O46">
        <v>0.001</v>
      </c>
      <c r="P46">
        <v>15</v>
      </c>
      <c r="Q46">
        <v>0.1</v>
      </c>
      <c r="R46">
        <v>200</v>
      </c>
      <c r="S46" t="s">
        <v>62</v>
      </c>
      <c r="T46">
        <v>500</v>
      </c>
      <c r="U46" t="s">
        <v>78</v>
      </c>
      <c r="V46">
        <v>50</v>
      </c>
      <c r="Y46" t="s">
        <v>44</v>
      </c>
    </row>
    <row r="47" spans="1:25">
      <c r="A47" t="s">
        <v>147</v>
      </c>
      <c r="B47" s="2" t="str">
        <f>Hyperlink("https://www.diodes.com/assets/Datasheets/FMMT458Q.pdf")</f>
        <v>https://www.diodes.com/assets/Datasheets/FMMT458Q.pdf</v>
      </c>
      <c r="C47" t="str">
        <f>Hyperlink("https://www.diodes.com/part/view/FMMT458Q","FMMT458Q")</f>
        <v>FMMT458Q</v>
      </c>
      <c r="D47" t="s">
        <v>148</v>
      </c>
      <c r="G47" t="s">
        <v>36</v>
      </c>
      <c r="H47" t="s">
        <v>33</v>
      </c>
      <c r="I47" t="s">
        <v>42</v>
      </c>
      <c r="J47">
        <v>400</v>
      </c>
      <c r="K47">
        <v>0.225</v>
      </c>
      <c r="L47">
        <v>1</v>
      </c>
      <c r="M47">
        <v>0.5</v>
      </c>
      <c r="N47">
        <v>100</v>
      </c>
      <c r="O47">
        <v>0.001</v>
      </c>
      <c r="P47">
        <v>15</v>
      </c>
      <c r="Q47">
        <v>0.1</v>
      </c>
      <c r="R47">
        <v>200</v>
      </c>
      <c r="S47" t="s">
        <v>62</v>
      </c>
      <c r="T47">
        <v>500</v>
      </c>
      <c r="U47" t="s">
        <v>78</v>
      </c>
      <c r="V47">
        <v>50</v>
      </c>
      <c r="Y47" t="s">
        <v>44</v>
      </c>
    </row>
    <row r="48" spans="1:25">
      <c r="A48" t="s">
        <v>149</v>
      </c>
      <c r="B48" s="2" t="str">
        <f>Hyperlink("https://www.diodes.com/assets/Datasheets/FMMT459.pdf")</f>
        <v>https://www.diodes.com/assets/Datasheets/FMMT459.pdf</v>
      </c>
      <c r="C48" t="str">
        <f>Hyperlink("https://www.diodes.com/part/view/FMMT459","FMMT459")</f>
        <v>FMMT459</v>
      </c>
      <c r="D48" t="s">
        <v>150</v>
      </c>
      <c r="G48" t="s">
        <v>36</v>
      </c>
      <c r="H48" t="s">
        <v>28</v>
      </c>
      <c r="I48" t="s">
        <v>42</v>
      </c>
      <c r="J48">
        <v>450</v>
      </c>
      <c r="K48">
        <v>0.15</v>
      </c>
      <c r="L48">
        <v>0.5</v>
      </c>
      <c r="M48">
        <v>0.625</v>
      </c>
      <c r="N48">
        <v>50</v>
      </c>
      <c r="O48">
        <v>0.03</v>
      </c>
      <c r="R48">
        <v>75</v>
      </c>
      <c r="S48" t="s">
        <v>62</v>
      </c>
      <c r="T48">
        <v>90</v>
      </c>
      <c r="U48" t="s">
        <v>78</v>
      </c>
      <c r="V48">
        <v>50</v>
      </c>
      <c r="Y48" t="s">
        <v>44</v>
      </c>
    </row>
    <row r="49" spans="1:25">
      <c r="A49" t="s">
        <v>151</v>
      </c>
      <c r="B49" s="2" t="str">
        <f>Hyperlink("https://www.diodes.com/assets/Datasheets/FMMT459Q.pdf")</f>
        <v>https://www.diodes.com/assets/Datasheets/FMMT459Q.pdf</v>
      </c>
      <c r="C49" t="str">
        <f>Hyperlink("https://www.diodes.com/part/view/FMMT459Q","FMMT459Q")</f>
        <v>FMMT459Q</v>
      </c>
      <c r="D49" t="s">
        <v>150</v>
      </c>
      <c r="G49" t="s">
        <v>36</v>
      </c>
      <c r="H49" t="s">
        <v>33</v>
      </c>
      <c r="I49" t="s">
        <v>42</v>
      </c>
      <c r="J49">
        <v>450</v>
      </c>
      <c r="K49">
        <v>0.15</v>
      </c>
      <c r="L49">
        <v>0.5</v>
      </c>
      <c r="M49">
        <v>0.625</v>
      </c>
      <c r="N49">
        <v>50</v>
      </c>
      <c r="O49">
        <v>0.03</v>
      </c>
      <c r="R49">
        <v>75</v>
      </c>
      <c r="S49" t="s">
        <v>62</v>
      </c>
      <c r="T49">
        <v>90</v>
      </c>
      <c r="U49" t="s">
        <v>78</v>
      </c>
      <c r="V49">
        <v>50</v>
      </c>
      <c r="Y49" t="s">
        <v>44</v>
      </c>
    </row>
    <row r="50" spans="1:25">
      <c r="A50" t="s">
        <v>152</v>
      </c>
      <c r="B50" s="2" t="str">
        <f>Hyperlink("https://www.diodes.com/assets/Datasheets/FMMT494.pdf")</f>
        <v>https://www.diodes.com/assets/Datasheets/FMMT494.pdf</v>
      </c>
      <c r="C50" t="str">
        <f>Hyperlink("https://www.diodes.com/part/view/FMMT494","FMMT494")</f>
        <v>FMMT494</v>
      </c>
      <c r="D50" t="s">
        <v>153</v>
      </c>
      <c r="G50" t="s">
        <v>27</v>
      </c>
      <c r="H50" t="s">
        <v>28</v>
      </c>
      <c r="I50" t="s">
        <v>42</v>
      </c>
      <c r="J50">
        <v>120</v>
      </c>
      <c r="K50">
        <v>1</v>
      </c>
      <c r="L50">
        <v>2</v>
      </c>
      <c r="M50">
        <v>0.5</v>
      </c>
      <c r="N50">
        <v>100</v>
      </c>
      <c r="O50">
        <v>0.25</v>
      </c>
      <c r="P50">
        <v>60</v>
      </c>
      <c r="Q50">
        <v>0.5</v>
      </c>
      <c r="R50">
        <v>200</v>
      </c>
      <c r="S50" t="s">
        <v>123</v>
      </c>
      <c r="T50">
        <v>300</v>
      </c>
      <c r="U50" t="s">
        <v>30</v>
      </c>
      <c r="V50">
        <v>100</v>
      </c>
      <c r="Y50" t="s">
        <v>44</v>
      </c>
    </row>
    <row r="51" spans="1:25">
      <c r="A51" t="s">
        <v>154</v>
      </c>
      <c r="B51" s="2" t="str">
        <f>Hyperlink("https://www.diodes.com/assets/Datasheets/FMMT494Q.pdf")</f>
        <v>https://www.diodes.com/assets/Datasheets/FMMT494Q.pdf</v>
      </c>
      <c r="C51" t="str">
        <f>Hyperlink("https://www.diodes.com/part/view/FMMT494Q","FMMT494Q")</f>
        <v>FMMT494Q</v>
      </c>
      <c r="D51" t="s">
        <v>153</v>
      </c>
      <c r="G51" t="s">
        <v>27</v>
      </c>
      <c r="H51" t="s">
        <v>33</v>
      </c>
      <c r="I51" t="s">
        <v>42</v>
      </c>
      <c r="J51">
        <v>120</v>
      </c>
      <c r="K51">
        <v>1</v>
      </c>
      <c r="L51">
        <v>2</v>
      </c>
      <c r="M51">
        <v>0.5</v>
      </c>
      <c r="N51">
        <v>100</v>
      </c>
      <c r="O51">
        <v>0.25</v>
      </c>
      <c r="P51">
        <v>60</v>
      </c>
      <c r="Q51">
        <v>0.5</v>
      </c>
      <c r="R51">
        <v>200</v>
      </c>
      <c r="S51" t="s">
        <v>123</v>
      </c>
      <c r="T51">
        <v>300</v>
      </c>
      <c r="U51" t="s">
        <v>30</v>
      </c>
      <c r="V51">
        <v>100</v>
      </c>
      <c r="Y51" t="s">
        <v>44</v>
      </c>
    </row>
    <row r="52" spans="1:25">
      <c r="A52" t="s">
        <v>155</v>
      </c>
      <c r="B52" s="2" t="str">
        <f>Hyperlink("https://www.diodes.com/assets/Datasheets/FMMT495.pdf")</f>
        <v>https://www.diodes.com/assets/Datasheets/FMMT495.pdf</v>
      </c>
      <c r="C52" t="str">
        <f>Hyperlink("https://www.diodes.com/part/view/FMMT495","FMMT495")</f>
        <v>FMMT495</v>
      </c>
      <c r="D52" t="s">
        <v>156</v>
      </c>
      <c r="G52" t="s">
        <v>36</v>
      </c>
      <c r="H52" t="s">
        <v>28</v>
      </c>
      <c r="I52" t="s">
        <v>42</v>
      </c>
      <c r="J52">
        <v>150</v>
      </c>
      <c r="K52">
        <v>1</v>
      </c>
      <c r="L52">
        <v>2</v>
      </c>
      <c r="M52">
        <v>0.5</v>
      </c>
      <c r="N52">
        <v>100</v>
      </c>
      <c r="O52">
        <v>0.25</v>
      </c>
      <c r="P52">
        <v>50</v>
      </c>
      <c r="Q52">
        <v>0.5</v>
      </c>
      <c r="R52">
        <v>200</v>
      </c>
      <c r="S52" t="s">
        <v>123</v>
      </c>
      <c r="T52">
        <v>300</v>
      </c>
      <c r="U52" t="s">
        <v>30</v>
      </c>
      <c r="V52">
        <v>100</v>
      </c>
      <c r="Y52" t="s">
        <v>44</v>
      </c>
    </row>
    <row r="53" spans="1:25">
      <c r="A53" t="s">
        <v>157</v>
      </c>
      <c r="B53" s="2" t="str">
        <f>Hyperlink("https://www.diodes.com/assets/Datasheets/FMMT495.pdf")</f>
        <v>https://www.diodes.com/assets/Datasheets/FMMT495.pdf</v>
      </c>
      <c r="C53" t="str">
        <f>Hyperlink("https://www.diodes.com/part/view/FMMT495Q","FMMT495Q")</f>
        <v>FMMT495Q</v>
      </c>
      <c r="D53" t="s">
        <v>156</v>
      </c>
      <c r="G53" t="s">
        <v>36</v>
      </c>
      <c r="H53" t="s">
        <v>33</v>
      </c>
      <c r="I53" t="s">
        <v>42</v>
      </c>
      <c r="J53">
        <v>150</v>
      </c>
      <c r="K53">
        <v>1</v>
      </c>
      <c r="L53">
        <v>2</v>
      </c>
      <c r="M53">
        <v>0.5</v>
      </c>
      <c r="N53">
        <v>100</v>
      </c>
      <c r="O53">
        <v>0.25</v>
      </c>
      <c r="P53">
        <v>50</v>
      </c>
      <c r="Q53">
        <v>0.5</v>
      </c>
      <c r="R53">
        <v>200</v>
      </c>
      <c r="S53" t="s">
        <v>123</v>
      </c>
      <c r="T53">
        <v>300</v>
      </c>
      <c r="U53" t="s">
        <v>30</v>
      </c>
      <c r="V53">
        <v>100</v>
      </c>
      <c r="Y53" t="s">
        <v>44</v>
      </c>
    </row>
    <row r="54" spans="1:25">
      <c r="A54" t="s">
        <v>158</v>
      </c>
      <c r="B54" s="2" t="str">
        <f>Hyperlink("https://www.diodes.com/assets/Datasheets/FMMT497.pdf")</f>
        <v>https://www.diodes.com/assets/Datasheets/FMMT497.pdf</v>
      </c>
      <c r="C54" t="str">
        <f>Hyperlink("https://www.diodes.com/part/view/FMMT497","FMMT497")</f>
        <v>FMMT497</v>
      </c>
      <c r="D54" t="s">
        <v>159</v>
      </c>
      <c r="G54" t="s">
        <v>36</v>
      </c>
      <c r="H54" t="s">
        <v>28</v>
      </c>
      <c r="I54" t="s">
        <v>42</v>
      </c>
      <c r="J54">
        <v>300</v>
      </c>
      <c r="K54">
        <v>0.5</v>
      </c>
      <c r="L54">
        <v>1</v>
      </c>
      <c r="M54">
        <v>0.5</v>
      </c>
      <c r="N54">
        <v>80</v>
      </c>
      <c r="O54">
        <v>0.1</v>
      </c>
      <c r="P54">
        <v>20</v>
      </c>
      <c r="Q54">
        <v>0.25</v>
      </c>
      <c r="R54">
        <v>200</v>
      </c>
      <c r="S54" t="s">
        <v>37</v>
      </c>
      <c r="T54">
        <v>300</v>
      </c>
      <c r="U54" t="s">
        <v>123</v>
      </c>
      <c r="V54">
        <v>75</v>
      </c>
      <c r="Y54" t="s">
        <v>44</v>
      </c>
    </row>
    <row r="55" spans="1:25">
      <c r="A55" t="s">
        <v>160</v>
      </c>
      <c r="B55" s="2" t="str">
        <f>Hyperlink("https://www.diodes.com/assets/Datasheets/FMMT555.pdf")</f>
        <v>https://www.diodes.com/assets/Datasheets/FMMT555.pdf</v>
      </c>
      <c r="C55" t="str">
        <f>Hyperlink("https://www.diodes.com/part/view/FMMT555","FMMT555")</f>
        <v>FMMT555</v>
      </c>
      <c r="D55" t="s">
        <v>161</v>
      </c>
      <c r="G55" t="s">
        <v>36</v>
      </c>
      <c r="H55" t="s">
        <v>28</v>
      </c>
      <c r="I55" t="s">
        <v>29</v>
      </c>
      <c r="J55">
        <v>150</v>
      </c>
      <c r="K55">
        <v>1</v>
      </c>
      <c r="L55">
        <v>2</v>
      </c>
      <c r="M55">
        <v>0.5</v>
      </c>
      <c r="N55">
        <v>50</v>
      </c>
      <c r="O55">
        <v>0.01</v>
      </c>
      <c r="P55">
        <v>50</v>
      </c>
      <c r="Q55">
        <v>0.3</v>
      </c>
      <c r="R55">
        <v>300</v>
      </c>
      <c r="S55" t="s">
        <v>37</v>
      </c>
      <c r="V55">
        <v>100</v>
      </c>
      <c r="Y55" t="s">
        <v>44</v>
      </c>
    </row>
    <row r="56" spans="1:25">
      <c r="A56" t="s">
        <v>162</v>
      </c>
      <c r="B56" s="2" t="str">
        <f>Hyperlink("https://www.diodes.com/assets/Datasheets/FMMT555Q.pdf")</f>
        <v>https://www.diodes.com/assets/Datasheets/FMMT555Q.pdf</v>
      </c>
      <c r="C56" t="str">
        <f>Hyperlink("https://www.diodes.com/part/view/FMMT555Q","FMMT555Q")</f>
        <v>FMMT555Q</v>
      </c>
      <c r="D56" t="s">
        <v>161</v>
      </c>
      <c r="G56" t="s">
        <v>36</v>
      </c>
      <c r="H56" t="s">
        <v>33</v>
      </c>
      <c r="I56" t="s">
        <v>29</v>
      </c>
      <c r="J56">
        <v>150</v>
      </c>
      <c r="K56">
        <v>1</v>
      </c>
      <c r="L56">
        <v>2</v>
      </c>
      <c r="M56">
        <v>0.5</v>
      </c>
      <c r="N56">
        <v>50</v>
      </c>
      <c r="O56">
        <v>0.01</v>
      </c>
      <c r="P56">
        <v>50</v>
      </c>
      <c r="Q56">
        <v>0.3</v>
      </c>
      <c r="R56">
        <v>300</v>
      </c>
      <c r="S56" t="s">
        <v>37</v>
      </c>
      <c r="V56">
        <v>100</v>
      </c>
      <c r="Y56" t="s">
        <v>44</v>
      </c>
    </row>
    <row r="57" spans="1:25">
      <c r="A57" t="s">
        <v>163</v>
      </c>
      <c r="B57" s="2" t="str">
        <f>Hyperlink("https://www.diodes.com/assets/Datasheets/FMMT558.pdf")</f>
        <v>https://www.diodes.com/assets/Datasheets/FMMT558.pdf</v>
      </c>
      <c r="C57" t="str">
        <f>Hyperlink("https://www.diodes.com/part/view/FMMT558","FMMT558")</f>
        <v>FMMT558</v>
      </c>
      <c r="D57" t="s">
        <v>164</v>
      </c>
      <c r="G57" t="s">
        <v>36</v>
      </c>
      <c r="H57" t="s">
        <v>28</v>
      </c>
      <c r="I57" t="s">
        <v>29</v>
      </c>
      <c r="J57">
        <v>400</v>
      </c>
      <c r="K57">
        <v>0.15</v>
      </c>
      <c r="L57">
        <v>0.5</v>
      </c>
      <c r="M57">
        <v>0.5</v>
      </c>
      <c r="N57">
        <v>100</v>
      </c>
      <c r="O57">
        <v>0.05</v>
      </c>
      <c r="P57">
        <v>15</v>
      </c>
      <c r="Q57">
        <v>0.1</v>
      </c>
      <c r="R57">
        <v>200</v>
      </c>
      <c r="S57" t="s">
        <v>62</v>
      </c>
      <c r="T57">
        <v>500</v>
      </c>
      <c r="U57" t="s">
        <v>78</v>
      </c>
      <c r="V57">
        <v>50</v>
      </c>
      <c r="Y57" t="s">
        <v>44</v>
      </c>
    </row>
    <row r="58" spans="1:25">
      <c r="A58" t="s">
        <v>165</v>
      </c>
      <c r="B58" s="2" t="str">
        <f>Hyperlink("https://www.diodes.com/assets/Datasheets/FMMT558Q.pdf")</f>
        <v>https://www.diodes.com/assets/Datasheets/FMMT558Q.pdf</v>
      </c>
      <c r="C58" t="str">
        <f>Hyperlink("https://www.diodes.com/part/view/FMMT558Q","FMMT558Q")</f>
        <v>FMMT558Q</v>
      </c>
      <c r="D58" t="s">
        <v>166</v>
      </c>
      <c r="G58" t="s">
        <v>36</v>
      </c>
      <c r="H58" t="s">
        <v>33</v>
      </c>
      <c r="I58" t="s">
        <v>29</v>
      </c>
      <c r="J58">
        <v>400</v>
      </c>
      <c r="K58">
        <v>0.15</v>
      </c>
      <c r="L58">
        <v>0.5</v>
      </c>
      <c r="M58">
        <v>0.5</v>
      </c>
      <c r="N58">
        <v>100</v>
      </c>
      <c r="O58">
        <v>0.05</v>
      </c>
      <c r="P58">
        <v>15</v>
      </c>
      <c r="Q58">
        <v>0.1</v>
      </c>
      <c r="R58">
        <v>200</v>
      </c>
      <c r="S58" t="s">
        <v>62</v>
      </c>
      <c r="T58">
        <v>500</v>
      </c>
      <c r="U58" t="s">
        <v>78</v>
      </c>
      <c r="V58">
        <v>50</v>
      </c>
      <c r="Y58" t="s">
        <v>44</v>
      </c>
    </row>
    <row r="59" spans="1:25">
      <c r="A59" t="s">
        <v>167</v>
      </c>
      <c r="B59" s="2" t="str">
        <f>Hyperlink("https://www.diodes.com/assets/Datasheets/FMMT560.pdf")</f>
        <v>https://www.diodes.com/assets/Datasheets/FMMT560.pdf</v>
      </c>
      <c r="C59" t="str">
        <f>Hyperlink("https://www.diodes.com/part/view/FMMT560","FMMT560")</f>
        <v>FMMT560</v>
      </c>
      <c r="D59" t="s">
        <v>168</v>
      </c>
      <c r="G59" t="s">
        <v>36</v>
      </c>
      <c r="H59" t="s">
        <v>28</v>
      </c>
      <c r="I59" t="s">
        <v>29</v>
      </c>
      <c r="J59">
        <v>500</v>
      </c>
      <c r="K59">
        <v>0.15</v>
      </c>
      <c r="L59">
        <v>0.5</v>
      </c>
      <c r="M59">
        <v>0.5</v>
      </c>
      <c r="N59">
        <v>100</v>
      </c>
      <c r="O59">
        <v>0.001</v>
      </c>
      <c r="P59">
        <v>80</v>
      </c>
      <c r="Q59">
        <v>0.05</v>
      </c>
      <c r="R59">
        <v>200</v>
      </c>
      <c r="S59" t="s">
        <v>62</v>
      </c>
      <c r="T59">
        <v>500</v>
      </c>
      <c r="U59" t="s">
        <v>106</v>
      </c>
      <c r="V59">
        <v>60</v>
      </c>
      <c r="Y59" t="s">
        <v>44</v>
      </c>
    </row>
    <row r="60" spans="1:25">
      <c r="A60" t="s">
        <v>169</v>
      </c>
      <c r="B60" s="2" t="str">
        <f>Hyperlink("https://www.diodes.com/assets/Datasheets/FMMT560Q.pdf")</f>
        <v>https://www.diodes.com/assets/Datasheets/FMMT560Q.pdf</v>
      </c>
      <c r="C60" t="str">
        <f>Hyperlink("https://www.diodes.com/part/view/FMMT560Q","FMMT560Q")</f>
        <v>FMMT560Q</v>
      </c>
      <c r="D60" t="s">
        <v>168</v>
      </c>
      <c r="G60" t="s">
        <v>36</v>
      </c>
      <c r="H60" t="s">
        <v>33</v>
      </c>
      <c r="I60" t="s">
        <v>29</v>
      </c>
      <c r="J60">
        <v>500</v>
      </c>
      <c r="K60">
        <v>0.15</v>
      </c>
      <c r="L60">
        <v>0.5</v>
      </c>
      <c r="M60">
        <v>0.5</v>
      </c>
      <c r="N60">
        <v>100</v>
      </c>
      <c r="O60">
        <v>0.001</v>
      </c>
      <c r="P60">
        <v>80</v>
      </c>
      <c r="Q60">
        <v>0.05</v>
      </c>
      <c r="R60">
        <v>200</v>
      </c>
      <c r="S60" t="s">
        <v>62</v>
      </c>
      <c r="T60">
        <v>500</v>
      </c>
      <c r="U60" t="s">
        <v>106</v>
      </c>
      <c r="V60">
        <v>60</v>
      </c>
      <c r="Y60" t="s">
        <v>44</v>
      </c>
    </row>
    <row r="61" spans="1:25">
      <c r="A61" t="s">
        <v>170</v>
      </c>
      <c r="B61" s="2" t="str">
        <f>Hyperlink("https://www.diodes.com/assets/Datasheets/FMMT596.pdf")</f>
        <v>https://www.diodes.com/assets/Datasheets/FMMT596.pdf</v>
      </c>
      <c r="C61" t="str">
        <f>Hyperlink("https://www.diodes.com/part/view/FMMT596","FMMT596")</f>
        <v>FMMT596</v>
      </c>
      <c r="D61" t="s">
        <v>171</v>
      </c>
      <c r="G61" t="s">
        <v>36</v>
      </c>
      <c r="H61" t="s">
        <v>28</v>
      </c>
      <c r="I61" t="s">
        <v>29</v>
      </c>
      <c r="J61">
        <v>200</v>
      </c>
      <c r="K61">
        <v>0.3</v>
      </c>
      <c r="L61">
        <v>1</v>
      </c>
      <c r="M61">
        <v>0.5</v>
      </c>
      <c r="N61">
        <v>100</v>
      </c>
      <c r="O61">
        <v>0.1</v>
      </c>
      <c r="P61">
        <v>85</v>
      </c>
      <c r="Q61">
        <v>0.25</v>
      </c>
      <c r="R61">
        <v>200</v>
      </c>
      <c r="S61" t="s">
        <v>37</v>
      </c>
      <c r="T61">
        <v>350</v>
      </c>
      <c r="U61" t="s">
        <v>123</v>
      </c>
      <c r="V61">
        <v>150</v>
      </c>
      <c r="Y61" t="s">
        <v>44</v>
      </c>
    </row>
    <row r="62" spans="1:25">
      <c r="A62" t="s">
        <v>172</v>
      </c>
      <c r="B62" s="2" t="str">
        <f>Hyperlink("https://www.diodes.com/assets/Datasheets/FMMT596Q.pdf")</f>
        <v>https://www.diodes.com/assets/Datasheets/FMMT596Q.pdf</v>
      </c>
      <c r="C62" t="str">
        <f>Hyperlink("https://www.diodes.com/part/view/FMMT596Q","FMMT596Q")</f>
        <v>FMMT596Q</v>
      </c>
      <c r="D62" t="s">
        <v>173</v>
      </c>
      <c r="G62" t="s">
        <v>36</v>
      </c>
      <c r="H62" t="s">
        <v>33</v>
      </c>
      <c r="I62" t="s">
        <v>29</v>
      </c>
      <c r="J62">
        <v>200</v>
      </c>
      <c r="K62">
        <v>0.3</v>
      </c>
      <c r="L62">
        <v>1</v>
      </c>
      <c r="M62">
        <v>0.5</v>
      </c>
      <c r="N62">
        <v>100</v>
      </c>
      <c r="O62">
        <v>0.1</v>
      </c>
      <c r="P62">
        <v>85</v>
      </c>
      <c r="Q62">
        <v>0.25</v>
      </c>
      <c r="R62">
        <v>200</v>
      </c>
      <c r="S62" t="s">
        <v>37</v>
      </c>
      <c r="T62">
        <v>350</v>
      </c>
      <c r="U62" t="s">
        <v>123</v>
      </c>
      <c r="V62">
        <v>150</v>
      </c>
      <c r="Y62" t="s">
        <v>44</v>
      </c>
    </row>
    <row r="63" spans="1:25">
      <c r="A63" t="s">
        <v>174</v>
      </c>
      <c r="B63" s="2" t="str">
        <f>Hyperlink("https://www.diodes.com/assets/Datasheets/FMMT597.pdf")</f>
        <v>https://www.diodes.com/assets/Datasheets/FMMT597.pdf</v>
      </c>
      <c r="C63" t="str">
        <f>Hyperlink("https://www.diodes.com/part/view/FMMT597","FMMT597")</f>
        <v>FMMT597</v>
      </c>
      <c r="D63" t="s">
        <v>175</v>
      </c>
      <c r="G63" t="s">
        <v>36</v>
      </c>
      <c r="H63" t="s">
        <v>28</v>
      </c>
      <c r="I63" t="s">
        <v>29</v>
      </c>
      <c r="J63">
        <v>300</v>
      </c>
      <c r="K63">
        <v>0.2</v>
      </c>
      <c r="L63">
        <v>1</v>
      </c>
      <c r="M63">
        <v>0.5</v>
      </c>
      <c r="N63">
        <v>100</v>
      </c>
      <c r="O63">
        <v>0.05</v>
      </c>
      <c r="P63">
        <v>100</v>
      </c>
      <c r="Q63">
        <v>0.1</v>
      </c>
      <c r="R63">
        <v>250</v>
      </c>
      <c r="S63" t="s">
        <v>54</v>
      </c>
      <c r="T63">
        <v>250</v>
      </c>
      <c r="U63" t="s">
        <v>176</v>
      </c>
      <c r="V63">
        <v>75</v>
      </c>
      <c r="Y63" t="s">
        <v>44</v>
      </c>
    </row>
    <row r="64" spans="1:25">
      <c r="A64" t="s">
        <v>177</v>
      </c>
      <c r="B64" s="2" t="str">
        <f>Hyperlink("https://www.diodes.com/assets/Datasheets/FMMT624.pdf")</f>
        <v>https://www.diodes.com/assets/Datasheets/FMMT624.pdf</v>
      </c>
      <c r="C64" t="str">
        <f>Hyperlink("https://www.diodes.com/part/view/FMMT624","FMMT624")</f>
        <v>FMMT624</v>
      </c>
      <c r="D64" t="s">
        <v>178</v>
      </c>
      <c r="G64" t="s">
        <v>179</v>
      </c>
      <c r="H64" t="s">
        <v>28</v>
      </c>
      <c r="I64" t="s">
        <v>42</v>
      </c>
      <c r="J64">
        <v>125</v>
      </c>
      <c r="K64">
        <v>1</v>
      </c>
      <c r="L64">
        <v>3</v>
      </c>
      <c r="M64">
        <v>0.625</v>
      </c>
      <c r="N64">
        <v>300</v>
      </c>
      <c r="O64">
        <v>0.2</v>
      </c>
      <c r="P64">
        <v>100</v>
      </c>
      <c r="Q64">
        <v>1</v>
      </c>
      <c r="R64">
        <v>50</v>
      </c>
      <c r="S64" t="s">
        <v>37</v>
      </c>
      <c r="T64">
        <v>250</v>
      </c>
      <c r="U64" t="s">
        <v>180</v>
      </c>
      <c r="V64">
        <v>155</v>
      </c>
      <c r="W64">
        <v>160</v>
      </c>
      <c r="Y64" t="s">
        <v>44</v>
      </c>
    </row>
    <row r="65" spans="1:25">
      <c r="A65" t="s">
        <v>181</v>
      </c>
      <c r="B65" s="2" t="str">
        <f>Hyperlink("https://www.diodes.com/assets/Datasheets/FMMT625.pdf")</f>
        <v>https://www.diodes.com/assets/Datasheets/FMMT625.pdf</v>
      </c>
      <c r="C65" t="str">
        <f>Hyperlink("https://www.diodes.com/part/view/FMMT625","FMMT625")</f>
        <v>FMMT625</v>
      </c>
      <c r="D65" t="s">
        <v>156</v>
      </c>
      <c r="G65" t="s">
        <v>36</v>
      </c>
      <c r="H65" t="s">
        <v>28</v>
      </c>
      <c r="I65" t="s">
        <v>42</v>
      </c>
      <c r="J65">
        <v>150</v>
      </c>
      <c r="K65">
        <v>1</v>
      </c>
      <c r="L65">
        <v>3</v>
      </c>
      <c r="M65">
        <v>0.625</v>
      </c>
      <c r="N65">
        <v>300</v>
      </c>
      <c r="O65">
        <v>0.2</v>
      </c>
      <c r="P65">
        <v>30</v>
      </c>
      <c r="Q65">
        <v>1</v>
      </c>
      <c r="R65">
        <v>50</v>
      </c>
      <c r="S65" t="s">
        <v>37</v>
      </c>
      <c r="T65">
        <v>300</v>
      </c>
      <c r="U65" t="s">
        <v>180</v>
      </c>
      <c r="V65">
        <v>135</v>
      </c>
      <c r="Y65" t="s">
        <v>44</v>
      </c>
    </row>
    <row r="66" spans="1:25">
      <c r="A66" t="s">
        <v>182</v>
      </c>
      <c r="B66" s="2" t="str">
        <f>Hyperlink("https://www.diodes.com/assets/Datasheets/FMMT625.pdf")</f>
        <v>https://www.diodes.com/assets/Datasheets/FMMT625.pdf</v>
      </c>
      <c r="C66" t="str">
        <f>Hyperlink("https://www.diodes.com/part/view/FMMT625Q","FMMT625Q")</f>
        <v>FMMT625Q</v>
      </c>
      <c r="D66" t="s">
        <v>156</v>
      </c>
      <c r="G66" t="s">
        <v>36</v>
      </c>
      <c r="H66" t="s">
        <v>33</v>
      </c>
      <c r="I66" t="s">
        <v>42</v>
      </c>
      <c r="J66">
        <v>150</v>
      </c>
      <c r="K66">
        <v>1</v>
      </c>
      <c r="L66">
        <v>3</v>
      </c>
      <c r="M66">
        <v>0.625</v>
      </c>
      <c r="N66">
        <v>300</v>
      </c>
      <c r="O66">
        <v>0.2</v>
      </c>
      <c r="P66">
        <v>30</v>
      </c>
      <c r="Q66">
        <v>1</v>
      </c>
      <c r="R66">
        <v>50</v>
      </c>
      <c r="S66" t="s">
        <v>37</v>
      </c>
      <c r="T66">
        <v>300</v>
      </c>
      <c r="U66" t="s">
        <v>180</v>
      </c>
      <c r="V66">
        <v>135</v>
      </c>
      <c r="Y66" t="s">
        <v>44</v>
      </c>
    </row>
    <row r="67" spans="1:25">
      <c r="A67" t="s">
        <v>183</v>
      </c>
      <c r="B67" s="2" t="str">
        <f>Hyperlink("https://www.diodes.com/assets/Datasheets/FMMT6517.pdf")</f>
        <v>https://www.diodes.com/assets/Datasheets/FMMT6517.pdf</v>
      </c>
      <c r="C67" t="str">
        <f>Hyperlink("https://www.diodes.com/part/view/FMMT6517","FMMT6517")</f>
        <v>FMMT6517</v>
      </c>
      <c r="D67" t="s">
        <v>61</v>
      </c>
      <c r="G67" t="s">
        <v>36</v>
      </c>
      <c r="H67" t="s">
        <v>28</v>
      </c>
      <c r="I67" t="s">
        <v>42</v>
      </c>
      <c r="J67">
        <v>350</v>
      </c>
      <c r="K67">
        <v>0.5</v>
      </c>
      <c r="M67">
        <v>0.33</v>
      </c>
      <c r="N67">
        <v>30</v>
      </c>
      <c r="O67">
        <v>0.01</v>
      </c>
      <c r="P67">
        <v>15</v>
      </c>
      <c r="Q67">
        <v>0.1</v>
      </c>
      <c r="R67">
        <v>300</v>
      </c>
      <c r="S67" t="s">
        <v>184</v>
      </c>
      <c r="T67">
        <v>500</v>
      </c>
      <c r="U67" t="s">
        <v>185</v>
      </c>
      <c r="V67">
        <v>50</v>
      </c>
      <c r="Y67" t="s">
        <v>44</v>
      </c>
    </row>
    <row r="68" spans="1:25">
      <c r="A68" t="s">
        <v>186</v>
      </c>
      <c r="B68" s="2" t="str">
        <f>Hyperlink("https://www.diodes.com/assets/Datasheets/FMMT6520.pdf")</f>
        <v>https://www.diodes.com/assets/Datasheets/FMMT6520.pdf</v>
      </c>
      <c r="C68" t="str">
        <f>Hyperlink("https://www.diodes.com/part/view/FMMT6520","FMMT6520")</f>
        <v>FMMT6520</v>
      </c>
      <c r="D68" t="s">
        <v>65</v>
      </c>
      <c r="G68" t="s">
        <v>36</v>
      </c>
      <c r="H68" t="s">
        <v>28</v>
      </c>
      <c r="I68" t="s">
        <v>29</v>
      </c>
      <c r="J68">
        <v>350</v>
      </c>
      <c r="K68">
        <v>0.5</v>
      </c>
      <c r="M68">
        <v>0.33</v>
      </c>
      <c r="N68">
        <v>30</v>
      </c>
      <c r="O68">
        <v>0.01</v>
      </c>
      <c r="P68">
        <v>15</v>
      </c>
      <c r="Q68">
        <v>0.1</v>
      </c>
      <c r="R68">
        <v>300</v>
      </c>
      <c r="S68" t="s">
        <v>184</v>
      </c>
      <c r="T68">
        <v>500</v>
      </c>
      <c r="U68" t="s">
        <v>185</v>
      </c>
      <c r="V68">
        <v>50</v>
      </c>
      <c r="Y68" t="s">
        <v>44</v>
      </c>
    </row>
    <row r="69" spans="1:25">
      <c r="A69" t="s">
        <v>187</v>
      </c>
      <c r="B69" s="2" t="str">
        <f>Hyperlink("https://www.diodes.com/assets/Datasheets/FMMTA42.pdf")</f>
        <v>https://www.diodes.com/assets/Datasheets/FMMTA42.pdf</v>
      </c>
      <c r="C69" t="str">
        <f>Hyperlink("https://www.diodes.com/part/view/FMMTA42","FMMTA42")</f>
        <v>FMMTA42</v>
      </c>
      <c r="D69" t="s">
        <v>188</v>
      </c>
      <c r="G69" t="s">
        <v>36</v>
      </c>
      <c r="H69" t="s">
        <v>28</v>
      </c>
      <c r="I69" t="s">
        <v>42</v>
      </c>
      <c r="J69">
        <v>300</v>
      </c>
      <c r="K69">
        <v>0.2</v>
      </c>
      <c r="M69">
        <v>0.35</v>
      </c>
      <c r="N69">
        <v>40</v>
      </c>
      <c r="O69">
        <v>0.01</v>
      </c>
      <c r="P69">
        <v>40</v>
      </c>
      <c r="Q69">
        <v>0.03</v>
      </c>
      <c r="R69">
        <v>500</v>
      </c>
      <c r="S69" t="s">
        <v>62</v>
      </c>
      <c r="V69">
        <v>50</v>
      </c>
      <c r="Y69" t="s">
        <v>44</v>
      </c>
    </row>
    <row r="70" spans="1:25">
      <c r="A70" t="s">
        <v>189</v>
      </c>
      <c r="B70" s="2" t="str">
        <f>Hyperlink("https://www.diodes.com/assets/Datasheets/FMMTA42Q.pdf")</f>
        <v>https://www.diodes.com/assets/Datasheets/FMMTA42Q.pdf</v>
      </c>
      <c r="C70" t="str">
        <f>Hyperlink("https://www.diodes.com/part/view/FMMTA42Q","FMMTA42Q")</f>
        <v>FMMTA42Q</v>
      </c>
      <c r="D70" t="s">
        <v>190</v>
      </c>
      <c r="G70" t="s">
        <v>36</v>
      </c>
      <c r="H70" t="s">
        <v>33</v>
      </c>
      <c r="I70" t="s">
        <v>42</v>
      </c>
      <c r="J70">
        <v>300</v>
      </c>
      <c r="K70">
        <v>0.2</v>
      </c>
      <c r="M70">
        <v>0.35</v>
      </c>
      <c r="N70">
        <v>40</v>
      </c>
      <c r="O70">
        <v>0.01</v>
      </c>
      <c r="P70">
        <v>40</v>
      </c>
      <c r="Q70">
        <v>0.03</v>
      </c>
      <c r="R70">
        <v>500</v>
      </c>
      <c r="S70" t="s">
        <v>62</v>
      </c>
      <c r="V70">
        <v>50</v>
      </c>
      <c r="Y70" t="s">
        <v>44</v>
      </c>
    </row>
    <row r="71" spans="1:25">
      <c r="A71" t="s">
        <v>191</v>
      </c>
      <c r="B71" s="2" t="str">
        <f>Hyperlink("https://www.diodes.com/assets/Datasheets/FMMTA92.pdf")</f>
        <v>https://www.diodes.com/assets/Datasheets/FMMTA92.pdf</v>
      </c>
      <c r="C71" t="str">
        <f>Hyperlink("https://www.diodes.com/part/view/FMMTA92","FMMTA92")</f>
        <v>FMMTA92</v>
      </c>
      <c r="D71" t="s">
        <v>175</v>
      </c>
      <c r="G71" t="s">
        <v>36</v>
      </c>
      <c r="H71" t="s">
        <v>28</v>
      </c>
      <c r="I71" t="s">
        <v>29</v>
      </c>
      <c r="J71">
        <v>300</v>
      </c>
      <c r="K71">
        <v>0.2</v>
      </c>
      <c r="M71">
        <v>0.35</v>
      </c>
      <c r="N71">
        <v>40</v>
      </c>
      <c r="O71">
        <v>0.01</v>
      </c>
      <c r="P71">
        <v>25</v>
      </c>
      <c r="Q71">
        <v>0.03</v>
      </c>
      <c r="R71">
        <v>500</v>
      </c>
      <c r="S71" t="s">
        <v>62</v>
      </c>
      <c r="V71">
        <v>50</v>
      </c>
      <c r="Y71" t="s">
        <v>44</v>
      </c>
    </row>
    <row r="72" spans="1:25">
      <c r="A72" t="s">
        <v>192</v>
      </c>
      <c r="B72" s="2" t="str">
        <f>Hyperlink("https://www.diodes.com/assets/Datasheets/FMMTA92Q.pdf")</f>
        <v>https://www.diodes.com/assets/Datasheets/FMMTA92Q.pdf</v>
      </c>
      <c r="C72" t="str">
        <f>Hyperlink("https://www.diodes.com/part/view/FMMTA92Q","FMMTA92Q")</f>
        <v>FMMTA92Q</v>
      </c>
      <c r="D72" t="s">
        <v>175</v>
      </c>
      <c r="G72" t="s">
        <v>36</v>
      </c>
      <c r="H72" t="s">
        <v>33</v>
      </c>
      <c r="I72" t="s">
        <v>29</v>
      </c>
      <c r="J72">
        <v>300</v>
      </c>
      <c r="K72">
        <v>0.2</v>
      </c>
      <c r="M72">
        <v>0.35</v>
      </c>
      <c r="N72">
        <v>40</v>
      </c>
      <c r="O72">
        <v>0.01</v>
      </c>
      <c r="P72">
        <v>25</v>
      </c>
      <c r="Q72">
        <v>0.03</v>
      </c>
      <c r="R72">
        <v>500</v>
      </c>
      <c r="S72" t="s">
        <v>62</v>
      </c>
      <c r="V72">
        <v>50</v>
      </c>
      <c r="Y72" t="s">
        <v>44</v>
      </c>
    </row>
    <row r="73" spans="1:25">
      <c r="A73" t="s">
        <v>193</v>
      </c>
      <c r="B73" s="2" t="str">
        <f>Hyperlink("https://www.diodes.com/assets/Datasheets/FZT458.pdf")</f>
        <v>https://www.diodes.com/assets/Datasheets/FZT458.pdf</v>
      </c>
      <c r="C73" t="str">
        <f>Hyperlink("https://www.diodes.com/part/view/FZT458","FZT458")</f>
        <v>FZT458</v>
      </c>
      <c r="D73" t="s">
        <v>194</v>
      </c>
      <c r="G73" t="s">
        <v>36</v>
      </c>
      <c r="H73" t="s">
        <v>28</v>
      </c>
      <c r="I73" t="s">
        <v>42</v>
      </c>
      <c r="J73">
        <v>400</v>
      </c>
      <c r="K73">
        <v>0.3</v>
      </c>
      <c r="L73">
        <v>1</v>
      </c>
      <c r="M73">
        <v>2</v>
      </c>
      <c r="N73">
        <v>100</v>
      </c>
      <c r="O73">
        <v>0.001</v>
      </c>
      <c r="P73">
        <v>15</v>
      </c>
      <c r="Q73">
        <v>0.1</v>
      </c>
      <c r="R73">
        <v>200</v>
      </c>
      <c r="S73" t="s">
        <v>62</v>
      </c>
      <c r="T73">
        <v>500</v>
      </c>
      <c r="U73" t="s">
        <v>78</v>
      </c>
      <c r="V73">
        <v>50</v>
      </c>
      <c r="Y73" t="s">
        <v>70</v>
      </c>
    </row>
    <row r="74" spans="1:25">
      <c r="A74" t="s">
        <v>195</v>
      </c>
      <c r="B74" s="2" t="str">
        <f>Hyperlink("https://www.diodes.com/assets/Datasheets/FZT458.pdf")</f>
        <v>https://www.diodes.com/assets/Datasheets/FZT458.pdf</v>
      </c>
      <c r="C74" t="str">
        <f>Hyperlink("https://www.diodes.com/part/view/FZT458Q","FZT458Q")</f>
        <v>FZT458Q</v>
      </c>
      <c r="D74" t="s">
        <v>194</v>
      </c>
      <c r="G74" t="s">
        <v>36</v>
      </c>
      <c r="H74" t="s">
        <v>33</v>
      </c>
      <c r="I74" t="s">
        <v>42</v>
      </c>
      <c r="J74">
        <v>400</v>
      </c>
      <c r="K74">
        <v>0.3</v>
      </c>
      <c r="L74">
        <v>1</v>
      </c>
      <c r="M74">
        <v>2</v>
      </c>
      <c r="N74">
        <v>100</v>
      </c>
      <c r="O74">
        <v>0.001</v>
      </c>
      <c r="P74">
        <v>15</v>
      </c>
      <c r="Q74">
        <v>0.1</v>
      </c>
      <c r="R74">
        <v>200</v>
      </c>
      <c r="S74" t="s">
        <v>62</v>
      </c>
      <c r="T74">
        <v>500</v>
      </c>
      <c r="U74" t="s">
        <v>78</v>
      </c>
      <c r="V74">
        <v>50</v>
      </c>
      <c r="Y74" t="s">
        <v>70</v>
      </c>
    </row>
    <row r="75" spans="1:25">
      <c r="A75" t="s">
        <v>196</v>
      </c>
      <c r="B75" s="2" t="str">
        <f>Hyperlink("https://www.diodes.com/assets/Datasheets/FZT558.pdf")</f>
        <v>https://www.diodes.com/assets/Datasheets/FZT558.pdf</v>
      </c>
      <c r="C75" t="str">
        <f>Hyperlink("https://www.diodes.com/part/view/FZT558","FZT558")</f>
        <v>FZT558</v>
      </c>
      <c r="D75" t="s">
        <v>197</v>
      </c>
      <c r="G75" t="s">
        <v>36</v>
      </c>
      <c r="H75" t="s">
        <v>28</v>
      </c>
      <c r="I75" t="s">
        <v>29</v>
      </c>
      <c r="J75">
        <v>400</v>
      </c>
      <c r="K75">
        <v>0.2</v>
      </c>
      <c r="M75">
        <v>2</v>
      </c>
      <c r="N75">
        <v>100</v>
      </c>
      <c r="O75">
        <v>0.05</v>
      </c>
      <c r="P75">
        <v>15</v>
      </c>
      <c r="Q75">
        <v>0.1</v>
      </c>
      <c r="R75">
        <v>200</v>
      </c>
      <c r="S75" t="s">
        <v>62</v>
      </c>
      <c r="T75">
        <v>500</v>
      </c>
      <c r="U75" t="s">
        <v>78</v>
      </c>
      <c r="V75">
        <v>50</v>
      </c>
      <c r="Y75" t="s">
        <v>198</v>
      </c>
    </row>
    <row r="76" spans="1:25">
      <c r="A76" t="s">
        <v>199</v>
      </c>
      <c r="B76" s="2" t="str">
        <f>Hyperlink("https://www.diodes.com/assets/Datasheets/FZT560.pdf")</f>
        <v>https://www.diodes.com/assets/Datasheets/FZT560.pdf</v>
      </c>
      <c r="C76" t="str">
        <f>Hyperlink("https://www.diodes.com/part/view/FZT560","FZT560")</f>
        <v>FZT560</v>
      </c>
      <c r="D76" t="s">
        <v>200</v>
      </c>
      <c r="G76" t="s">
        <v>36</v>
      </c>
      <c r="H76" t="s">
        <v>28</v>
      </c>
      <c r="I76" t="s">
        <v>29</v>
      </c>
      <c r="J76">
        <v>500</v>
      </c>
      <c r="K76">
        <v>0.15</v>
      </c>
      <c r="L76">
        <v>0.5</v>
      </c>
      <c r="M76">
        <v>2</v>
      </c>
      <c r="N76">
        <v>100</v>
      </c>
      <c r="O76">
        <v>0.001</v>
      </c>
      <c r="P76">
        <v>80</v>
      </c>
      <c r="Q76">
        <v>0.05</v>
      </c>
      <c r="R76">
        <v>200</v>
      </c>
      <c r="S76" t="s">
        <v>62</v>
      </c>
      <c r="T76">
        <v>500</v>
      </c>
      <c r="U76" t="s">
        <v>106</v>
      </c>
      <c r="V76">
        <v>60</v>
      </c>
      <c r="Y76" t="s">
        <v>198</v>
      </c>
    </row>
    <row r="77" spans="1:25">
      <c r="A77" t="s">
        <v>201</v>
      </c>
      <c r="B77" s="2" t="str">
        <f>Hyperlink("https://www.diodes.com/assets/Datasheets/FZT560Q.pdf")</f>
        <v>https://www.diodes.com/assets/Datasheets/FZT560Q.pdf</v>
      </c>
      <c r="C77" t="str">
        <f>Hyperlink("https://www.diodes.com/part/view/FZT560Q","FZT560Q")</f>
        <v>FZT560Q</v>
      </c>
      <c r="D77" t="s">
        <v>200</v>
      </c>
      <c r="G77" t="s">
        <v>36</v>
      </c>
      <c r="H77" t="s">
        <v>33</v>
      </c>
      <c r="I77" t="s">
        <v>29</v>
      </c>
      <c r="J77">
        <v>500</v>
      </c>
      <c r="K77">
        <v>0.15</v>
      </c>
      <c r="L77">
        <v>0.5</v>
      </c>
      <c r="M77">
        <v>2</v>
      </c>
      <c r="N77">
        <v>100</v>
      </c>
      <c r="O77">
        <v>0.001</v>
      </c>
      <c r="P77">
        <v>80</v>
      </c>
      <c r="Q77">
        <v>0.05</v>
      </c>
      <c r="R77">
        <v>200</v>
      </c>
      <c r="S77" t="s">
        <v>62</v>
      </c>
      <c r="T77">
        <v>500</v>
      </c>
      <c r="U77" t="s">
        <v>106</v>
      </c>
      <c r="V77">
        <v>60</v>
      </c>
      <c r="Y77" t="s">
        <v>70</v>
      </c>
    </row>
    <row r="78" spans="1:25">
      <c r="A78" t="s">
        <v>202</v>
      </c>
      <c r="B78" s="2" t="str">
        <f>Hyperlink("https://www.diodes.com/assets/Datasheets/FZT600A.pdf")</f>
        <v>https://www.diodes.com/assets/Datasheets/FZT600A.pdf</v>
      </c>
      <c r="C78" t="str">
        <f>Hyperlink("https://www.diodes.com/part/view/FZT600","FZT600")</f>
        <v>FZT600</v>
      </c>
      <c r="D78" t="s">
        <v>203</v>
      </c>
      <c r="G78" t="s">
        <v>134</v>
      </c>
      <c r="H78" t="s">
        <v>28</v>
      </c>
      <c r="I78" t="s">
        <v>42</v>
      </c>
      <c r="J78">
        <v>140</v>
      </c>
      <c r="K78">
        <v>2</v>
      </c>
      <c r="L78">
        <v>4</v>
      </c>
      <c r="M78">
        <v>2</v>
      </c>
      <c r="N78">
        <v>2000</v>
      </c>
      <c r="O78">
        <v>0.5</v>
      </c>
      <c r="P78">
        <v>1000</v>
      </c>
      <c r="Q78">
        <v>1</v>
      </c>
      <c r="R78">
        <v>1100</v>
      </c>
      <c r="S78" t="s">
        <v>204</v>
      </c>
      <c r="T78">
        <v>1200</v>
      </c>
      <c r="U78" t="s">
        <v>205</v>
      </c>
      <c r="V78">
        <v>250</v>
      </c>
      <c r="Y78" t="s">
        <v>70</v>
      </c>
    </row>
    <row r="79" spans="1:25">
      <c r="A79" t="s">
        <v>206</v>
      </c>
      <c r="B79" s="2" t="str">
        <f>Hyperlink("https://www.diodes.com/assets/Datasheets/FZT600A.pdf")</f>
        <v>https://www.diodes.com/assets/Datasheets/FZT600A.pdf</v>
      </c>
      <c r="C79" t="str">
        <f>Hyperlink("https://www.diodes.com/part/view/FZT600B","FZT600B")</f>
        <v>FZT600B</v>
      </c>
      <c r="D79" t="s">
        <v>203</v>
      </c>
      <c r="G79" t="s">
        <v>134</v>
      </c>
      <c r="H79" t="s">
        <v>28</v>
      </c>
      <c r="I79" t="s">
        <v>42</v>
      </c>
      <c r="J79">
        <v>140</v>
      </c>
      <c r="K79">
        <v>2</v>
      </c>
      <c r="L79">
        <v>4</v>
      </c>
      <c r="M79">
        <v>2</v>
      </c>
      <c r="N79">
        <v>10000</v>
      </c>
      <c r="O79">
        <v>0.5</v>
      </c>
      <c r="P79">
        <v>5000</v>
      </c>
      <c r="Q79">
        <v>1</v>
      </c>
      <c r="R79">
        <v>1100</v>
      </c>
      <c r="S79" t="s">
        <v>204</v>
      </c>
      <c r="T79">
        <v>1200</v>
      </c>
      <c r="U79" t="s">
        <v>205</v>
      </c>
      <c r="V79">
        <v>250</v>
      </c>
      <c r="Y79" t="s">
        <v>70</v>
      </c>
    </row>
    <row r="80" spans="1:25">
      <c r="A80" t="s">
        <v>207</v>
      </c>
      <c r="B80" s="2" t="str">
        <f>Hyperlink("https://www.diodes.com/assets/Datasheets/FZT600BQ.pdf")</f>
        <v>https://www.diodes.com/assets/Datasheets/FZT600BQ.pdf</v>
      </c>
      <c r="C80" t="str">
        <f>Hyperlink("https://www.diodes.com/part/view/FZT600BQ","FZT600BQ")</f>
        <v>FZT600BQ</v>
      </c>
      <c r="D80" t="s">
        <v>208</v>
      </c>
      <c r="G80" t="s">
        <v>134</v>
      </c>
      <c r="H80" t="s">
        <v>33</v>
      </c>
      <c r="I80" t="s">
        <v>42</v>
      </c>
      <c r="J80">
        <v>140</v>
      </c>
      <c r="K80">
        <v>2</v>
      </c>
      <c r="L80">
        <v>4</v>
      </c>
      <c r="M80">
        <v>2</v>
      </c>
      <c r="N80">
        <v>10000</v>
      </c>
      <c r="O80">
        <v>0.5</v>
      </c>
      <c r="P80">
        <v>5000</v>
      </c>
      <c r="Q80">
        <v>1</v>
      </c>
      <c r="R80">
        <v>1100</v>
      </c>
      <c r="S80" t="s">
        <v>204</v>
      </c>
      <c r="T80">
        <v>1200</v>
      </c>
      <c r="U80" t="s">
        <v>205</v>
      </c>
      <c r="V80">
        <v>250</v>
      </c>
      <c r="Y80" t="s">
        <v>209</v>
      </c>
    </row>
    <row r="81" spans="1:25">
      <c r="A81" t="s">
        <v>210</v>
      </c>
      <c r="B81" s="2" t="str">
        <f>Hyperlink("https://www.diodes.com/assets/Datasheets/FZT605.pdf")</f>
        <v>https://www.diodes.com/assets/Datasheets/FZT605.pdf</v>
      </c>
      <c r="C81" t="str">
        <f>Hyperlink("https://www.diodes.com/part/view/FZT605","FZT605")</f>
        <v>FZT605</v>
      </c>
      <c r="D81" t="s">
        <v>211</v>
      </c>
      <c r="G81" t="s">
        <v>134</v>
      </c>
      <c r="H81" t="s">
        <v>28</v>
      </c>
      <c r="I81" t="s">
        <v>42</v>
      </c>
      <c r="J81">
        <v>120</v>
      </c>
      <c r="K81">
        <v>1.5</v>
      </c>
      <c r="L81">
        <v>4</v>
      </c>
      <c r="M81">
        <v>2</v>
      </c>
      <c r="N81">
        <v>5000</v>
      </c>
      <c r="O81">
        <v>0.5</v>
      </c>
      <c r="P81">
        <v>2000</v>
      </c>
      <c r="Q81">
        <v>1</v>
      </c>
      <c r="R81">
        <v>1000</v>
      </c>
      <c r="S81" t="s">
        <v>135</v>
      </c>
      <c r="T81">
        <v>1500</v>
      </c>
      <c r="U81" t="s">
        <v>136</v>
      </c>
      <c r="V81">
        <v>150</v>
      </c>
      <c r="Y81" t="s">
        <v>198</v>
      </c>
    </row>
    <row r="82" spans="1:25">
      <c r="A82" t="s">
        <v>212</v>
      </c>
      <c r="B82" s="2" t="str">
        <f>Hyperlink("https://www.diodes.com/assets/Datasheets/FZT655.pdf")</f>
        <v>https://www.diodes.com/assets/Datasheets/FZT655.pdf</v>
      </c>
      <c r="C82" t="str">
        <f>Hyperlink("https://www.diodes.com/part/view/FZT655","FZT655")</f>
        <v>FZT655</v>
      </c>
      <c r="D82" t="s">
        <v>213</v>
      </c>
      <c r="G82" t="s">
        <v>36</v>
      </c>
      <c r="H82" t="s">
        <v>28</v>
      </c>
      <c r="I82" t="s">
        <v>42</v>
      </c>
      <c r="J82">
        <v>150</v>
      </c>
      <c r="K82">
        <v>1</v>
      </c>
      <c r="L82">
        <v>2</v>
      </c>
      <c r="M82">
        <v>2</v>
      </c>
      <c r="N82">
        <v>50</v>
      </c>
      <c r="O82">
        <v>0.5</v>
      </c>
      <c r="P82">
        <v>20</v>
      </c>
      <c r="Q82">
        <v>1</v>
      </c>
      <c r="R82">
        <v>500</v>
      </c>
      <c r="S82" t="s">
        <v>30</v>
      </c>
      <c r="T82">
        <v>500</v>
      </c>
      <c r="U82" t="s">
        <v>214</v>
      </c>
      <c r="V82">
        <v>30</v>
      </c>
      <c r="Y82" t="s">
        <v>70</v>
      </c>
    </row>
    <row r="83" spans="1:25">
      <c r="A83" t="s">
        <v>215</v>
      </c>
      <c r="B83" s="2" t="str">
        <f>Hyperlink("https://www.diodes.com/assets/Datasheets/FZT657.pdf")</f>
        <v>https://www.diodes.com/assets/Datasheets/FZT657.pdf</v>
      </c>
      <c r="C83" t="str">
        <f>Hyperlink("https://www.diodes.com/part/view/FZT657","FZT657")</f>
        <v>FZT657</v>
      </c>
      <c r="D83" t="s">
        <v>113</v>
      </c>
      <c r="G83" t="s">
        <v>36</v>
      </c>
      <c r="H83" t="s">
        <v>28</v>
      </c>
      <c r="I83" t="s">
        <v>42</v>
      </c>
      <c r="J83">
        <v>300</v>
      </c>
      <c r="K83">
        <v>0.5</v>
      </c>
      <c r="L83">
        <v>1</v>
      </c>
      <c r="M83">
        <v>2</v>
      </c>
      <c r="N83">
        <v>40</v>
      </c>
      <c r="O83">
        <v>0.01</v>
      </c>
      <c r="P83">
        <v>50</v>
      </c>
      <c r="Q83">
        <v>0.1</v>
      </c>
      <c r="R83">
        <v>500</v>
      </c>
      <c r="S83" t="s">
        <v>37</v>
      </c>
      <c r="T83" t="s">
        <v>120</v>
      </c>
      <c r="U83" t="s">
        <v>120</v>
      </c>
      <c r="V83">
        <v>30</v>
      </c>
      <c r="Y83" t="s">
        <v>70</v>
      </c>
    </row>
    <row r="84" spans="1:25">
      <c r="A84" t="s">
        <v>216</v>
      </c>
      <c r="B84" s="2" t="str">
        <f>Hyperlink("https://www.diodes.com/assets/Datasheets/FZT657.pdf")</f>
        <v>https://www.diodes.com/assets/Datasheets/FZT657.pdf</v>
      </c>
      <c r="C84" t="str">
        <f>Hyperlink("https://www.diodes.com/part/view/FZT657Q","FZT657Q")</f>
        <v>FZT657Q</v>
      </c>
      <c r="D84" t="s">
        <v>113</v>
      </c>
      <c r="G84" t="s">
        <v>36</v>
      </c>
      <c r="H84" t="s">
        <v>33</v>
      </c>
      <c r="I84" t="s">
        <v>42</v>
      </c>
      <c r="J84">
        <v>300</v>
      </c>
      <c r="K84">
        <v>0.5</v>
      </c>
      <c r="L84">
        <v>1</v>
      </c>
      <c r="M84">
        <v>2</v>
      </c>
      <c r="N84">
        <v>40</v>
      </c>
      <c r="O84">
        <v>0.01</v>
      </c>
      <c r="P84">
        <v>50</v>
      </c>
      <c r="Q84">
        <v>0.1</v>
      </c>
      <c r="R84">
        <v>500</v>
      </c>
      <c r="S84" t="s">
        <v>37</v>
      </c>
      <c r="T84" t="s">
        <v>120</v>
      </c>
      <c r="U84" t="s">
        <v>120</v>
      </c>
      <c r="V84">
        <v>30</v>
      </c>
      <c r="Y84" t="s">
        <v>70</v>
      </c>
    </row>
    <row r="85" spans="1:25">
      <c r="A85" t="s">
        <v>217</v>
      </c>
      <c r="B85" s="2" t="str">
        <f>Hyperlink("https://www.diodes.com/assets/Datasheets/FZT658.pdf")</f>
        <v>https://www.diodes.com/assets/Datasheets/FZT658.pdf</v>
      </c>
      <c r="C85" t="str">
        <f>Hyperlink("https://www.diodes.com/part/view/FZT658","FZT658")</f>
        <v>FZT658</v>
      </c>
      <c r="D85" t="s">
        <v>218</v>
      </c>
      <c r="G85" t="s">
        <v>36</v>
      </c>
      <c r="H85" t="s">
        <v>28</v>
      </c>
      <c r="I85" t="s">
        <v>42</v>
      </c>
      <c r="J85">
        <v>400</v>
      </c>
      <c r="K85">
        <v>0.5</v>
      </c>
      <c r="L85">
        <v>1</v>
      </c>
      <c r="M85">
        <v>2</v>
      </c>
      <c r="N85">
        <v>50</v>
      </c>
      <c r="O85">
        <v>0.1</v>
      </c>
      <c r="P85">
        <v>40</v>
      </c>
      <c r="Q85">
        <v>0.2</v>
      </c>
      <c r="R85">
        <v>250</v>
      </c>
      <c r="S85" t="s">
        <v>54</v>
      </c>
      <c r="T85">
        <v>500</v>
      </c>
      <c r="U85" t="s">
        <v>37</v>
      </c>
      <c r="V85">
        <v>50</v>
      </c>
      <c r="Y85" t="s">
        <v>198</v>
      </c>
    </row>
    <row r="86" spans="1:25">
      <c r="A86" t="s">
        <v>219</v>
      </c>
      <c r="B86" s="2" t="str">
        <f>Hyperlink("https://www.diodes.com/assets/Datasheets/FZT694B.pdf")</f>
        <v>https://www.diodes.com/assets/Datasheets/FZT694B.pdf</v>
      </c>
      <c r="C86" t="str">
        <f>Hyperlink("https://www.diodes.com/part/view/FZT694B","FZT694B")</f>
        <v>FZT694B</v>
      </c>
      <c r="D86" t="s">
        <v>220</v>
      </c>
      <c r="G86" t="s">
        <v>27</v>
      </c>
      <c r="H86" t="s">
        <v>28</v>
      </c>
      <c r="I86" t="s">
        <v>42</v>
      </c>
      <c r="J86">
        <v>120</v>
      </c>
      <c r="K86">
        <v>1</v>
      </c>
      <c r="L86">
        <v>2</v>
      </c>
      <c r="M86">
        <v>2</v>
      </c>
      <c r="N86">
        <v>500</v>
      </c>
      <c r="O86">
        <v>0.1</v>
      </c>
      <c r="P86">
        <v>150</v>
      </c>
      <c r="Q86">
        <v>0.4</v>
      </c>
      <c r="R86">
        <v>250</v>
      </c>
      <c r="S86" t="s">
        <v>221</v>
      </c>
      <c r="T86">
        <v>500</v>
      </c>
      <c r="U86" t="s">
        <v>222</v>
      </c>
      <c r="V86">
        <v>130</v>
      </c>
      <c r="Y86" t="s">
        <v>198</v>
      </c>
    </row>
    <row r="87" spans="1:25">
      <c r="A87" t="s">
        <v>223</v>
      </c>
      <c r="B87" s="2" t="str">
        <f>Hyperlink("https://www.diodes.com/assets/Datasheets/FZT696B.pdf")</f>
        <v>https://www.diodes.com/assets/Datasheets/FZT696B.pdf</v>
      </c>
      <c r="C87" t="str">
        <f>Hyperlink("https://www.diodes.com/part/view/FZT696B","FZT696B")</f>
        <v>FZT696B</v>
      </c>
      <c r="D87" t="s">
        <v>224</v>
      </c>
      <c r="G87" t="s">
        <v>36</v>
      </c>
      <c r="H87" t="s">
        <v>28</v>
      </c>
      <c r="I87" t="s">
        <v>42</v>
      </c>
      <c r="J87">
        <v>180</v>
      </c>
      <c r="K87">
        <v>0.5</v>
      </c>
      <c r="L87">
        <v>1</v>
      </c>
      <c r="M87">
        <v>2</v>
      </c>
      <c r="N87">
        <v>500</v>
      </c>
      <c r="O87">
        <v>0.1</v>
      </c>
      <c r="P87">
        <v>150</v>
      </c>
      <c r="Q87">
        <v>0.2</v>
      </c>
      <c r="R87">
        <v>200</v>
      </c>
      <c r="S87" t="s">
        <v>225</v>
      </c>
      <c r="T87">
        <v>250</v>
      </c>
      <c r="U87" t="s">
        <v>89</v>
      </c>
      <c r="V87">
        <v>130</v>
      </c>
      <c r="Y87" t="s">
        <v>70</v>
      </c>
    </row>
    <row r="88" spans="1:25">
      <c r="A88" t="s">
        <v>226</v>
      </c>
      <c r="B88" s="2" t="str">
        <f>Hyperlink("https://www.diodes.com/assets/Datasheets/FZT705.pdf")</f>
        <v>https://www.diodes.com/assets/Datasheets/FZT705.pdf</v>
      </c>
      <c r="C88" t="str">
        <f>Hyperlink("https://www.diodes.com/part/view/FZT705","FZT705")</f>
        <v>FZT705</v>
      </c>
      <c r="D88" t="s">
        <v>227</v>
      </c>
      <c r="G88" t="s">
        <v>134</v>
      </c>
      <c r="H88" t="s">
        <v>28</v>
      </c>
      <c r="I88" t="s">
        <v>29</v>
      </c>
      <c r="J88">
        <v>120</v>
      </c>
      <c r="K88">
        <v>2</v>
      </c>
      <c r="L88">
        <v>4</v>
      </c>
      <c r="M88">
        <v>2</v>
      </c>
      <c r="N88">
        <v>3000</v>
      </c>
      <c r="O88">
        <v>0.1</v>
      </c>
      <c r="P88">
        <v>2000</v>
      </c>
      <c r="Q88">
        <v>2</v>
      </c>
      <c r="R88">
        <v>1300</v>
      </c>
      <c r="S88" t="s">
        <v>136</v>
      </c>
      <c r="T88">
        <v>2500</v>
      </c>
      <c r="U88" t="s">
        <v>141</v>
      </c>
      <c r="V88">
        <v>160</v>
      </c>
      <c r="Y88" t="s">
        <v>70</v>
      </c>
    </row>
    <row r="89" spans="1:25">
      <c r="A89" t="s">
        <v>228</v>
      </c>
      <c r="B89" s="2" t="str">
        <f>Hyperlink("https://www.diodes.com/assets/Datasheets/FZT705Q.pdf")</f>
        <v>https://www.diodes.com/assets/Datasheets/FZT705Q.pdf</v>
      </c>
      <c r="C89" t="str">
        <f>Hyperlink("https://www.diodes.com/part/view/FZT705Q","FZT705Q")</f>
        <v>FZT705Q</v>
      </c>
      <c r="D89" t="s">
        <v>227</v>
      </c>
      <c r="G89" t="s">
        <v>134</v>
      </c>
      <c r="H89" t="s">
        <v>33</v>
      </c>
      <c r="I89" t="s">
        <v>29</v>
      </c>
      <c r="J89">
        <v>120</v>
      </c>
      <c r="K89">
        <v>2</v>
      </c>
      <c r="L89">
        <v>4</v>
      </c>
      <c r="M89">
        <v>2</v>
      </c>
      <c r="N89">
        <v>3000</v>
      </c>
      <c r="O89">
        <v>0.1</v>
      </c>
      <c r="P89">
        <v>2000</v>
      </c>
      <c r="Q89">
        <v>2</v>
      </c>
      <c r="R89">
        <v>1300</v>
      </c>
      <c r="S89" t="s">
        <v>136</v>
      </c>
      <c r="T89">
        <v>2500</v>
      </c>
      <c r="U89" t="s">
        <v>141</v>
      </c>
      <c r="V89">
        <v>160</v>
      </c>
      <c r="Y89" t="s">
        <v>70</v>
      </c>
    </row>
    <row r="90" spans="1:25">
      <c r="A90" t="s">
        <v>229</v>
      </c>
      <c r="B90" s="2" t="str">
        <f>Hyperlink("https://www.diodes.com/assets/Datasheets/FZT755.pdf")</f>
        <v>https://www.diodes.com/assets/Datasheets/FZT755.pdf</v>
      </c>
      <c r="C90" t="str">
        <f>Hyperlink("https://www.diodes.com/part/view/FZT755","FZT755")</f>
        <v>FZT755</v>
      </c>
      <c r="D90" t="s">
        <v>230</v>
      </c>
      <c r="G90" t="s">
        <v>36</v>
      </c>
      <c r="H90" t="s">
        <v>28</v>
      </c>
      <c r="I90" t="s">
        <v>29</v>
      </c>
      <c r="J90">
        <v>150</v>
      </c>
      <c r="K90">
        <v>1</v>
      </c>
      <c r="L90">
        <v>2</v>
      </c>
      <c r="M90">
        <v>2</v>
      </c>
      <c r="N90">
        <v>50</v>
      </c>
      <c r="O90">
        <v>0.5</v>
      </c>
      <c r="P90">
        <v>20</v>
      </c>
      <c r="Q90">
        <v>1</v>
      </c>
      <c r="R90">
        <v>500</v>
      </c>
      <c r="S90" t="s">
        <v>30</v>
      </c>
      <c r="T90">
        <v>500</v>
      </c>
      <c r="U90" t="s">
        <v>214</v>
      </c>
      <c r="V90">
        <v>30</v>
      </c>
      <c r="Y90" t="s">
        <v>198</v>
      </c>
    </row>
    <row r="91" spans="1:25">
      <c r="A91" t="s">
        <v>231</v>
      </c>
      <c r="B91" s="2" t="str">
        <f>Hyperlink("https://www.diodes.com/assets/Datasheets/FZT757.pdf")</f>
        <v>https://www.diodes.com/assets/Datasheets/FZT757.pdf</v>
      </c>
      <c r="C91" t="str">
        <f>Hyperlink("https://www.diodes.com/part/view/FZT757","FZT757")</f>
        <v>FZT757</v>
      </c>
      <c r="D91" t="s">
        <v>116</v>
      </c>
      <c r="G91" t="s">
        <v>36</v>
      </c>
      <c r="H91" t="s">
        <v>28</v>
      </c>
      <c r="I91" t="s">
        <v>29</v>
      </c>
      <c r="J91">
        <v>300</v>
      </c>
      <c r="K91">
        <v>0.5</v>
      </c>
      <c r="L91">
        <v>1</v>
      </c>
      <c r="M91">
        <v>2</v>
      </c>
      <c r="N91">
        <v>40</v>
      </c>
      <c r="O91">
        <v>0.01</v>
      </c>
      <c r="P91">
        <v>50</v>
      </c>
      <c r="Q91">
        <v>0.1</v>
      </c>
      <c r="R91">
        <v>500</v>
      </c>
      <c r="S91" t="s">
        <v>37</v>
      </c>
      <c r="T91" t="s">
        <v>120</v>
      </c>
      <c r="U91" t="s">
        <v>120</v>
      </c>
      <c r="V91">
        <v>30</v>
      </c>
      <c r="Y91" t="s">
        <v>70</v>
      </c>
    </row>
    <row r="92" spans="1:25">
      <c r="A92" t="s">
        <v>232</v>
      </c>
      <c r="B92" s="2" t="str">
        <f>Hyperlink("https://www.diodes.com/assets/Datasheets/FZT758.pdf")</f>
        <v>https://www.diodes.com/assets/Datasheets/FZT758.pdf</v>
      </c>
      <c r="C92" t="str">
        <f>Hyperlink("https://www.diodes.com/part/view/FZT758","FZT758")</f>
        <v>FZT758</v>
      </c>
      <c r="D92" t="s">
        <v>233</v>
      </c>
      <c r="G92" t="s">
        <v>36</v>
      </c>
      <c r="H92" t="s">
        <v>28</v>
      </c>
      <c r="I92" t="s">
        <v>29</v>
      </c>
      <c r="J92">
        <v>400</v>
      </c>
      <c r="K92">
        <v>0.5</v>
      </c>
      <c r="L92">
        <v>1</v>
      </c>
      <c r="M92">
        <v>2</v>
      </c>
      <c r="N92">
        <v>50</v>
      </c>
      <c r="O92">
        <v>0.1</v>
      </c>
      <c r="P92">
        <v>40</v>
      </c>
      <c r="Q92">
        <v>0.2</v>
      </c>
      <c r="R92">
        <v>250</v>
      </c>
      <c r="S92" t="s">
        <v>54</v>
      </c>
      <c r="T92">
        <v>500</v>
      </c>
      <c r="U92" t="s">
        <v>37</v>
      </c>
      <c r="V92">
        <v>50</v>
      </c>
      <c r="Y92" t="s">
        <v>198</v>
      </c>
    </row>
    <row r="93" spans="1:25">
      <c r="A93" t="s">
        <v>234</v>
      </c>
      <c r="B93" s="2" t="str">
        <f>Hyperlink("https://www.diodes.com/assets/Datasheets/FZT795A.pdf")</f>
        <v>https://www.diodes.com/assets/Datasheets/FZT795A.pdf</v>
      </c>
      <c r="C93" t="str">
        <f>Hyperlink("https://www.diodes.com/part/view/FZT795A","FZT795A")</f>
        <v>FZT795A</v>
      </c>
      <c r="D93" t="s">
        <v>235</v>
      </c>
      <c r="G93" t="s">
        <v>36</v>
      </c>
      <c r="H93" t="s">
        <v>28</v>
      </c>
      <c r="I93" t="s">
        <v>29</v>
      </c>
      <c r="J93">
        <v>140</v>
      </c>
      <c r="K93">
        <v>0.5</v>
      </c>
      <c r="L93">
        <v>1</v>
      </c>
      <c r="M93">
        <v>2</v>
      </c>
      <c r="N93">
        <v>300</v>
      </c>
      <c r="O93">
        <v>0.01</v>
      </c>
      <c r="P93">
        <v>100</v>
      </c>
      <c r="Q93">
        <v>0.3</v>
      </c>
      <c r="R93">
        <v>300</v>
      </c>
      <c r="S93" t="s">
        <v>236</v>
      </c>
      <c r="T93">
        <v>300</v>
      </c>
      <c r="U93" t="s">
        <v>89</v>
      </c>
      <c r="V93">
        <v>100</v>
      </c>
      <c r="Y93" t="s">
        <v>70</v>
      </c>
    </row>
    <row r="94" spans="1:25">
      <c r="A94" t="s">
        <v>237</v>
      </c>
      <c r="B94" s="2" t="str">
        <f>Hyperlink("https://www.diodes.com/assets/Datasheets/FZT795A.pdf")</f>
        <v>https://www.diodes.com/assets/Datasheets/FZT795A.pdf</v>
      </c>
      <c r="C94" t="str">
        <f>Hyperlink("https://www.diodes.com/part/view/FZT795AQ","FZT795AQ")</f>
        <v>FZT795AQ</v>
      </c>
      <c r="D94" t="s">
        <v>235</v>
      </c>
      <c r="G94" t="s">
        <v>36</v>
      </c>
      <c r="H94" t="s">
        <v>33</v>
      </c>
      <c r="I94" t="s">
        <v>29</v>
      </c>
      <c r="J94">
        <v>140</v>
      </c>
      <c r="K94">
        <v>0.5</v>
      </c>
      <c r="L94">
        <v>1</v>
      </c>
      <c r="M94">
        <v>2</v>
      </c>
      <c r="N94">
        <v>300</v>
      </c>
      <c r="O94">
        <v>0.01</v>
      </c>
      <c r="P94">
        <v>100</v>
      </c>
      <c r="Q94">
        <v>0.3</v>
      </c>
      <c r="R94">
        <v>300</v>
      </c>
      <c r="S94" t="s">
        <v>236</v>
      </c>
      <c r="T94">
        <v>300</v>
      </c>
      <c r="U94" t="s">
        <v>89</v>
      </c>
      <c r="V94">
        <v>100</v>
      </c>
      <c r="Y94" t="s">
        <v>70</v>
      </c>
    </row>
    <row r="95" spans="1:25">
      <c r="A95" t="s">
        <v>238</v>
      </c>
      <c r="B95" s="2" t="str">
        <f>Hyperlink("https://www.diodes.com/assets/Datasheets/FZT796A.pdf")</f>
        <v>https://www.diodes.com/assets/Datasheets/FZT796A.pdf</v>
      </c>
      <c r="C95" t="str">
        <f>Hyperlink("https://www.diodes.com/part/view/FZT796A","FZT796A")</f>
        <v>FZT796A</v>
      </c>
      <c r="D95" t="s">
        <v>239</v>
      </c>
      <c r="G95" t="s">
        <v>36</v>
      </c>
      <c r="H95" t="s">
        <v>28</v>
      </c>
      <c r="I95" t="s">
        <v>29</v>
      </c>
      <c r="J95">
        <v>200</v>
      </c>
      <c r="K95">
        <v>0.5</v>
      </c>
      <c r="L95">
        <v>1</v>
      </c>
      <c r="M95">
        <v>2</v>
      </c>
      <c r="N95">
        <v>300</v>
      </c>
      <c r="O95">
        <v>0.01</v>
      </c>
      <c r="P95">
        <v>100</v>
      </c>
      <c r="Q95">
        <v>0.4</v>
      </c>
      <c r="R95">
        <v>200</v>
      </c>
      <c r="S95" t="s">
        <v>240</v>
      </c>
      <c r="T95">
        <v>300</v>
      </c>
      <c r="U95" t="s">
        <v>241</v>
      </c>
      <c r="V95">
        <v>100</v>
      </c>
      <c r="Y95" t="s">
        <v>70</v>
      </c>
    </row>
    <row r="96" spans="1:25">
      <c r="A96" t="s">
        <v>242</v>
      </c>
      <c r="B96" s="2" t="str">
        <f>Hyperlink("https://www.diodes.com/assets/Datasheets/FZT855.pdf")</f>
        <v>https://www.diodes.com/assets/Datasheets/FZT855.pdf</v>
      </c>
      <c r="C96" t="str">
        <f>Hyperlink("https://www.diodes.com/part/view/FZT855","FZT855")</f>
        <v>FZT855</v>
      </c>
      <c r="D96" t="s">
        <v>243</v>
      </c>
      <c r="G96" t="s">
        <v>36</v>
      </c>
      <c r="H96" t="s">
        <v>28</v>
      </c>
      <c r="I96" t="s">
        <v>42</v>
      </c>
      <c r="J96">
        <v>150</v>
      </c>
      <c r="K96">
        <v>5</v>
      </c>
      <c r="L96">
        <v>10</v>
      </c>
      <c r="M96">
        <v>3</v>
      </c>
      <c r="N96">
        <v>100</v>
      </c>
      <c r="O96">
        <v>0.01</v>
      </c>
      <c r="P96">
        <v>15</v>
      </c>
      <c r="Q96">
        <v>5</v>
      </c>
      <c r="R96">
        <v>65</v>
      </c>
      <c r="S96" t="s">
        <v>30</v>
      </c>
      <c r="T96">
        <v>110</v>
      </c>
      <c r="U96" t="s">
        <v>73</v>
      </c>
      <c r="V96">
        <v>90</v>
      </c>
      <c r="Y96" t="s">
        <v>198</v>
      </c>
    </row>
    <row r="97" spans="1:25">
      <c r="A97" t="s">
        <v>244</v>
      </c>
      <c r="B97" s="2" t="str">
        <f>Hyperlink("https://www.diodes.com/assets/Datasheets/FZT855Q.pdf")</f>
        <v>https://www.diodes.com/assets/Datasheets/FZT855Q.pdf</v>
      </c>
      <c r="C97" t="str">
        <f>Hyperlink("https://www.diodes.com/part/view/FZT855Q","FZT855Q")</f>
        <v>FZT855Q</v>
      </c>
      <c r="D97" t="s">
        <v>243</v>
      </c>
      <c r="G97" t="s">
        <v>36</v>
      </c>
      <c r="H97" t="s">
        <v>33</v>
      </c>
      <c r="I97" t="s">
        <v>42</v>
      </c>
      <c r="J97">
        <v>150</v>
      </c>
      <c r="K97">
        <v>5</v>
      </c>
      <c r="L97">
        <v>10</v>
      </c>
      <c r="M97">
        <v>3</v>
      </c>
      <c r="N97">
        <v>100</v>
      </c>
      <c r="O97">
        <v>0.01</v>
      </c>
      <c r="P97">
        <v>15</v>
      </c>
      <c r="Q97">
        <v>5</v>
      </c>
      <c r="R97">
        <v>65</v>
      </c>
      <c r="S97" t="s">
        <v>30</v>
      </c>
      <c r="T97">
        <v>110</v>
      </c>
      <c r="U97" t="s">
        <v>73</v>
      </c>
      <c r="V97">
        <v>90</v>
      </c>
      <c r="X97" t="s">
        <v>245</v>
      </c>
      <c r="Y97" t="s">
        <v>70</v>
      </c>
    </row>
    <row r="98" spans="1:25">
      <c r="A98" t="s">
        <v>246</v>
      </c>
      <c r="B98" s="2" t="str">
        <f>Hyperlink("https://www.diodes.com/assets/Datasheets/FZT857.pdf")</f>
        <v>https://www.diodes.com/assets/Datasheets/FZT857.pdf</v>
      </c>
      <c r="C98" t="str">
        <f>Hyperlink("https://www.diodes.com/part/view/FZT857","FZT857")</f>
        <v>FZT857</v>
      </c>
      <c r="D98" t="s">
        <v>247</v>
      </c>
      <c r="G98" t="s">
        <v>36</v>
      </c>
      <c r="H98" t="s">
        <v>28</v>
      </c>
      <c r="I98" t="s">
        <v>42</v>
      </c>
      <c r="J98">
        <v>300</v>
      </c>
      <c r="K98">
        <v>3.5</v>
      </c>
      <c r="L98">
        <v>5</v>
      </c>
      <c r="M98">
        <v>3</v>
      </c>
      <c r="N98">
        <v>100</v>
      </c>
      <c r="O98">
        <v>0.01</v>
      </c>
      <c r="P98">
        <v>15</v>
      </c>
      <c r="Q98">
        <v>2</v>
      </c>
      <c r="R98">
        <v>100</v>
      </c>
      <c r="S98" t="s">
        <v>68</v>
      </c>
      <c r="T98">
        <v>230</v>
      </c>
      <c r="U98" t="s">
        <v>248</v>
      </c>
      <c r="V98">
        <v>80</v>
      </c>
      <c r="Y98" t="s">
        <v>70</v>
      </c>
    </row>
    <row r="99" spans="1:25">
      <c r="A99" t="s">
        <v>249</v>
      </c>
      <c r="B99" s="2" t="str">
        <f>Hyperlink("https://www.diodes.com/assets/Datasheets/FZT857Q.pdf")</f>
        <v>https://www.diodes.com/assets/Datasheets/FZT857Q.pdf</v>
      </c>
      <c r="C99" t="str">
        <f>Hyperlink("https://www.diodes.com/part/view/FZT857Q","FZT857Q")</f>
        <v>FZT857Q</v>
      </c>
      <c r="D99" t="s">
        <v>247</v>
      </c>
      <c r="G99" t="s">
        <v>36</v>
      </c>
      <c r="H99" t="s">
        <v>33</v>
      </c>
      <c r="I99" t="s">
        <v>42</v>
      </c>
      <c r="J99">
        <v>300</v>
      </c>
      <c r="K99">
        <v>3.5</v>
      </c>
      <c r="L99">
        <v>5</v>
      </c>
      <c r="M99">
        <v>3</v>
      </c>
      <c r="N99">
        <v>100</v>
      </c>
      <c r="O99">
        <v>0.01</v>
      </c>
      <c r="P99">
        <v>15</v>
      </c>
      <c r="Q99">
        <v>2</v>
      </c>
      <c r="R99">
        <v>100</v>
      </c>
      <c r="S99" t="s">
        <v>68</v>
      </c>
      <c r="T99">
        <v>230</v>
      </c>
      <c r="U99" t="s">
        <v>248</v>
      </c>
      <c r="V99">
        <v>80</v>
      </c>
      <c r="Y99" t="s">
        <v>70</v>
      </c>
    </row>
    <row r="100" spans="1:25">
      <c r="A100" t="s">
        <v>250</v>
      </c>
      <c r="B100" s="2" t="str">
        <f>Hyperlink("https://www.diodes.com/assets/Datasheets/FZT955.pdf")</f>
        <v>https://www.diodes.com/assets/Datasheets/FZT955.pdf</v>
      </c>
      <c r="C100" t="str">
        <f>Hyperlink("https://www.diodes.com/part/view/FZT955","FZT955")</f>
        <v>FZT955</v>
      </c>
      <c r="D100" t="s">
        <v>251</v>
      </c>
      <c r="G100" t="s">
        <v>36</v>
      </c>
      <c r="H100" t="s">
        <v>28</v>
      </c>
      <c r="I100" t="s">
        <v>29</v>
      </c>
      <c r="J100">
        <v>140</v>
      </c>
      <c r="K100">
        <v>4</v>
      </c>
      <c r="L100">
        <v>10</v>
      </c>
      <c r="M100">
        <v>3</v>
      </c>
      <c r="N100">
        <v>100</v>
      </c>
      <c r="O100">
        <v>0.01</v>
      </c>
      <c r="P100">
        <v>75</v>
      </c>
      <c r="Q100">
        <v>3</v>
      </c>
      <c r="R100">
        <v>60</v>
      </c>
      <c r="S100" t="s">
        <v>97</v>
      </c>
      <c r="T100">
        <v>150</v>
      </c>
      <c r="U100" t="s">
        <v>73</v>
      </c>
      <c r="V100">
        <v>110</v>
      </c>
      <c r="Y100" t="s">
        <v>70</v>
      </c>
    </row>
    <row r="101" spans="1:25">
      <c r="A101" t="s">
        <v>252</v>
      </c>
      <c r="B101" s="2" t="str">
        <f>Hyperlink("https://www.diodes.com/assets/Datasheets/FZT956.pdf")</f>
        <v>https://www.diodes.com/assets/Datasheets/FZT956.pdf</v>
      </c>
      <c r="C101" t="str">
        <f>Hyperlink("https://www.diodes.com/part/view/FZT956","FZT956")</f>
        <v>FZT956</v>
      </c>
      <c r="D101" t="s">
        <v>253</v>
      </c>
      <c r="G101" t="s">
        <v>36</v>
      </c>
      <c r="H101" t="s">
        <v>28</v>
      </c>
      <c r="I101" t="s">
        <v>29</v>
      </c>
      <c r="J101">
        <v>200</v>
      </c>
      <c r="K101">
        <v>2</v>
      </c>
      <c r="L101">
        <v>5</v>
      </c>
      <c r="M101">
        <v>3</v>
      </c>
      <c r="N101">
        <v>100</v>
      </c>
      <c r="O101">
        <v>0.01</v>
      </c>
      <c r="P101">
        <v>50</v>
      </c>
      <c r="Q101">
        <v>2</v>
      </c>
      <c r="R101">
        <v>50</v>
      </c>
      <c r="S101" t="s">
        <v>37</v>
      </c>
      <c r="T101">
        <v>165</v>
      </c>
      <c r="U101" t="s">
        <v>73</v>
      </c>
      <c r="V101">
        <v>110</v>
      </c>
      <c r="Y101" t="s">
        <v>70</v>
      </c>
    </row>
    <row r="102" spans="1:25">
      <c r="A102" t="s">
        <v>254</v>
      </c>
      <c r="B102" s="2" t="str">
        <f>Hyperlink("https://www.diodes.com/assets/Datasheets/FZT956Q.pdf")</f>
        <v>https://www.diodes.com/assets/Datasheets/FZT956Q.pdf</v>
      </c>
      <c r="C102" t="str">
        <f>Hyperlink("https://www.diodes.com/part/view/FZT956Q","FZT956Q")</f>
        <v>FZT956Q</v>
      </c>
      <c r="D102" t="s">
        <v>253</v>
      </c>
      <c r="G102" t="s">
        <v>36</v>
      </c>
      <c r="H102" t="s">
        <v>33</v>
      </c>
      <c r="I102" t="s">
        <v>29</v>
      </c>
      <c r="J102">
        <v>200</v>
      </c>
      <c r="K102">
        <v>2</v>
      </c>
      <c r="L102">
        <v>5</v>
      </c>
      <c r="M102">
        <v>3</v>
      </c>
      <c r="N102">
        <v>100</v>
      </c>
      <c r="O102">
        <v>0.01</v>
      </c>
      <c r="P102">
        <v>50</v>
      </c>
      <c r="Q102">
        <v>2</v>
      </c>
      <c r="R102">
        <v>165</v>
      </c>
      <c r="S102">
        <v>60</v>
      </c>
      <c r="T102" t="s">
        <v>73</v>
      </c>
      <c r="U102" t="s">
        <v>37</v>
      </c>
      <c r="V102">
        <v>110</v>
      </c>
      <c r="Y102" t="s">
        <v>70</v>
      </c>
    </row>
    <row r="103" spans="1:25">
      <c r="A103" t="s">
        <v>255</v>
      </c>
      <c r="B103" s="2" t="str">
        <f>Hyperlink("https://www.diodes.com/assets/Datasheets/FZT957.pdf")</f>
        <v>https://www.diodes.com/assets/Datasheets/FZT957.pdf</v>
      </c>
      <c r="C103" t="str">
        <f>Hyperlink("https://www.diodes.com/part/view/FZT957","FZT957")</f>
        <v>FZT957</v>
      </c>
      <c r="D103" t="s">
        <v>256</v>
      </c>
      <c r="G103" t="s">
        <v>36</v>
      </c>
      <c r="H103" t="s">
        <v>28</v>
      </c>
      <c r="I103" t="s">
        <v>29</v>
      </c>
      <c r="J103">
        <v>300</v>
      </c>
      <c r="K103">
        <v>1</v>
      </c>
      <c r="L103">
        <v>2</v>
      </c>
      <c r="M103">
        <v>3</v>
      </c>
      <c r="N103">
        <v>100</v>
      </c>
      <c r="O103">
        <v>0.01</v>
      </c>
      <c r="P103">
        <v>90</v>
      </c>
      <c r="Q103">
        <v>1</v>
      </c>
      <c r="R103">
        <v>100</v>
      </c>
      <c r="S103" t="s">
        <v>37</v>
      </c>
      <c r="T103">
        <v>165</v>
      </c>
      <c r="U103" t="s">
        <v>68</v>
      </c>
      <c r="V103">
        <v>85</v>
      </c>
      <c r="Y103" t="s">
        <v>70</v>
      </c>
    </row>
    <row r="104" spans="1:25">
      <c r="A104" t="s">
        <v>257</v>
      </c>
      <c r="B104" s="2" t="str">
        <f>Hyperlink("https://www.diodes.com/assets/Datasheets/FZT957Q.pdf")</f>
        <v>https://www.diodes.com/assets/Datasheets/FZT957Q.pdf</v>
      </c>
      <c r="C104" t="str">
        <f>Hyperlink("https://www.diodes.com/part/view/FZT957Q","FZT957Q")</f>
        <v>FZT957Q</v>
      </c>
      <c r="D104" t="s">
        <v>258</v>
      </c>
      <c r="G104" t="s">
        <v>36</v>
      </c>
      <c r="H104" t="s">
        <v>33</v>
      </c>
      <c r="I104" t="s">
        <v>29</v>
      </c>
      <c r="J104">
        <v>300</v>
      </c>
      <c r="K104">
        <v>1</v>
      </c>
      <c r="L104">
        <v>2</v>
      </c>
      <c r="M104">
        <v>3</v>
      </c>
      <c r="N104">
        <v>100</v>
      </c>
      <c r="O104">
        <v>0.01</v>
      </c>
      <c r="P104">
        <v>90</v>
      </c>
      <c r="Q104">
        <v>1</v>
      </c>
      <c r="R104">
        <v>100</v>
      </c>
      <c r="S104" t="s">
        <v>37</v>
      </c>
      <c r="T104">
        <v>165</v>
      </c>
      <c r="U104" t="s">
        <v>68</v>
      </c>
      <c r="V104">
        <v>85</v>
      </c>
      <c r="Y104" t="s">
        <v>70</v>
      </c>
    </row>
    <row r="105" spans="1:25">
      <c r="A105" t="s">
        <v>259</v>
      </c>
      <c r="B105" s="2" t="str">
        <f>Hyperlink("https://www.diodes.com/assets/Datasheets/FZT958.pdf")</f>
        <v>https://www.diodes.com/assets/Datasheets/FZT958.pdf</v>
      </c>
      <c r="C105" t="str">
        <f>Hyperlink("https://www.diodes.com/part/view/FZT958","FZT958")</f>
        <v>FZT958</v>
      </c>
      <c r="D105" t="s">
        <v>233</v>
      </c>
      <c r="G105" t="s">
        <v>36</v>
      </c>
      <c r="H105" t="s">
        <v>28</v>
      </c>
      <c r="I105" t="s">
        <v>29</v>
      </c>
      <c r="J105">
        <v>400</v>
      </c>
      <c r="K105">
        <v>0.5</v>
      </c>
      <c r="L105">
        <v>1.5</v>
      </c>
      <c r="M105">
        <v>3</v>
      </c>
      <c r="N105">
        <v>100</v>
      </c>
      <c r="O105">
        <v>0.01</v>
      </c>
      <c r="P105">
        <v>100</v>
      </c>
      <c r="Q105">
        <v>0.5</v>
      </c>
      <c r="R105">
        <v>200</v>
      </c>
      <c r="S105" t="s">
        <v>37</v>
      </c>
      <c r="T105">
        <v>400</v>
      </c>
      <c r="U105" t="s">
        <v>68</v>
      </c>
      <c r="V105">
        <v>85</v>
      </c>
      <c r="Y105" t="s">
        <v>70</v>
      </c>
    </row>
    <row r="106" spans="1:25">
      <c r="A106" t="s">
        <v>260</v>
      </c>
      <c r="B106" s="2" t="str">
        <f>Hyperlink("https://www.diodes.com/assets/Datasheets/ds31609.pdf")</f>
        <v>https://www.diodes.com/assets/Datasheets/ds31609.pdf</v>
      </c>
      <c r="C106" t="str">
        <f>Hyperlink("https://www.diodes.com/part/view/MJD340","MJD340")</f>
        <v>MJD340</v>
      </c>
      <c r="D106" t="s">
        <v>261</v>
      </c>
      <c r="G106" t="s">
        <v>36</v>
      </c>
      <c r="H106" t="s">
        <v>28</v>
      </c>
      <c r="I106" t="s">
        <v>42</v>
      </c>
      <c r="J106">
        <v>300</v>
      </c>
      <c r="K106">
        <v>0.5</v>
      </c>
      <c r="L106">
        <v>0.75</v>
      </c>
      <c r="M106">
        <v>2.1</v>
      </c>
      <c r="N106">
        <v>30</v>
      </c>
      <c r="O106">
        <v>0.05</v>
      </c>
      <c r="R106">
        <v>500</v>
      </c>
      <c r="S106" t="s">
        <v>37</v>
      </c>
      <c r="V106">
        <v>10</v>
      </c>
      <c r="Y106" t="s">
        <v>90</v>
      </c>
    </row>
    <row r="107" spans="1:25">
      <c r="A107" t="s">
        <v>262</v>
      </c>
      <c r="B107" s="2" t="str">
        <f>Hyperlink("https://www.diodes.com/assets/Datasheets/ds31608.pdf")</f>
        <v>https://www.diodes.com/assets/Datasheets/ds31608.pdf</v>
      </c>
      <c r="C107" t="str">
        <f>Hyperlink("https://www.diodes.com/part/view/MJD350","MJD350")</f>
        <v>MJD350</v>
      </c>
      <c r="D107" t="s">
        <v>263</v>
      </c>
      <c r="G107" t="s">
        <v>36</v>
      </c>
      <c r="H107" t="s">
        <v>28</v>
      </c>
      <c r="I107" t="s">
        <v>29</v>
      </c>
      <c r="J107">
        <v>300</v>
      </c>
      <c r="K107">
        <v>0.5</v>
      </c>
      <c r="L107">
        <v>0.75</v>
      </c>
      <c r="M107">
        <v>2.1</v>
      </c>
      <c r="N107">
        <v>30</v>
      </c>
      <c r="O107">
        <v>0.05</v>
      </c>
      <c r="R107">
        <v>500</v>
      </c>
      <c r="S107" t="s">
        <v>37</v>
      </c>
      <c r="V107">
        <v>10</v>
      </c>
      <c r="Y107" t="s">
        <v>90</v>
      </c>
    </row>
    <row r="108" spans="1:25">
      <c r="A108" t="s">
        <v>264</v>
      </c>
      <c r="B108" s="2" t="str">
        <f>Hyperlink("https://www.diodes.com/assets/Datasheets/MMBT5401.pdf")</f>
        <v>https://www.diodes.com/assets/Datasheets/MMBT5401.pdf</v>
      </c>
      <c r="C108" t="str">
        <f>Hyperlink("https://www.diodes.com/part/view/MMBT5401","MMBT5401")</f>
        <v>MMBT5401</v>
      </c>
      <c r="D108" t="s">
        <v>265</v>
      </c>
      <c r="G108" t="s">
        <v>36</v>
      </c>
      <c r="H108" t="s">
        <v>28</v>
      </c>
      <c r="I108" t="s">
        <v>29</v>
      </c>
      <c r="J108">
        <v>150</v>
      </c>
      <c r="K108">
        <v>0.6</v>
      </c>
      <c r="M108">
        <v>0.31</v>
      </c>
      <c r="N108">
        <v>60</v>
      </c>
      <c r="O108">
        <v>0.01</v>
      </c>
      <c r="P108">
        <v>50</v>
      </c>
      <c r="Q108">
        <v>0.05</v>
      </c>
      <c r="R108">
        <v>200</v>
      </c>
      <c r="S108" t="s">
        <v>53</v>
      </c>
      <c r="T108">
        <v>500</v>
      </c>
      <c r="U108" t="s">
        <v>54</v>
      </c>
      <c r="V108">
        <v>100</v>
      </c>
      <c r="Y108" t="s">
        <v>44</v>
      </c>
    </row>
    <row r="109" spans="1:25">
      <c r="A109" t="s">
        <v>266</v>
      </c>
      <c r="B109" s="2" t="str">
        <f>Hyperlink("https://www.diodes.com/assets/Datasheets/MMBT5401Q.pdf")</f>
        <v>https://www.diodes.com/assets/Datasheets/MMBT5401Q.pdf</v>
      </c>
      <c r="C109" t="str">
        <f>Hyperlink("https://www.diodes.com/part/view/MMBT5401Q","MMBT5401Q")</f>
        <v>MMBT5401Q</v>
      </c>
      <c r="D109" t="s">
        <v>267</v>
      </c>
      <c r="G109" t="s">
        <v>36</v>
      </c>
      <c r="H109" t="s">
        <v>33</v>
      </c>
      <c r="I109" t="s">
        <v>29</v>
      </c>
      <c r="J109">
        <v>150</v>
      </c>
      <c r="K109">
        <v>0.6</v>
      </c>
      <c r="M109">
        <v>0.31</v>
      </c>
      <c r="N109">
        <v>60</v>
      </c>
      <c r="O109">
        <v>0.01</v>
      </c>
      <c r="P109">
        <v>50</v>
      </c>
      <c r="Q109">
        <v>0.05</v>
      </c>
      <c r="R109">
        <v>200</v>
      </c>
      <c r="S109" t="s">
        <v>53</v>
      </c>
      <c r="T109">
        <v>500</v>
      </c>
      <c r="U109" t="s">
        <v>54</v>
      </c>
      <c r="V109">
        <v>100</v>
      </c>
      <c r="Y109" t="s">
        <v>44</v>
      </c>
    </row>
    <row r="110" spans="1:25">
      <c r="A110" t="s">
        <v>268</v>
      </c>
      <c r="B110" s="2" t="str">
        <f>Hyperlink("https://www.diodes.com/assets/Datasheets/MMBT5551.pdf")</f>
        <v>https://www.diodes.com/assets/Datasheets/MMBT5551.pdf</v>
      </c>
      <c r="C110" t="str">
        <f>Hyperlink("https://www.diodes.com/part/view/MMBT5551","MMBT5551")</f>
        <v>MMBT5551</v>
      </c>
      <c r="D110" t="s">
        <v>269</v>
      </c>
      <c r="G110" t="s">
        <v>36</v>
      </c>
      <c r="H110" t="s">
        <v>28</v>
      </c>
      <c r="I110" t="s">
        <v>42</v>
      </c>
      <c r="J110">
        <v>160</v>
      </c>
      <c r="K110">
        <v>0.6</v>
      </c>
      <c r="M110">
        <v>0.3</v>
      </c>
      <c r="N110">
        <v>80</v>
      </c>
      <c r="O110">
        <v>0.01</v>
      </c>
      <c r="P110">
        <v>30</v>
      </c>
      <c r="Q110">
        <v>0.05</v>
      </c>
      <c r="R110">
        <v>150</v>
      </c>
      <c r="S110" t="s">
        <v>53</v>
      </c>
      <c r="T110">
        <v>200</v>
      </c>
      <c r="U110" t="s">
        <v>54</v>
      </c>
      <c r="V110">
        <v>100</v>
      </c>
      <c r="Y110" t="s">
        <v>44</v>
      </c>
    </row>
    <row r="111" spans="1:25">
      <c r="A111" t="s">
        <v>270</v>
      </c>
      <c r="B111" s="2" t="str">
        <f>Hyperlink("https://www.diodes.com/assets/Datasheets/MMBT5551Q.pdf")</f>
        <v>https://www.diodes.com/assets/Datasheets/MMBT5551Q.pdf</v>
      </c>
      <c r="C111" t="str">
        <f>Hyperlink("https://www.diodes.com/part/view/MMBT5551Q","MMBT5551Q")</f>
        <v>MMBT5551Q</v>
      </c>
      <c r="D111" t="s">
        <v>269</v>
      </c>
      <c r="G111" t="s">
        <v>271</v>
      </c>
      <c r="H111" t="s">
        <v>33</v>
      </c>
      <c r="I111" t="s">
        <v>42</v>
      </c>
      <c r="J111">
        <v>160</v>
      </c>
      <c r="K111">
        <v>0.6</v>
      </c>
      <c r="M111">
        <v>0.3</v>
      </c>
      <c r="N111">
        <v>80</v>
      </c>
      <c r="O111">
        <v>0.01</v>
      </c>
      <c r="P111">
        <v>30</v>
      </c>
      <c r="Q111">
        <v>0.05</v>
      </c>
      <c r="R111">
        <v>150</v>
      </c>
      <c r="S111" t="s">
        <v>53</v>
      </c>
      <c r="T111">
        <v>200</v>
      </c>
      <c r="U111" t="s">
        <v>54</v>
      </c>
      <c r="V111">
        <v>100</v>
      </c>
      <c r="W111" t="s">
        <v>120</v>
      </c>
      <c r="Y111" t="s">
        <v>44</v>
      </c>
    </row>
    <row r="112" spans="1:25">
      <c r="A112" t="s">
        <v>272</v>
      </c>
      <c r="B112" s="2" t="str">
        <f>Hyperlink("https://www.diodes.com/assets/Datasheets/MMBTA42.pdf")</f>
        <v>https://www.diodes.com/assets/Datasheets/MMBTA42.pdf</v>
      </c>
      <c r="C112" t="str">
        <f>Hyperlink("https://www.diodes.com/part/view/MMBTA42","MMBTA42")</f>
        <v>MMBTA42</v>
      </c>
      <c r="D112" t="s">
        <v>159</v>
      </c>
      <c r="G112" t="s">
        <v>36</v>
      </c>
      <c r="H112" t="s">
        <v>28</v>
      </c>
      <c r="I112" t="s">
        <v>42</v>
      </c>
      <c r="J112">
        <v>300</v>
      </c>
      <c r="K112">
        <v>0.5</v>
      </c>
      <c r="M112">
        <v>0.3</v>
      </c>
      <c r="N112">
        <v>40</v>
      </c>
      <c r="O112">
        <v>0.01</v>
      </c>
      <c r="P112">
        <v>40</v>
      </c>
      <c r="Q112">
        <v>0.03</v>
      </c>
      <c r="R112">
        <v>500</v>
      </c>
      <c r="S112" t="s">
        <v>62</v>
      </c>
      <c r="V112">
        <v>50</v>
      </c>
      <c r="Y112" t="s">
        <v>44</v>
      </c>
    </row>
    <row r="113" spans="1:25">
      <c r="A113" t="s">
        <v>273</v>
      </c>
      <c r="B113" s="2" t="str">
        <f>Hyperlink("https://www.diodes.com/assets/Datasheets/MMBTA42Q.pdf")</f>
        <v>https://www.diodes.com/assets/Datasheets/MMBTA42Q.pdf</v>
      </c>
      <c r="C113" t="str">
        <f>Hyperlink("https://www.diodes.com/part/view/MMBTA42Q","MMBTA42Q")</f>
        <v>MMBTA42Q</v>
      </c>
      <c r="D113" t="s">
        <v>159</v>
      </c>
      <c r="G113" t="s">
        <v>36</v>
      </c>
      <c r="H113" t="s">
        <v>33</v>
      </c>
      <c r="I113" t="s">
        <v>42</v>
      </c>
      <c r="J113">
        <v>300</v>
      </c>
      <c r="K113">
        <v>0.5</v>
      </c>
      <c r="M113">
        <v>0.3</v>
      </c>
      <c r="N113">
        <v>40</v>
      </c>
      <c r="O113">
        <v>0.01</v>
      </c>
      <c r="P113">
        <v>40</v>
      </c>
      <c r="Q113">
        <v>0.03</v>
      </c>
      <c r="R113">
        <v>500</v>
      </c>
      <c r="S113" t="s">
        <v>62</v>
      </c>
      <c r="V113">
        <v>50</v>
      </c>
      <c r="Y113" t="s">
        <v>44</v>
      </c>
    </row>
    <row r="114" spans="1:25">
      <c r="A114" t="s">
        <v>274</v>
      </c>
      <c r="B114" s="2" t="str">
        <f>Hyperlink("https://www.diodes.com/assets/Datasheets/ds30060.pdf")</f>
        <v>https://www.diodes.com/assets/Datasheets/ds30060.pdf</v>
      </c>
      <c r="C114" t="str">
        <f>Hyperlink("https://www.diodes.com/part/view/MMBTA92","MMBTA92")</f>
        <v>MMBTA92</v>
      </c>
      <c r="D114" t="s">
        <v>275</v>
      </c>
      <c r="G114" t="s">
        <v>36</v>
      </c>
      <c r="H114" t="s">
        <v>28</v>
      </c>
      <c r="I114" t="s">
        <v>29</v>
      </c>
      <c r="J114">
        <v>300</v>
      </c>
      <c r="K114">
        <v>0.5</v>
      </c>
      <c r="M114">
        <v>0.3</v>
      </c>
      <c r="N114">
        <v>40</v>
      </c>
      <c r="O114">
        <v>0.01</v>
      </c>
      <c r="P114">
        <v>25</v>
      </c>
      <c r="Q114">
        <v>0.03</v>
      </c>
      <c r="R114">
        <v>500</v>
      </c>
      <c r="S114" t="s">
        <v>62</v>
      </c>
      <c r="V114">
        <v>50</v>
      </c>
      <c r="Y114" t="s">
        <v>44</v>
      </c>
    </row>
    <row r="115" spans="1:25">
      <c r="A115" t="s">
        <v>276</v>
      </c>
      <c r="B115" s="2" t="str">
        <f>Hyperlink("https://www.diodes.com/assets/Datasheets/ds30060.pdf")</f>
        <v>https://www.diodes.com/assets/Datasheets/ds30060.pdf</v>
      </c>
      <c r="C115" t="str">
        <f>Hyperlink("https://www.diodes.com/part/view/MMBTA92Q","MMBTA92Q")</f>
        <v>MMBTA92Q</v>
      </c>
      <c r="D115" t="s">
        <v>275</v>
      </c>
      <c r="G115" t="s">
        <v>36</v>
      </c>
      <c r="H115" t="s">
        <v>33</v>
      </c>
      <c r="I115" t="s">
        <v>29</v>
      </c>
      <c r="J115">
        <v>300</v>
      </c>
      <c r="K115">
        <v>0.5</v>
      </c>
      <c r="M115">
        <v>0.3</v>
      </c>
      <c r="N115">
        <v>40</v>
      </c>
      <c r="O115">
        <v>0.01</v>
      </c>
      <c r="P115">
        <v>25</v>
      </c>
      <c r="Q115">
        <v>0.03</v>
      </c>
      <c r="R115">
        <v>500</v>
      </c>
      <c r="S115" t="s">
        <v>62</v>
      </c>
      <c r="V115">
        <v>50</v>
      </c>
      <c r="Y115" t="s">
        <v>44</v>
      </c>
    </row>
    <row r="116" spans="1:25">
      <c r="A116" t="s">
        <v>277</v>
      </c>
      <c r="B116" s="2" t="str">
        <f>Hyperlink("https://www.diodes.com/assets/Datasheets/ds30169.pdf")</f>
        <v>https://www.diodes.com/assets/Datasheets/ds30169.pdf</v>
      </c>
      <c r="C116" t="str">
        <f>Hyperlink("https://www.diodes.com/part/view/MMDT5401","MMDT5401")</f>
        <v>MMDT5401</v>
      </c>
      <c r="D116" t="s">
        <v>278</v>
      </c>
      <c r="G116" t="s">
        <v>36</v>
      </c>
      <c r="H116" t="s">
        <v>28</v>
      </c>
      <c r="I116" t="s">
        <v>52</v>
      </c>
      <c r="J116">
        <v>150</v>
      </c>
      <c r="K116">
        <v>0.2</v>
      </c>
      <c r="M116">
        <v>0.2</v>
      </c>
      <c r="N116">
        <v>60</v>
      </c>
      <c r="O116">
        <v>0.01</v>
      </c>
      <c r="P116">
        <v>50</v>
      </c>
      <c r="Q116">
        <v>0.05</v>
      </c>
      <c r="R116">
        <v>200</v>
      </c>
      <c r="S116" t="s">
        <v>53</v>
      </c>
      <c r="T116">
        <v>500</v>
      </c>
      <c r="U116" t="s">
        <v>54</v>
      </c>
      <c r="V116">
        <v>100</v>
      </c>
      <c r="Y116" t="s">
        <v>279</v>
      </c>
    </row>
    <row r="117" spans="1:25">
      <c r="A117" t="s">
        <v>280</v>
      </c>
      <c r="B117" s="2" t="str">
        <f>Hyperlink("https://www.diodes.com/assets/Datasheets/MMDT5401Q.pdf")</f>
        <v>https://www.diodes.com/assets/Datasheets/MMDT5401Q.pdf</v>
      </c>
      <c r="C117" t="str">
        <f>Hyperlink("https://www.diodes.com/part/view/MMDT5401Q","MMDT5401Q")</f>
        <v>MMDT5401Q</v>
      </c>
      <c r="D117" t="s">
        <v>278</v>
      </c>
      <c r="G117" t="s">
        <v>36</v>
      </c>
      <c r="H117" t="s">
        <v>33</v>
      </c>
      <c r="I117" t="s">
        <v>52</v>
      </c>
      <c r="J117">
        <v>150</v>
      </c>
      <c r="K117">
        <v>0.2</v>
      </c>
      <c r="M117">
        <v>0.2</v>
      </c>
      <c r="N117">
        <v>60</v>
      </c>
      <c r="O117">
        <v>0.01</v>
      </c>
      <c r="P117">
        <v>50</v>
      </c>
      <c r="Q117">
        <v>0.05</v>
      </c>
      <c r="R117">
        <v>200</v>
      </c>
      <c r="S117" t="s">
        <v>53</v>
      </c>
      <c r="T117">
        <v>500</v>
      </c>
      <c r="U117" t="s">
        <v>54</v>
      </c>
      <c r="V117">
        <v>100</v>
      </c>
      <c r="Y117" t="s">
        <v>279</v>
      </c>
    </row>
    <row r="118" spans="1:25">
      <c r="A118" t="s">
        <v>281</v>
      </c>
      <c r="B118" s="2" t="str">
        <f>Hyperlink("https://www.diodes.com/assets/Datasheets/ds30171.pdf")</f>
        <v>https://www.diodes.com/assets/Datasheets/ds30171.pdf</v>
      </c>
      <c r="C118" t="str">
        <f>Hyperlink("https://www.diodes.com/part/view/MMDT5451","MMDT5451")</f>
        <v>MMDT5451</v>
      </c>
      <c r="D118" t="s">
        <v>282</v>
      </c>
      <c r="G118" t="s">
        <v>36</v>
      </c>
      <c r="H118" t="s">
        <v>28</v>
      </c>
      <c r="I118" t="s">
        <v>283</v>
      </c>
      <c r="J118" t="s">
        <v>284</v>
      </c>
      <c r="K118">
        <v>0.2</v>
      </c>
      <c r="M118">
        <v>0.2</v>
      </c>
      <c r="N118" t="s">
        <v>285</v>
      </c>
      <c r="O118">
        <v>0.01</v>
      </c>
      <c r="P118" t="s">
        <v>286</v>
      </c>
      <c r="Q118">
        <v>0.05</v>
      </c>
      <c r="R118" t="s">
        <v>287</v>
      </c>
      <c r="S118" t="s">
        <v>53</v>
      </c>
      <c r="T118" t="s">
        <v>288</v>
      </c>
      <c r="U118" t="s">
        <v>54</v>
      </c>
      <c r="V118">
        <v>100</v>
      </c>
      <c r="Y118" t="s">
        <v>279</v>
      </c>
    </row>
    <row r="119" spans="1:25">
      <c r="A119" t="s">
        <v>289</v>
      </c>
      <c r="B119" s="2" t="str">
        <f>Hyperlink("https://www.diodes.com/assets/Datasheets/MMDT5451Q.pdf")</f>
        <v>https://www.diodes.com/assets/Datasheets/MMDT5451Q.pdf</v>
      </c>
      <c r="C119" t="str">
        <f>Hyperlink("https://www.diodes.com/part/view/MMDT5451Q","MMDT5451Q")</f>
        <v>MMDT5451Q</v>
      </c>
      <c r="D119" t="s">
        <v>290</v>
      </c>
      <c r="G119" t="s">
        <v>36</v>
      </c>
      <c r="H119" t="s">
        <v>33</v>
      </c>
      <c r="I119" t="s">
        <v>283</v>
      </c>
      <c r="J119" t="s">
        <v>284</v>
      </c>
      <c r="K119">
        <v>0.2</v>
      </c>
      <c r="M119">
        <v>0.2</v>
      </c>
      <c r="N119" t="s">
        <v>285</v>
      </c>
      <c r="O119" t="s">
        <v>291</v>
      </c>
      <c r="P119" t="s">
        <v>286</v>
      </c>
      <c r="Q119">
        <v>0.05</v>
      </c>
      <c r="R119" t="s">
        <v>287</v>
      </c>
      <c r="S119" t="s">
        <v>53</v>
      </c>
      <c r="T119" t="s">
        <v>288</v>
      </c>
      <c r="U119" t="s">
        <v>54</v>
      </c>
      <c r="V119">
        <v>100</v>
      </c>
      <c r="Y119" t="s">
        <v>279</v>
      </c>
    </row>
    <row r="120" spans="1:25">
      <c r="A120" t="s">
        <v>292</v>
      </c>
      <c r="B120" s="2" t="str">
        <f>Hyperlink("https://www.diodes.com/assets/Datasheets/MMDT5551.pdf")</f>
        <v>https://www.diodes.com/assets/Datasheets/MMDT5551.pdf</v>
      </c>
      <c r="C120" t="str">
        <f>Hyperlink("https://www.diodes.com/part/view/MMDT5551","MMDT5551")</f>
        <v>MMDT5551</v>
      </c>
      <c r="D120" t="s">
        <v>293</v>
      </c>
      <c r="G120" t="s">
        <v>36</v>
      </c>
      <c r="H120" t="s">
        <v>28</v>
      </c>
      <c r="I120" t="s">
        <v>58</v>
      </c>
      <c r="J120">
        <v>160</v>
      </c>
      <c r="K120">
        <v>0.2</v>
      </c>
      <c r="M120">
        <v>0.2</v>
      </c>
      <c r="N120">
        <v>80</v>
      </c>
      <c r="O120">
        <v>0.01</v>
      </c>
      <c r="P120">
        <v>30</v>
      </c>
      <c r="Q120">
        <v>0.05</v>
      </c>
      <c r="R120">
        <v>150</v>
      </c>
      <c r="S120" t="s">
        <v>53</v>
      </c>
      <c r="T120">
        <v>200</v>
      </c>
      <c r="U120" t="s">
        <v>54</v>
      </c>
      <c r="V120">
        <v>100</v>
      </c>
      <c r="Y120" t="s">
        <v>279</v>
      </c>
    </row>
    <row r="121" spans="1:25">
      <c r="A121" t="s">
        <v>294</v>
      </c>
      <c r="B121" s="2" t="str">
        <f>Hyperlink("https://www.diodes.com/assets/Datasheets/ds30438.pdf")</f>
        <v>https://www.diodes.com/assets/Datasheets/ds30438.pdf</v>
      </c>
      <c r="C121" t="str">
        <f>Hyperlink("https://www.diodes.com/part/view/MMDTA42","MMDTA42")</f>
        <v>MMDTA42</v>
      </c>
      <c r="D121" t="s">
        <v>295</v>
      </c>
      <c r="G121" t="s">
        <v>36</v>
      </c>
      <c r="H121" t="s">
        <v>28</v>
      </c>
      <c r="I121" t="s">
        <v>58</v>
      </c>
      <c r="J121">
        <v>300</v>
      </c>
      <c r="K121">
        <v>0.5</v>
      </c>
      <c r="M121">
        <v>0.3</v>
      </c>
      <c r="N121">
        <v>40</v>
      </c>
      <c r="O121">
        <v>0.01</v>
      </c>
      <c r="P121">
        <v>40</v>
      </c>
      <c r="Q121">
        <v>0.03</v>
      </c>
      <c r="R121">
        <v>500</v>
      </c>
      <c r="S121" t="s">
        <v>62</v>
      </c>
      <c r="V121">
        <v>50</v>
      </c>
      <c r="Y121" t="s">
        <v>55</v>
      </c>
    </row>
    <row r="122" spans="1:25">
      <c r="A122" t="s">
        <v>296</v>
      </c>
      <c r="B122" s="2" t="str">
        <f>Hyperlink("https://www.diodes.com/assets/Datasheets/MMST5401.pdf")</f>
        <v>https://www.diodes.com/assets/Datasheets/MMST5401.pdf</v>
      </c>
      <c r="C122" t="str">
        <f>Hyperlink("https://www.diodes.com/part/view/MMST5401","MMST5401")</f>
        <v>MMST5401</v>
      </c>
      <c r="D122" t="s">
        <v>297</v>
      </c>
      <c r="G122" t="s">
        <v>36</v>
      </c>
      <c r="H122" t="s">
        <v>28</v>
      </c>
      <c r="I122" t="s">
        <v>29</v>
      </c>
      <c r="J122">
        <v>150</v>
      </c>
      <c r="K122">
        <v>0.2</v>
      </c>
      <c r="M122">
        <v>0.2</v>
      </c>
      <c r="N122">
        <v>60</v>
      </c>
      <c r="O122">
        <v>0.01</v>
      </c>
      <c r="P122">
        <v>50</v>
      </c>
      <c r="Q122">
        <v>0.05</v>
      </c>
      <c r="R122">
        <v>200</v>
      </c>
      <c r="S122" t="s">
        <v>53</v>
      </c>
      <c r="T122">
        <v>500</v>
      </c>
      <c r="U122" t="s">
        <v>54</v>
      </c>
      <c r="V122">
        <v>100</v>
      </c>
      <c r="Y122" t="s">
        <v>298</v>
      </c>
    </row>
    <row r="123" spans="1:25">
      <c r="A123" t="s">
        <v>299</v>
      </c>
      <c r="B123" s="2" t="str">
        <f>Hyperlink("https://www.diodes.com/assets/Datasheets/MMST5401.pdf")</f>
        <v>https://www.diodes.com/assets/Datasheets/MMST5401.pdf</v>
      </c>
      <c r="C123" t="str">
        <f>Hyperlink("https://www.diodes.com/part/view/MMST5401Q","MMST5401Q")</f>
        <v>MMST5401Q</v>
      </c>
      <c r="D123" t="s">
        <v>297</v>
      </c>
      <c r="G123" t="s">
        <v>36</v>
      </c>
      <c r="H123" t="s">
        <v>33</v>
      </c>
      <c r="I123" t="s">
        <v>29</v>
      </c>
      <c r="J123">
        <v>150</v>
      </c>
      <c r="K123">
        <v>0.2</v>
      </c>
      <c r="M123">
        <v>0.2</v>
      </c>
      <c r="N123">
        <v>60</v>
      </c>
      <c r="O123">
        <v>0.01</v>
      </c>
      <c r="P123">
        <v>50</v>
      </c>
      <c r="Q123">
        <v>0.05</v>
      </c>
      <c r="R123">
        <v>200</v>
      </c>
      <c r="S123" t="s">
        <v>53</v>
      </c>
      <c r="T123">
        <v>500</v>
      </c>
      <c r="U123" t="s">
        <v>54</v>
      </c>
      <c r="V123">
        <v>100</v>
      </c>
      <c r="Y123" t="s">
        <v>298</v>
      </c>
    </row>
    <row r="124" spans="1:25">
      <c r="A124" t="s">
        <v>300</v>
      </c>
      <c r="B124" s="2" t="str">
        <f>Hyperlink("https://www.diodes.com/assets/Datasheets/ds30173.pdf")</f>
        <v>https://www.diodes.com/assets/Datasheets/ds30173.pdf</v>
      </c>
      <c r="C124" t="str">
        <f>Hyperlink("https://www.diodes.com/part/view/MMST5551","MMST5551")</f>
        <v>MMST5551</v>
      </c>
      <c r="D124" t="s">
        <v>301</v>
      </c>
      <c r="G124" t="s">
        <v>36</v>
      </c>
      <c r="H124" t="s">
        <v>28</v>
      </c>
      <c r="I124" t="s">
        <v>42</v>
      </c>
      <c r="J124">
        <v>150</v>
      </c>
      <c r="K124">
        <v>0.2</v>
      </c>
      <c r="M124">
        <v>0.2</v>
      </c>
      <c r="N124">
        <v>80</v>
      </c>
      <c r="O124">
        <v>0.01</v>
      </c>
      <c r="P124">
        <v>30</v>
      </c>
      <c r="Q124">
        <v>0.05</v>
      </c>
      <c r="R124">
        <v>150</v>
      </c>
      <c r="S124" t="s">
        <v>53</v>
      </c>
      <c r="T124">
        <v>200</v>
      </c>
      <c r="U124" t="s">
        <v>54</v>
      </c>
      <c r="V124">
        <v>100</v>
      </c>
      <c r="Y124" t="s">
        <v>298</v>
      </c>
    </row>
    <row r="125" spans="1:25">
      <c r="A125" t="s">
        <v>302</v>
      </c>
      <c r="B125" s="2" t="str">
        <f>Hyperlink("https://www.diodes.com/assets/Datasheets/ds30173.pdf")</f>
        <v>https://www.diodes.com/assets/Datasheets/ds30173.pdf</v>
      </c>
      <c r="C125" t="str">
        <f>Hyperlink("https://www.diodes.com/part/view/MMST5551Q","MMST5551Q")</f>
        <v>MMST5551Q</v>
      </c>
      <c r="D125" t="s">
        <v>301</v>
      </c>
      <c r="G125" t="s">
        <v>36</v>
      </c>
      <c r="H125" t="s">
        <v>33</v>
      </c>
      <c r="I125" t="s">
        <v>42</v>
      </c>
      <c r="J125">
        <v>150</v>
      </c>
      <c r="K125">
        <v>0.2</v>
      </c>
      <c r="M125">
        <v>0.2</v>
      </c>
      <c r="N125">
        <v>80</v>
      </c>
      <c r="O125">
        <v>0.01</v>
      </c>
      <c r="P125">
        <v>30</v>
      </c>
      <c r="Q125">
        <v>0.05</v>
      </c>
      <c r="R125">
        <v>150</v>
      </c>
      <c r="S125" t="s">
        <v>53</v>
      </c>
      <c r="T125">
        <v>200</v>
      </c>
      <c r="U125" t="s">
        <v>54</v>
      </c>
      <c r="V125">
        <v>100</v>
      </c>
      <c r="Y125" t="s">
        <v>298</v>
      </c>
    </row>
    <row r="126" spans="1:25">
      <c r="A126" t="s">
        <v>303</v>
      </c>
      <c r="B126" s="2" t="str">
        <f>Hyperlink("https://www.diodes.com/assets/Datasheets/ds30175.pdf")</f>
        <v>https://www.diodes.com/assets/Datasheets/ds30175.pdf</v>
      </c>
      <c r="C126" t="str">
        <f>Hyperlink("https://www.diodes.com/part/view/MMSTA42","MMSTA42")</f>
        <v>MMSTA42</v>
      </c>
      <c r="D126" t="s">
        <v>304</v>
      </c>
      <c r="G126" t="s">
        <v>36</v>
      </c>
      <c r="H126" t="s">
        <v>28</v>
      </c>
      <c r="I126" t="s">
        <v>42</v>
      </c>
      <c r="J126">
        <v>300</v>
      </c>
      <c r="K126">
        <v>0.2</v>
      </c>
      <c r="M126">
        <v>0.2</v>
      </c>
      <c r="N126">
        <v>40</v>
      </c>
      <c r="O126">
        <v>0.01</v>
      </c>
      <c r="P126">
        <v>40</v>
      </c>
      <c r="Q126">
        <v>0.03</v>
      </c>
      <c r="R126">
        <v>500</v>
      </c>
      <c r="S126" t="s">
        <v>62</v>
      </c>
      <c r="V126">
        <v>50</v>
      </c>
      <c r="Y126" t="s">
        <v>298</v>
      </c>
    </row>
    <row r="127" spans="1:25">
      <c r="A127" t="s">
        <v>305</v>
      </c>
      <c r="B127" s="2" t="str">
        <f>Hyperlink("https://www.diodes.com/assets/Datasheets/ds30174.pdf")</f>
        <v>https://www.diodes.com/assets/Datasheets/ds30174.pdf</v>
      </c>
      <c r="C127" t="str">
        <f>Hyperlink("https://www.diodes.com/part/view/MMSTA92","MMSTA92")</f>
        <v>MMSTA92</v>
      </c>
      <c r="D127" t="s">
        <v>306</v>
      </c>
      <c r="G127" t="s">
        <v>36</v>
      </c>
      <c r="H127" t="s">
        <v>28</v>
      </c>
      <c r="I127" t="s">
        <v>29</v>
      </c>
      <c r="J127">
        <v>300</v>
      </c>
      <c r="K127">
        <v>0.1</v>
      </c>
      <c r="M127">
        <v>0.2</v>
      </c>
      <c r="N127">
        <v>40</v>
      </c>
      <c r="O127">
        <v>0.01</v>
      </c>
      <c r="P127">
        <v>25</v>
      </c>
      <c r="Q127">
        <v>0.03</v>
      </c>
      <c r="R127">
        <v>500</v>
      </c>
      <c r="S127" t="s">
        <v>62</v>
      </c>
      <c r="V127">
        <v>50</v>
      </c>
      <c r="Y127" t="s">
        <v>298</v>
      </c>
    </row>
    <row r="128" spans="1:25">
      <c r="A128" t="s">
        <v>307</v>
      </c>
      <c r="B128" s="2" t="str">
        <f>Hyperlink("https://www.diodes.com/assets/Datasheets/SXTA42.pdf")</f>
        <v>https://www.diodes.com/assets/Datasheets/SXTA42.pdf</v>
      </c>
      <c r="C128" t="str">
        <f>Hyperlink("https://www.diodes.com/part/view/SXTA42","SXTA42")</f>
        <v>SXTA42</v>
      </c>
      <c r="D128" t="s">
        <v>92</v>
      </c>
      <c r="G128" t="s">
        <v>36</v>
      </c>
      <c r="H128" t="s">
        <v>28</v>
      </c>
      <c r="I128" t="s">
        <v>42</v>
      </c>
      <c r="J128">
        <v>300</v>
      </c>
      <c r="K128">
        <v>0.5</v>
      </c>
      <c r="M128">
        <v>1</v>
      </c>
      <c r="N128">
        <v>40</v>
      </c>
      <c r="O128">
        <v>0.01</v>
      </c>
      <c r="P128">
        <v>40</v>
      </c>
      <c r="Q128">
        <v>0.03</v>
      </c>
      <c r="R128">
        <v>500</v>
      </c>
      <c r="S128" t="s">
        <v>62</v>
      </c>
      <c r="V128">
        <v>50</v>
      </c>
      <c r="Y128" t="s">
        <v>31</v>
      </c>
    </row>
    <row r="129" spans="1:25">
      <c r="A129" t="s">
        <v>308</v>
      </c>
      <c r="B129" s="2" t="str">
        <f>Hyperlink("https://www.diodes.com/assets/Datasheets/ZDT694.pdf")</f>
        <v>https://www.diodes.com/assets/Datasheets/ZDT694.pdf</v>
      </c>
      <c r="C129" t="str">
        <f>Hyperlink("https://www.diodes.com/part/view/ZDT694","ZDT694")</f>
        <v>ZDT694</v>
      </c>
      <c r="D129" t="s">
        <v>309</v>
      </c>
      <c r="G129" t="s">
        <v>27</v>
      </c>
      <c r="H129" t="s">
        <v>28</v>
      </c>
      <c r="I129" t="s">
        <v>58</v>
      </c>
      <c r="J129">
        <v>120</v>
      </c>
      <c r="K129">
        <v>0.5</v>
      </c>
      <c r="L129">
        <v>1</v>
      </c>
      <c r="M129">
        <v>2.75</v>
      </c>
      <c r="N129">
        <v>500</v>
      </c>
      <c r="O129">
        <v>0.15</v>
      </c>
      <c r="P129">
        <v>150</v>
      </c>
      <c r="Q129">
        <v>0.4</v>
      </c>
      <c r="R129">
        <v>250</v>
      </c>
      <c r="S129" t="s">
        <v>221</v>
      </c>
      <c r="T129">
        <v>500</v>
      </c>
      <c r="U129" t="s">
        <v>222</v>
      </c>
      <c r="V129">
        <v>130</v>
      </c>
      <c r="Y129" t="s">
        <v>310</v>
      </c>
    </row>
    <row r="130" spans="1:25">
      <c r="A130" t="s">
        <v>311</v>
      </c>
      <c r="B130" s="2" t="str">
        <f>Hyperlink("https://www.diodes.com/assets/Datasheets/ZDT694.pdf")</f>
        <v>https://www.diodes.com/assets/Datasheets/ZDT694.pdf</v>
      </c>
      <c r="C130" t="str">
        <f>Hyperlink("https://www.diodes.com/part/view/ZDT694Q","ZDT694Q")</f>
        <v>ZDT694Q</v>
      </c>
      <c r="D130" t="s">
        <v>309</v>
      </c>
      <c r="G130" t="s">
        <v>27</v>
      </c>
      <c r="H130" t="s">
        <v>33</v>
      </c>
      <c r="I130" t="s">
        <v>58</v>
      </c>
      <c r="J130">
        <v>120</v>
      </c>
      <c r="K130">
        <v>0.5</v>
      </c>
      <c r="L130">
        <v>1</v>
      </c>
      <c r="M130">
        <v>2.75</v>
      </c>
      <c r="N130">
        <v>500</v>
      </c>
      <c r="O130">
        <v>0.15</v>
      </c>
      <c r="P130">
        <v>150</v>
      </c>
      <c r="Q130">
        <v>0.4</v>
      </c>
      <c r="R130">
        <v>250</v>
      </c>
      <c r="S130" t="s">
        <v>221</v>
      </c>
      <c r="T130">
        <v>500</v>
      </c>
      <c r="U130" t="s">
        <v>222</v>
      </c>
      <c r="V130">
        <v>130</v>
      </c>
      <c r="Y130" t="s">
        <v>310</v>
      </c>
    </row>
    <row r="131" spans="1:25">
      <c r="A131" t="s">
        <v>312</v>
      </c>
      <c r="B131" s="2" t="str">
        <f>Hyperlink("https://www.diodes.com/assets/Datasheets/ZDT795AQ.pdf")</f>
        <v>https://www.diodes.com/assets/Datasheets/ZDT795AQ.pdf</v>
      </c>
      <c r="C131" t="str">
        <f>Hyperlink("https://www.diodes.com/part/view/ZDT795AQ","ZDT795AQ")</f>
        <v>ZDT795AQ</v>
      </c>
      <c r="D131" t="s">
        <v>313</v>
      </c>
      <c r="G131" t="s">
        <v>36</v>
      </c>
      <c r="H131" t="s">
        <v>33</v>
      </c>
      <c r="I131" t="s">
        <v>52</v>
      </c>
      <c r="J131">
        <v>140</v>
      </c>
      <c r="K131">
        <v>0.5</v>
      </c>
      <c r="L131">
        <v>1</v>
      </c>
      <c r="M131">
        <v>2.75</v>
      </c>
      <c r="N131">
        <v>300</v>
      </c>
      <c r="O131">
        <v>0.01</v>
      </c>
      <c r="P131">
        <v>100</v>
      </c>
      <c r="Q131">
        <v>0.3</v>
      </c>
      <c r="R131">
        <v>300</v>
      </c>
      <c r="S131" t="s">
        <v>236</v>
      </c>
      <c r="T131">
        <v>250</v>
      </c>
      <c r="U131" t="s">
        <v>30</v>
      </c>
      <c r="V131">
        <v>100</v>
      </c>
      <c r="Y131" t="s">
        <v>310</v>
      </c>
    </row>
    <row r="132" spans="1:25">
      <c r="A132" t="s">
        <v>314</v>
      </c>
      <c r="B132" s="2" t="str">
        <f>Hyperlink("https://www.diodes.com/assets/Datasheets/ZTX455.pdf")</f>
        <v>https://www.diodes.com/assets/Datasheets/ZTX455.pdf</v>
      </c>
      <c r="C132" t="str">
        <f>Hyperlink("https://www.diodes.com/part/view/ZTX455","ZTX455")</f>
        <v>ZTX455</v>
      </c>
      <c r="D132" t="s">
        <v>315</v>
      </c>
      <c r="G132" t="s">
        <v>36</v>
      </c>
      <c r="H132" t="s">
        <v>28</v>
      </c>
      <c r="I132" t="s">
        <v>42</v>
      </c>
      <c r="J132">
        <v>140</v>
      </c>
      <c r="K132">
        <v>1</v>
      </c>
      <c r="L132">
        <v>2</v>
      </c>
      <c r="M132">
        <v>1</v>
      </c>
      <c r="N132">
        <v>100</v>
      </c>
      <c r="O132">
        <v>0.15</v>
      </c>
      <c r="R132">
        <v>700</v>
      </c>
      <c r="S132" t="s">
        <v>144</v>
      </c>
      <c r="V132">
        <v>100</v>
      </c>
      <c r="Y132" t="s">
        <v>316</v>
      </c>
    </row>
    <row r="133" spans="1:25">
      <c r="A133" t="s">
        <v>317</v>
      </c>
      <c r="B133" s="2" t="str">
        <f>Hyperlink("https://www.diodes.com/assets/Datasheets/ZTX455.pdf")</f>
        <v>https://www.diodes.com/assets/Datasheets/ZTX455.pdf</v>
      </c>
      <c r="C133" t="str">
        <f>Hyperlink("https://www.diodes.com/part/view/ZTX455Q","ZTX455Q")</f>
        <v>ZTX455Q</v>
      </c>
      <c r="D133" t="s">
        <v>315</v>
      </c>
      <c r="G133" t="s">
        <v>36</v>
      </c>
      <c r="H133" t="s">
        <v>33</v>
      </c>
      <c r="I133" t="s">
        <v>42</v>
      </c>
      <c r="J133">
        <v>140</v>
      </c>
      <c r="K133">
        <v>1</v>
      </c>
      <c r="L133">
        <v>2</v>
      </c>
      <c r="M133">
        <v>1</v>
      </c>
      <c r="N133">
        <v>100</v>
      </c>
      <c r="O133">
        <v>0.15</v>
      </c>
      <c r="R133">
        <v>700</v>
      </c>
      <c r="S133" t="s">
        <v>144</v>
      </c>
      <c r="V133">
        <v>100</v>
      </c>
      <c r="Y133" t="s">
        <v>316</v>
      </c>
    </row>
    <row r="134" spans="1:25">
      <c r="A134" t="s">
        <v>318</v>
      </c>
      <c r="B134" s="2" t="str">
        <f>Hyperlink("https://www.diodes.com/assets/Datasheets/ZTX457.pdf")</f>
        <v>https://www.diodes.com/assets/Datasheets/ZTX457.pdf</v>
      </c>
      <c r="C134" t="str">
        <f>Hyperlink("https://www.diodes.com/part/view/ZTX457","ZTX457")</f>
        <v>ZTX457</v>
      </c>
      <c r="D134" t="s">
        <v>319</v>
      </c>
      <c r="G134" t="s">
        <v>36</v>
      </c>
      <c r="H134" t="s">
        <v>28</v>
      </c>
      <c r="I134" t="s">
        <v>42</v>
      </c>
      <c r="J134">
        <v>300</v>
      </c>
      <c r="K134">
        <v>0.5</v>
      </c>
      <c r="L134">
        <v>1</v>
      </c>
      <c r="M134">
        <v>1</v>
      </c>
      <c r="N134">
        <v>50</v>
      </c>
      <c r="O134">
        <v>0.05</v>
      </c>
      <c r="P134">
        <v>25</v>
      </c>
      <c r="Q134">
        <v>0.1</v>
      </c>
      <c r="R134">
        <v>300</v>
      </c>
      <c r="S134" t="s">
        <v>37</v>
      </c>
      <c r="V134">
        <v>75</v>
      </c>
      <c r="Y134" t="s">
        <v>316</v>
      </c>
    </row>
    <row r="135" spans="1:25">
      <c r="A135" t="s">
        <v>320</v>
      </c>
      <c r="B135" s="2" t="str">
        <f>Hyperlink("https://www.diodes.com/assets/Datasheets/ZTX458.pdf")</f>
        <v>https://www.diodes.com/assets/Datasheets/ZTX458.pdf</v>
      </c>
      <c r="C135" t="str">
        <f>Hyperlink("https://www.diodes.com/part/view/ZTX458","ZTX458")</f>
        <v>ZTX458</v>
      </c>
      <c r="D135" t="s">
        <v>321</v>
      </c>
      <c r="G135" t="s">
        <v>36</v>
      </c>
      <c r="H135" t="s">
        <v>28</v>
      </c>
      <c r="I135" t="s">
        <v>42</v>
      </c>
      <c r="J135">
        <v>400</v>
      </c>
      <c r="K135">
        <v>0.3</v>
      </c>
      <c r="L135">
        <v>1</v>
      </c>
      <c r="M135">
        <v>1</v>
      </c>
      <c r="N135">
        <v>100</v>
      </c>
      <c r="O135">
        <v>0.001</v>
      </c>
      <c r="P135">
        <v>15</v>
      </c>
      <c r="Q135">
        <v>0.1</v>
      </c>
      <c r="R135">
        <v>200</v>
      </c>
      <c r="S135" t="s">
        <v>62</v>
      </c>
      <c r="T135">
        <v>500</v>
      </c>
      <c r="U135" t="s">
        <v>78</v>
      </c>
      <c r="V135">
        <v>50</v>
      </c>
      <c r="Y135" t="s">
        <v>316</v>
      </c>
    </row>
    <row r="136" spans="1:25">
      <c r="A136" t="s">
        <v>322</v>
      </c>
      <c r="B136" s="2" t="str">
        <f>Hyperlink("https://www.diodes.com/assets/Datasheets/ZTX558.pdf")</f>
        <v>https://www.diodes.com/assets/Datasheets/ZTX558.pdf</v>
      </c>
      <c r="C136" t="str">
        <f>Hyperlink("https://www.diodes.com/part/view/ZTX558","ZTX558")</f>
        <v>ZTX558</v>
      </c>
      <c r="D136" t="s">
        <v>323</v>
      </c>
      <c r="G136" t="s">
        <v>36</v>
      </c>
      <c r="H136" t="s">
        <v>28</v>
      </c>
      <c r="I136" t="s">
        <v>29</v>
      </c>
      <c r="J136">
        <v>400</v>
      </c>
      <c r="K136">
        <v>0.2</v>
      </c>
      <c r="M136">
        <v>1</v>
      </c>
      <c r="N136">
        <v>100</v>
      </c>
      <c r="O136">
        <v>0.05</v>
      </c>
      <c r="P136">
        <v>15</v>
      </c>
      <c r="Q136">
        <v>0.1</v>
      </c>
      <c r="R136">
        <v>200</v>
      </c>
      <c r="S136" t="s">
        <v>62</v>
      </c>
      <c r="T136">
        <v>500</v>
      </c>
      <c r="U136" t="s">
        <v>78</v>
      </c>
      <c r="V136">
        <v>50</v>
      </c>
      <c r="Y136" t="s">
        <v>316</v>
      </c>
    </row>
    <row r="137" spans="1:25">
      <c r="A137" t="s">
        <v>324</v>
      </c>
      <c r="B137" s="2" t="str">
        <f>Hyperlink("https://www.diodes.com/assets/Datasheets/ZTX558.pdf")</f>
        <v>https://www.diodes.com/assets/Datasheets/ZTX558.pdf</v>
      </c>
      <c r="C137" t="str">
        <f>Hyperlink("https://www.diodes.com/part/view/ZTX558Q","ZTX558Q")</f>
        <v>ZTX558Q</v>
      </c>
      <c r="D137" t="s">
        <v>323</v>
      </c>
      <c r="G137" t="s">
        <v>36</v>
      </c>
      <c r="H137" t="s">
        <v>33</v>
      </c>
      <c r="I137" t="s">
        <v>29</v>
      </c>
      <c r="J137">
        <v>400</v>
      </c>
      <c r="K137">
        <v>0.2</v>
      </c>
      <c r="M137">
        <v>1</v>
      </c>
      <c r="N137">
        <v>100</v>
      </c>
      <c r="O137">
        <v>0.05</v>
      </c>
      <c r="P137">
        <v>15</v>
      </c>
      <c r="Q137">
        <v>0.1</v>
      </c>
      <c r="R137">
        <v>200</v>
      </c>
      <c r="S137" t="s">
        <v>62</v>
      </c>
      <c r="T137">
        <v>500</v>
      </c>
      <c r="U137" t="s">
        <v>78</v>
      </c>
      <c r="V137">
        <v>50</v>
      </c>
      <c r="Y137" t="s">
        <v>316</v>
      </c>
    </row>
    <row r="138" spans="1:25">
      <c r="A138" t="s">
        <v>325</v>
      </c>
      <c r="B138" s="2" t="str">
        <f>Hyperlink("https://www.diodes.com/assets/Datasheets/ZTX560.pdf")</f>
        <v>https://www.diodes.com/assets/Datasheets/ZTX560.pdf</v>
      </c>
      <c r="C138" t="str">
        <f>Hyperlink("https://www.diodes.com/part/view/ZTX560","ZTX560")</f>
        <v>ZTX560</v>
      </c>
      <c r="D138" t="s">
        <v>326</v>
      </c>
      <c r="G138" t="s">
        <v>36</v>
      </c>
      <c r="H138" t="s">
        <v>28</v>
      </c>
      <c r="I138" t="s">
        <v>29</v>
      </c>
      <c r="J138">
        <v>500</v>
      </c>
      <c r="K138">
        <v>0.15</v>
      </c>
      <c r="L138">
        <v>0.5</v>
      </c>
      <c r="M138">
        <v>1</v>
      </c>
      <c r="N138">
        <v>100</v>
      </c>
      <c r="O138">
        <v>0.001</v>
      </c>
      <c r="P138">
        <v>80</v>
      </c>
      <c r="Q138">
        <v>0.05</v>
      </c>
      <c r="R138">
        <v>200</v>
      </c>
      <c r="S138" t="s">
        <v>62</v>
      </c>
      <c r="T138">
        <v>500</v>
      </c>
      <c r="U138" t="s">
        <v>106</v>
      </c>
      <c r="V138">
        <v>60</v>
      </c>
      <c r="Y138" t="s">
        <v>316</v>
      </c>
    </row>
    <row r="139" spans="1:25">
      <c r="A139" t="s">
        <v>327</v>
      </c>
      <c r="B139" s="2" t="str">
        <f>Hyperlink("https://www.diodes.com/assets/Datasheets/ZTX604.pdf")</f>
        <v>https://www.diodes.com/assets/Datasheets/ZTX604.pdf</v>
      </c>
      <c r="C139" t="str">
        <f>Hyperlink("https://www.diodes.com/part/view/ZTX605","ZTX605")</f>
        <v>ZTX605</v>
      </c>
      <c r="D139" t="s">
        <v>328</v>
      </c>
      <c r="G139" t="s">
        <v>134</v>
      </c>
      <c r="H139" t="s">
        <v>28</v>
      </c>
      <c r="I139" t="s">
        <v>42</v>
      </c>
      <c r="J139">
        <v>120</v>
      </c>
      <c r="K139">
        <v>1</v>
      </c>
      <c r="L139">
        <v>4</v>
      </c>
      <c r="M139">
        <v>1</v>
      </c>
      <c r="N139">
        <v>5000</v>
      </c>
      <c r="O139">
        <v>0.5</v>
      </c>
      <c r="P139">
        <v>2000</v>
      </c>
      <c r="Q139">
        <v>1</v>
      </c>
      <c r="R139">
        <v>1000</v>
      </c>
      <c r="S139" t="s">
        <v>135</v>
      </c>
      <c r="T139">
        <v>1500</v>
      </c>
      <c r="U139" t="s">
        <v>329</v>
      </c>
      <c r="V139">
        <v>150</v>
      </c>
      <c r="Y139" t="s">
        <v>316</v>
      </c>
    </row>
    <row r="140" spans="1:25">
      <c r="A140" t="s">
        <v>330</v>
      </c>
      <c r="B140" s="2" t="str">
        <f>Hyperlink("https://www.diodes.com/assets/Datasheets/ZTX656.pdf")</f>
        <v>https://www.diodes.com/assets/Datasheets/ZTX656.pdf</v>
      </c>
      <c r="C140" t="str">
        <f>Hyperlink("https://www.diodes.com/part/view/ZTX657","ZTX657")</f>
        <v>ZTX657</v>
      </c>
      <c r="D140" t="s">
        <v>319</v>
      </c>
      <c r="G140" t="s">
        <v>36</v>
      </c>
      <c r="H140" t="s">
        <v>28</v>
      </c>
      <c r="I140" t="s">
        <v>42</v>
      </c>
      <c r="J140">
        <v>300</v>
      </c>
      <c r="K140">
        <v>0.5</v>
      </c>
      <c r="L140">
        <v>1</v>
      </c>
      <c r="M140">
        <v>1</v>
      </c>
      <c r="N140">
        <v>40</v>
      </c>
      <c r="O140">
        <v>0.01</v>
      </c>
      <c r="P140">
        <v>50</v>
      </c>
      <c r="Q140">
        <v>0.1</v>
      </c>
      <c r="R140">
        <v>500</v>
      </c>
      <c r="S140" t="s">
        <v>37</v>
      </c>
      <c r="V140">
        <v>30</v>
      </c>
      <c r="Y140" t="s">
        <v>316</v>
      </c>
    </row>
    <row r="141" spans="1:25">
      <c r="A141" t="s">
        <v>331</v>
      </c>
      <c r="B141" s="2" t="str">
        <f>Hyperlink("https://www.diodes.com/assets/Datasheets/ZTX658.pdf")</f>
        <v>https://www.diodes.com/assets/Datasheets/ZTX658.pdf</v>
      </c>
      <c r="C141" t="str">
        <f>Hyperlink("https://www.diodes.com/part/view/ZTX658","ZTX658")</f>
        <v>ZTX658</v>
      </c>
      <c r="D141" t="s">
        <v>332</v>
      </c>
      <c r="G141" t="s">
        <v>36</v>
      </c>
      <c r="H141" t="s">
        <v>28</v>
      </c>
      <c r="I141" t="s">
        <v>42</v>
      </c>
      <c r="J141">
        <v>400</v>
      </c>
      <c r="K141">
        <v>0.5</v>
      </c>
      <c r="L141">
        <v>1</v>
      </c>
      <c r="M141">
        <v>1</v>
      </c>
      <c r="N141">
        <v>50</v>
      </c>
      <c r="O141">
        <v>0.1</v>
      </c>
      <c r="P141">
        <v>40</v>
      </c>
      <c r="Q141">
        <v>0.2</v>
      </c>
      <c r="R141">
        <v>250</v>
      </c>
      <c r="S141" t="s">
        <v>54</v>
      </c>
      <c r="T141">
        <v>500</v>
      </c>
      <c r="U141" t="s">
        <v>37</v>
      </c>
      <c r="V141">
        <v>50</v>
      </c>
      <c r="Y141" t="s">
        <v>316</v>
      </c>
    </row>
    <row r="142" spans="1:25">
      <c r="A142" t="s">
        <v>333</v>
      </c>
      <c r="B142" s="2" t="str">
        <f>Hyperlink("https://www.diodes.com/assets/Datasheets/ZTX658.pdf")</f>
        <v>https://www.diodes.com/assets/Datasheets/ZTX658.pdf</v>
      </c>
      <c r="C142" t="str">
        <f>Hyperlink("https://www.diodes.com/part/view/ZTX658Q","ZTX658Q")</f>
        <v>ZTX658Q</v>
      </c>
      <c r="D142" t="s">
        <v>332</v>
      </c>
      <c r="G142" t="s">
        <v>36</v>
      </c>
      <c r="H142" t="s">
        <v>33</v>
      </c>
      <c r="I142" t="s">
        <v>42</v>
      </c>
      <c r="J142">
        <v>400</v>
      </c>
      <c r="K142">
        <v>0.5</v>
      </c>
      <c r="L142">
        <v>1</v>
      </c>
      <c r="M142">
        <v>1</v>
      </c>
      <c r="N142">
        <v>50</v>
      </c>
      <c r="O142">
        <v>0.1</v>
      </c>
      <c r="P142">
        <v>40</v>
      </c>
      <c r="Q142">
        <v>0.2</v>
      </c>
      <c r="R142">
        <v>250</v>
      </c>
      <c r="S142" t="s">
        <v>54</v>
      </c>
      <c r="T142">
        <v>500</v>
      </c>
      <c r="U142" t="s">
        <v>37</v>
      </c>
      <c r="V142">
        <v>50</v>
      </c>
      <c r="Y142" t="s">
        <v>316</v>
      </c>
    </row>
    <row r="143" spans="1:25">
      <c r="A143" t="s">
        <v>334</v>
      </c>
      <c r="B143" s="2" t="str">
        <f>Hyperlink("https://www.diodes.com/assets/Datasheets/ZTX694B.pdf")</f>
        <v>https://www.diodes.com/assets/Datasheets/ZTX694B.pdf</v>
      </c>
      <c r="C143" t="str">
        <f>Hyperlink("https://www.diodes.com/part/view/ZTX694B","ZTX694B")</f>
        <v>ZTX694B</v>
      </c>
      <c r="D143" t="s">
        <v>335</v>
      </c>
      <c r="G143" t="s">
        <v>27</v>
      </c>
      <c r="H143" t="s">
        <v>28</v>
      </c>
      <c r="I143" t="s">
        <v>42</v>
      </c>
      <c r="J143">
        <v>120</v>
      </c>
      <c r="K143">
        <v>0.5</v>
      </c>
      <c r="L143">
        <v>1</v>
      </c>
      <c r="M143">
        <v>1</v>
      </c>
      <c r="N143">
        <v>500</v>
      </c>
      <c r="O143">
        <v>0.1</v>
      </c>
      <c r="P143">
        <v>150</v>
      </c>
      <c r="Q143">
        <v>0.4</v>
      </c>
      <c r="R143">
        <v>250</v>
      </c>
      <c r="S143" t="s">
        <v>221</v>
      </c>
      <c r="T143">
        <v>500</v>
      </c>
      <c r="U143" t="s">
        <v>222</v>
      </c>
      <c r="V143">
        <v>130</v>
      </c>
      <c r="Y143" t="s">
        <v>316</v>
      </c>
    </row>
    <row r="144" spans="1:25">
      <c r="A144" t="s">
        <v>336</v>
      </c>
      <c r="B144" s="2" t="str">
        <f>Hyperlink("https://www.diodes.com/assets/Datasheets/ZTX696B.pdf")</f>
        <v>https://www.diodes.com/assets/Datasheets/ZTX696B.pdf</v>
      </c>
      <c r="C144" t="str">
        <f>Hyperlink("https://www.diodes.com/part/view/ZTX696B","ZTX696B")</f>
        <v>ZTX696B</v>
      </c>
      <c r="D144" t="s">
        <v>337</v>
      </c>
      <c r="G144" t="s">
        <v>36</v>
      </c>
      <c r="H144" t="s">
        <v>28</v>
      </c>
      <c r="I144" t="s">
        <v>42</v>
      </c>
      <c r="J144">
        <v>180</v>
      </c>
      <c r="K144">
        <v>0.5</v>
      </c>
      <c r="L144">
        <v>1</v>
      </c>
      <c r="M144">
        <v>1</v>
      </c>
      <c r="N144">
        <v>500</v>
      </c>
      <c r="O144">
        <v>0.1</v>
      </c>
      <c r="P144">
        <v>150</v>
      </c>
      <c r="Q144">
        <v>0.2</v>
      </c>
      <c r="R144">
        <v>200</v>
      </c>
      <c r="S144" t="s">
        <v>88</v>
      </c>
      <c r="T144">
        <v>250</v>
      </c>
      <c r="U144" t="s">
        <v>89</v>
      </c>
      <c r="V144">
        <v>70</v>
      </c>
      <c r="Y144" t="s">
        <v>316</v>
      </c>
    </row>
    <row r="145" spans="1:25">
      <c r="A145" t="s">
        <v>338</v>
      </c>
      <c r="B145" s="2" t="str">
        <f>Hyperlink("https://www.diodes.com/assets/Datasheets/ZTX704.pdf")</f>
        <v>https://www.diodes.com/assets/Datasheets/ZTX704.pdf</v>
      </c>
      <c r="C145" t="str">
        <f>Hyperlink("https://www.diodes.com/part/view/ZTX705","ZTX705")</f>
        <v>ZTX705</v>
      </c>
      <c r="D145" t="s">
        <v>339</v>
      </c>
      <c r="G145" t="s">
        <v>134</v>
      </c>
      <c r="H145" t="s">
        <v>28</v>
      </c>
      <c r="I145" t="s">
        <v>29</v>
      </c>
      <c r="J145">
        <v>120</v>
      </c>
      <c r="K145">
        <v>1</v>
      </c>
      <c r="L145">
        <v>4</v>
      </c>
      <c r="M145">
        <v>1</v>
      </c>
      <c r="N145">
        <v>3000</v>
      </c>
      <c r="O145">
        <v>0.1</v>
      </c>
      <c r="P145">
        <v>2000</v>
      </c>
      <c r="Q145">
        <v>2</v>
      </c>
      <c r="R145">
        <v>1300</v>
      </c>
      <c r="S145" t="s">
        <v>136</v>
      </c>
      <c r="T145">
        <v>2500</v>
      </c>
      <c r="U145" t="s">
        <v>141</v>
      </c>
      <c r="V145">
        <v>160</v>
      </c>
      <c r="Y145" t="s">
        <v>316</v>
      </c>
    </row>
    <row r="146" spans="1:25">
      <c r="A146" t="s">
        <v>340</v>
      </c>
      <c r="B146" s="2" t="str">
        <f>Hyperlink("https://www.diodes.com/assets/Datasheets/ZTX756.pdf")</f>
        <v>https://www.diodes.com/assets/Datasheets/ZTX756.pdf</v>
      </c>
      <c r="C146" t="str">
        <f>Hyperlink("https://www.diodes.com/part/view/ZTX757","ZTX757")</f>
        <v>ZTX757</v>
      </c>
      <c r="D146" t="s">
        <v>341</v>
      </c>
      <c r="G146" t="s">
        <v>36</v>
      </c>
      <c r="H146" t="s">
        <v>28</v>
      </c>
      <c r="I146" t="s">
        <v>29</v>
      </c>
      <c r="J146">
        <v>300</v>
      </c>
      <c r="K146">
        <v>0.5</v>
      </c>
      <c r="L146">
        <v>1</v>
      </c>
      <c r="M146">
        <v>1</v>
      </c>
      <c r="N146">
        <v>40</v>
      </c>
      <c r="O146">
        <v>0.01</v>
      </c>
      <c r="P146">
        <v>50</v>
      </c>
      <c r="Q146">
        <v>0.1</v>
      </c>
      <c r="R146">
        <v>500</v>
      </c>
      <c r="S146" t="s">
        <v>37</v>
      </c>
      <c r="V146">
        <v>30</v>
      </c>
      <c r="Y146" t="s">
        <v>316</v>
      </c>
    </row>
    <row r="147" spans="1:25">
      <c r="A147" t="s">
        <v>342</v>
      </c>
      <c r="B147" s="2" t="str">
        <f>Hyperlink("https://www.diodes.com/assets/Datasheets/ZTX758.pdf")</f>
        <v>https://www.diodes.com/assets/Datasheets/ZTX758.pdf</v>
      </c>
      <c r="C147" t="str">
        <f>Hyperlink("https://www.diodes.com/part/view/ZTX758","ZTX758")</f>
        <v>ZTX758</v>
      </c>
      <c r="D147" t="s">
        <v>343</v>
      </c>
      <c r="G147" t="s">
        <v>36</v>
      </c>
      <c r="H147" t="s">
        <v>28</v>
      </c>
      <c r="I147" t="s">
        <v>29</v>
      </c>
      <c r="J147">
        <v>400</v>
      </c>
      <c r="K147">
        <v>0.5</v>
      </c>
      <c r="L147">
        <v>1</v>
      </c>
      <c r="M147">
        <v>1</v>
      </c>
      <c r="N147">
        <v>50</v>
      </c>
      <c r="O147">
        <v>0.1</v>
      </c>
      <c r="P147">
        <v>40</v>
      </c>
      <c r="Q147">
        <v>0.2</v>
      </c>
      <c r="R147">
        <v>250</v>
      </c>
      <c r="S147" t="s">
        <v>54</v>
      </c>
      <c r="T147">
        <v>500</v>
      </c>
      <c r="U147" t="s">
        <v>37</v>
      </c>
      <c r="V147">
        <v>50</v>
      </c>
      <c r="Y147" t="s">
        <v>316</v>
      </c>
    </row>
    <row r="148" spans="1:25">
      <c r="A148" t="s">
        <v>344</v>
      </c>
      <c r="B148" s="2" t="str">
        <f>Hyperlink("https://www.diodes.com/assets/Datasheets/ZTX795A.pdf")</f>
        <v>https://www.diodes.com/assets/Datasheets/ZTX795A.pdf</v>
      </c>
      <c r="C148" t="str">
        <f>Hyperlink("https://www.diodes.com/part/view/ZTX795A","ZTX795A")</f>
        <v>ZTX795A</v>
      </c>
      <c r="D148" t="s">
        <v>345</v>
      </c>
      <c r="G148" t="s">
        <v>36</v>
      </c>
      <c r="H148" t="s">
        <v>28</v>
      </c>
      <c r="I148" t="s">
        <v>29</v>
      </c>
      <c r="J148">
        <v>140</v>
      </c>
      <c r="K148">
        <v>0.5</v>
      </c>
      <c r="L148">
        <v>1</v>
      </c>
      <c r="M148">
        <v>1</v>
      </c>
      <c r="N148">
        <v>250</v>
      </c>
      <c r="O148">
        <v>0.2</v>
      </c>
      <c r="P148">
        <v>100</v>
      </c>
      <c r="Q148">
        <v>0.3</v>
      </c>
      <c r="R148">
        <v>300</v>
      </c>
      <c r="S148" t="s">
        <v>89</v>
      </c>
      <c r="T148">
        <v>250</v>
      </c>
      <c r="U148" t="s">
        <v>30</v>
      </c>
      <c r="V148">
        <v>100</v>
      </c>
      <c r="Y148" t="s">
        <v>316</v>
      </c>
    </row>
    <row r="149" spans="1:25">
      <c r="A149" t="s">
        <v>346</v>
      </c>
      <c r="B149" s="2" t="str">
        <f>Hyperlink("https://www.diodes.com/assets/Datasheets/ZTX796A.pdf")</f>
        <v>https://www.diodes.com/assets/Datasheets/ZTX796A.pdf</v>
      </c>
      <c r="C149" t="str">
        <f>Hyperlink("https://www.diodes.com/part/view/ZTX796A","ZTX796A")</f>
        <v>ZTX796A</v>
      </c>
      <c r="D149" t="s">
        <v>347</v>
      </c>
      <c r="G149" t="s">
        <v>36</v>
      </c>
      <c r="H149" t="s">
        <v>28</v>
      </c>
      <c r="I149" t="s">
        <v>29</v>
      </c>
      <c r="J149">
        <v>200</v>
      </c>
      <c r="K149">
        <v>0.5</v>
      </c>
      <c r="L149">
        <v>1</v>
      </c>
      <c r="M149">
        <v>1</v>
      </c>
      <c r="N149">
        <v>300</v>
      </c>
      <c r="O149">
        <v>0.1</v>
      </c>
      <c r="P149">
        <v>100</v>
      </c>
      <c r="Q149">
        <v>0.4</v>
      </c>
      <c r="R149">
        <v>300</v>
      </c>
      <c r="S149" t="s">
        <v>97</v>
      </c>
      <c r="T149">
        <v>300</v>
      </c>
      <c r="U149" t="s">
        <v>241</v>
      </c>
      <c r="V149">
        <v>100</v>
      </c>
      <c r="Y149" t="s">
        <v>316</v>
      </c>
    </row>
    <row r="150" spans="1:25">
      <c r="A150" t="s">
        <v>348</v>
      </c>
      <c r="B150" s="2" t="str">
        <f>Hyperlink("https://www.diodes.com/assets/Datasheets/ZTX855.pdf")</f>
        <v>https://www.diodes.com/assets/Datasheets/ZTX855.pdf</v>
      </c>
      <c r="C150" t="str">
        <f>Hyperlink("https://www.diodes.com/part/view/ZTX855","ZTX855")</f>
        <v>ZTX855</v>
      </c>
      <c r="D150" t="s">
        <v>349</v>
      </c>
      <c r="G150" t="s">
        <v>36</v>
      </c>
      <c r="H150" t="s">
        <v>28</v>
      </c>
      <c r="I150" t="s">
        <v>42</v>
      </c>
      <c r="J150">
        <v>150</v>
      </c>
      <c r="K150">
        <v>4</v>
      </c>
      <c r="L150">
        <v>10</v>
      </c>
      <c r="M150">
        <v>1.2</v>
      </c>
      <c r="N150">
        <v>100</v>
      </c>
      <c r="O150">
        <v>1</v>
      </c>
      <c r="P150">
        <v>35</v>
      </c>
      <c r="Q150">
        <v>4</v>
      </c>
      <c r="R150">
        <v>60</v>
      </c>
      <c r="S150" t="s">
        <v>204</v>
      </c>
      <c r="T150">
        <v>100</v>
      </c>
      <c r="U150" t="s">
        <v>73</v>
      </c>
      <c r="V150">
        <v>90</v>
      </c>
      <c r="Y150" t="s">
        <v>316</v>
      </c>
    </row>
    <row r="151" spans="1:25">
      <c r="A151" t="s">
        <v>350</v>
      </c>
      <c r="B151" s="2" t="str">
        <f>Hyperlink("https://www.diodes.com/assets/Datasheets/ZTX857.pdf")</f>
        <v>https://www.diodes.com/assets/Datasheets/ZTX857.pdf</v>
      </c>
      <c r="C151" t="str">
        <f>Hyperlink("https://www.diodes.com/part/view/ZTX857","ZTX857")</f>
        <v>ZTX857</v>
      </c>
      <c r="D151" t="s">
        <v>351</v>
      </c>
      <c r="G151" t="s">
        <v>36</v>
      </c>
      <c r="H151" t="s">
        <v>28</v>
      </c>
      <c r="I151" t="s">
        <v>42</v>
      </c>
      <c r="J151">
        <v>300</v>
      </c>
      <c r="K151">
        <v>3</v>
      </c>
      <c r="L151">
        <v>5</v>
      </c>
      <c r="M151">
        <v>1.2</v>
      </c>
      <c r="N151">
        <v>100</v>
      </c>
      <c r="O151">
        <v>0.5</v>
      </c>
      <c r="P151">
        <v>15</v>
      </c>
      <c r="Q151">
        <v>2</v>
      </c>
      <c r="R151">
        <v>100</v>
      </c>
      <c r="S151" t="s">
        <v>30</v>
      </c>
      <c r="T151">
        <v>140</v>
      </c>
      <c r="U151" t="s">
        <v>73</v>
      </c>
      <c r="V151">
        <v>80</v>
      </c>
      <c r="Y151" t="s">
        <v>316</v>
      </c>
    </row>
    <row r="152" spans="1:25">
      <c r="A152" t="s">
        <v>352</v>
      </c>
      <c r="B152" s="2" t="str">
        <f>Hyperlink("https://www.diodes.com/assets/Datasheets/ZTX857.pdf")</f>
        <v>https://www.diodes.com/assets/Datasheets/ZTX857.pdf</v>
      </c>
      <c r="C152" t="str">
        <f>Hyperlink("https://www.diodes.com/part/view/ZTX857Q","ZTX857Q")</f>
        <v>ZTX857Q</v>
      </c>
      <c r="D152" t="s">
        <v>351</v>
      </c>
      <c r="G152" t="s">
        <v>36</v>
      </c>
      <c r="H152" t="s">
        <v>33</v>
      </c>
      <c r="I152" t="s">
        <v>42</v>
      </c>
      <c r="J152">
        <v>300</v>
      </c>
      <c r="K152">
        <v>3</v>
      </c>
      <c r="L152">
        <v>5</v>
      </c>
      <c r="M152">
        <v>1.2</v>
      </c>
      <c r="N152">
        <v>100</v>
      </c>
      <c r="O152">
        <v>0.5</v>
      </c>
      <c r="P152">
        <v>15</v>
      </c>
      <c r="Q152">
        <v>2</v>
      </c>
      <c r="R152">
        <v>100</v>
      </c>
      <c r="S152" t="s">
        <v>30</v>
      </c>
      <c r="T152">
        <v>140</v>
      </c>
      <c r="U152" t="s">
        <v>73</v>
      </c>
      <c r="V152">
        <v>80</v>
      </c>
      <c r="Y152" t="s">
        <v>316</v>
      </c>
    </row>
    <row r="153" spans="1:25">
      <c r="A153" t="s">
        <v>353</v>
      </c>
      <c r="B153" s="2" t="str">
        <f>Hyperlink("https://www.diodes.com/assets/Datasheets/ZTX955.pdf")</f>
        <v>https://www.diodes.com/assets/Datasheets/ZTX955.pdf</v>
      </c>
      <c r="C153" t="str">
        <f>Hyperlink("https://www.diodes.com/part/view/ZTX955","ZTX955")</f>
        <v>ZTX955</v>
      </c>
      <c r="D153" t="s">
        <v>354</v>
      </c>
      <c r="G153" t="s">
        <v>36</v>
      </c>
      <c r="H153" t="s">
        <v>28</v>
      </c>
      <c r="I153" t="s">
        <v>29</v>
      </c>
      <c r="J153">
        <v>140</v>
      </c>
      <c r="K153">
        <v>3</v>
      </c>
      <c r="L153">
        <v>10</v>
      </c>
      <c r="M153">
        <v>1.2</v>
      </c>
      <c r="N153">
        <v>100</v>
      </c>
      <c r="O153">
        <v>1</v>
      </c>
      <c r="P153">
        <v>75</v>
      </c>
      <c r="Q153">
        <v>3</v>
      </c>
      <c r="R153">
        <v>60</v>
      </c>
      <c r="S153" t="s">
        <v>97</v>
      </c>
      <c r="T153">
        <v>120</v>
      </c>
      <c r="U153" t="s">
        <v>73</v>
      </c>
      <c r="V153">
        <v>110</v>
      </c>
      <c r="Y153" t="s">
        <v>316</v>
      </c>
    </row>
    <row r="154" spans="1:25">
      <c r="A154" t="s">
        <v>355</v>
      </c>
      <c r="B154" s="2" t="str">
        <f>Hyperlink("https://www.diodes.com/assets/Datasheets/ZTX956.pdf")</f>
        <v>https://www.diodes.com/assets/Datasheets/ZTX956.pdf</v>
      </c>
      <c r="C154" t="str">
        <f>Hyperlink("https://www.diodes.com/part/view/ZTX956","ZTX956")</f>
        <v>ZTX956</v>
      </c>
      <c r="D154" t="s">
        <v>356</v>
      </c>
      <c r="G154" t="s">
        <v>36</v>
      </c>
      <c r="H154" t="s">
        <v>28</v>
      </c>
      <c r="I154" t="s">
        <v>29</v>
      </c>
      <c r="J154">
        <v>200</v>
      </c>
      <c r="K154">
        <v>2</v>
      </c>
      <c r="L154">
        <v>5</v>
      </c>
      <c r="M154">
        <v>1.2</v>
      </c>
      <c r="N154">
        <v>100</v>
      </c>
      <c r="O154">
        <v>1</v>
      </c>
      <c r="P154">
        <v>50</v>
      </c>
      <c r="Q154">
        <v>2</v>
      </c>
      <c r="R154">
        <v>50</v>
      </c>
      <c r="S154" t="s">
        <v>37</v>
      </c>
      <c r="T154">
        <v>150</v>
      </c>
      <c r="U154" t="s">
        <v>73</v>
      </c>
      <c r="V154">
        <v>110</v>
      </c>
      <c r="Y154" t="s">
        <v>316</v>
      </c>
    </row>
    <row r="155" spans="1:25">
      <c r="A155" t="s">
        <v>357</v>
      </c>
      <c r="B155" s="2" t="str">
        <f>Hyperlink("https://www.diodes.com/assets/Datasheets/ZTX957.pdf")</f>
        <v>https://www.diodes.com/assets/Datasheets/ZTX957.pdf</v>
      </c>
      <c r="C155" t="str">
        <f>Hyperlink("https://www.diodes.com/part/view/ZTX957","ZTX957")</f>
        <v>ZTX957</v>
      </c>
      <c r="D155" t="s">
        <v>358</v>
      </c>
      <c r="G155" t="s">
        <v>36</v>
      </c>
      <c r="H155" t="s">
        <v>28</v>
      </c>
      <c r="I155" t="s">
        <v>29</v>
      </c>
      <c r="J155">
        <v>300</v>
      </c>
      <c r="K155">
        <v>1</v>
      </c>
      <c r="L155">
        <v>2</v>
      </c>
      <c r="M155">
        <v>1.2</v>
      </c>
      <c r="N155">
        <v>100</v>
      </c>
      <c r="O155">
        <v>0.5</v>
      </c>
      <c r="P155">
        <v>90</v>
      </c>
      <c r="Q155">
        <v>1</v>
      </c>
      <c r="R155">
        <v>100</v>
      </c>
      <c r="S155" t="s">
        <v>37</v>
      </c>
      <c r="T155">
        <v>150</v>
      </c>
      <c r="U155" t="s">
        <v>68</v>
      </c>
      <c r="V155">
        <v>85</v>
      </c>
      <c r="Y155" t="s">
        <v>316</v>
      </c>
    </row>
    <row r="156" spans="1:25">
      <c r="A156" t="s">
        <v>359</v>
      </c>
      <c r="B156" s="2" t="str">
        <f>Hyperlink("https://www.diodes.com/assets/Datasheets/ZTX958.pdf")</f>
        <v>https://www.diodes.com/assets/Datasheets/ZTX958.pdf</v>
      </c>
      <c r="C156" t="str">
        <f>Hyperlink("https://www.diodes.com/part/view/ZTX958","ZTX958")</f>
        <v>ZTX958</v>
      </c>
      <c r="D156" t="s">
        <v>343</v>
      </c>
      <c r="G156" t="s">
        <v>36</v>
      </c>
      <c r="H156" t="s">
        <v>28</v>
      </c>
      <c r="I156" t="s">
        <v>29</v>
      </c>
      <c r="J156">
        <v>400</v>
      </c>
      <c r="K156">
        <v>0.5</v>
      </c>
      <c r="L156">
        <v>1.5</v>
      </c>
      <c r="M156">
        <v>1.2</v>
      </c>
      <c r="N156">
        <v>100</v>
      </c>
      <c r="O156">
        <v>0.5</v>
      </c>
      <c r="P156">
        <v>10</v>
      </c>
      <c r="Q156">
        <v>1</v>
      </c>
      <c r="R156">
        <v>200</v>
      </c>
      <c r="S156" t="s">
        <v>37</v>
      </c>
      <c r="T156">
        <v>400</v>
      </c>
      <c r="U156" t="s">
        <v>68</v>
      </c>
      <c r="V156">
        <v>85</v>
      </c>
      <c r="Y156" t="s">
        <v>316</v>
      </c>
    </row>
    <row r="157" spans="1:25">
      <c r="A157" t="s">
        <v>360</v>
      </c>
      <c r="B157" s="2" t="str">
        <f>Hyperlink("https://www.diodes.com/assets/Datasheets/ZX5T955G.pdf")</f>
        <v>https://www.diodes.com/assets/Datasheets/ZX5T955G.pdf</v>
      </c>
      <c r="C157" t="str">
        <f>Hyperlink("https://www.diodes.com/part/view/ZX5T955G","ZX5T955G")</f>
        <v>ZX5T955G</v>
      </c>
      <c r="D157" t="s">
        <v>251</v>
      </c>
      <c r="G157" t="s">
        <v>36</v>
      </c>
      <c r="H157" t="s">
        <v>28</v>
      </c>
      <c r="I157" t="s">
        <v>29</v>
      </c>
      <c r="J157">
        <v>140</v>
      </c>
      <c r="K157">
        <v>4</v>
      </c>
      <c r="L157">
        <v>10</v>
      </c>
      <c r="M157">
        <v>3</v>
      </c>
      <c r="N157">
        <v>100</v>
      </c>
      <c r="O157">
        <v>0.01</v>
      </c>
      <c r="P157">
        <v>45</v>
      </c>
      <c r="Q157">
        <v>3</v>
      </c>
      <c r="R157">
        <v>60</v>
      </c>
      <c r="S157" t="s">
        <v>97</v>
      </c>
      <c r="T157">
        <v>120</v>
      </c>
      <c r="U157" t="s">
        <v>73</v>
      </c>
      <c r="V157">
        <v>120</v>
      </c>
      <c r="W157">
        <v>92</v>
      </c>
      <c r="Y157" t="s">
        <v>70</v>
      </c>
    </row>
    <row r="158" spans="1:25">
      <c r="A158" t="s">
        <v>361</v>
      </c>
      <c r="B158" s="2" t="str">
        <f>Hyperlink("https://www.diodes.com/assets/Datasheets/ZX5T955Z.pdf")</f>
        <v>https://www.diodes.com/assets/Datasheets/ZX5T955Z.pdf</v>
      </c>
      <c r="C158" t="str">
        <f>Hyperlink("https://www.diodes.com/part/view/ZX5T955Z","ZX5T955Z")</f>
        <v>ZX5T955Z</v>
      </c>
      <c r="D158" t="s">
        <v>362</v>
      </c>
      <c r="G158" t="s">
        <v>36</v>
      </c>
      <c r="H158" t="s">
        <v>28</v>
      </c>
      <c r="I158" t="s">
        <v>29</v>
      </c>
      <c r="J158">
        <v>140</v>
      </c>
      <c r="K158">
        <v>3</v>
      </c>
      <c r="L158">
        <v>10</v>
      </c>
      <c r="M158">
        <v>2.1</v>
      </c>
      <c r="N158">
        <v>100</v>
      </c>
      <c r="O158">
        <v>0.01</v>
      </c>
      <c r="P158">
        <v>45</v>
      </c>
      <c r="Q158">
        <v>3</v>
      </c>
      <c r="R158">
        <v>60</v>
      </c>
      <c r="S158" t="s">
        <v>97</v>
      </c>
      <c r="T158">
        <v>115</v>
      </c>
      <c r="U158" t="s">
        <v>73</v>
      </c>
      <c r="V158">
        <v>120</v>
      </c>
      <c r="W158">
        <v>85</v>
      </c>
      <c r="Y158" t="s">
        <v>31</v>
      </c>
    </row>
    <row r="159" spans="1:25">
      <c r="A159" t="s">
        <v>363</v>
      </c>
      <c r="B159" s="2" t="str">
        <f>Hyperlink("https://www.diodes.com/assets/Datasheets/ZXPD4000DH.pdf")</f>
        <v>https://www.diodes.com/assets/Datasheets/ZXPD4000DH.pdf</v>
      </c>
      <c r="C159" t="str">
        <f>Hyperlink("https://www.diodes.com/part/view/ZXPD4000DH","ZXPD4000DH")</f>
        <v>ZXPD4000DH</v>
      </c>
      <c r="D159" t="s">
        <v>364</v>
      </c>
      <c r="G159" t="s">
        <v>365</v>
      </c>
      <c r="H159" t="s">
        <v>28</v>
      </c>
      <c r="I159" t="s">
        <v>42</v>
      </c>
      <c r="J159">
        <v>120</v>
      </c>
      <c r="K159">
        <v>2</v>
      </c>
      <c r="L159">
        <v>3</v>
      </c>
      <c r="M159">
        <v>0.9</v>
      </c>
      <c r="N159">
        <v>2000</v>
      </c>
      <c r="O159">
        <v>1</v>
      </c>
      <c r="R159">
        <v>1500</v>
      </c>
      <c r="S159" t="s">
        <v>136</v>
      </c>
      <c r="Y159" t="s">
        <v>366</v>
      </c>
    </row>
    <row r="160" spans="1:25">
      <c r="A160" t="s">
        <v>367</v>
      </c>
      <c r="B160" s="2" t="str">
        <f>Hyperlink("https://www.diodes.com/assets/Datasheets/ZXTN04120HFF.pdf")</f>
        <v>https://www.diodes.com/assets/Datasheets/ZXTN04120HFF.pdf</v>
      </c>
      <c r="C160" t="str">
        <f>Hyperlink("https://www.diodes.com/part/view/ZXTN04120HFF","ZXTN04120HFF")</f>
        <v>ZXTN04120HFF</v>
      </c>
      <c r="D160" t="s">
        <v>368</v>
      </c>
      <c r="G160" t="s">
        <v>134</v>
      </c>
      <c r="H160" t="s">
        <v>28</v>
      </c>
      <c r="I160" t="s">
        <v>42</v>
      </c>
      <c r="J160">
        <v>120</v>
      </c>
      <c r="K160">
        <v>1</v>
      </c>
      <c r="L160">
        <v>4</v>
      </c>
      <c r="M160">
        <v>1.5</v>
      </c>
      <c r="N160">
        <v>3000</v>
      </c>
      <c r="O160">
        <v>0.5</v>
      </c>
      <c r="P160">
        <v>1000</v>
      </c>
      <c r="Q160">
        <v>2</v>
      </c>
      <c r="R160">
        <v>1500</v>
      </c>
      <c r="S160" t="s">
        <v>136</v>
      </c>
      <c r="T160">
        <v>1500</v>
      </c>
      <c r="U160" t="s">
        <v>369</v>
      </c>
      <c r="V160">
        <v>120</v>
      </c>
      <c r="Y160" t="s">
        <v>370</v>
      </c>
    </row>
    <row r="161" spans="1:25">
      <c r="A161" t="s">
        <v>371</v>
      </c>
      <c r="B161" s="2" t="str">
        <f>Hyperlink("https://www.diodes.com/assets/Datasheets/ZXTN04120HK.pdf")</f>
        <v>https://www.diodes.com/assets/Datasheets/ZXTN04120HK.pdf</v>
      </c>
      <c r="C161" t="str">
        <f>Hyperlink("https://www.diodes.com/part/view/ZXTN04120HK","ZXTN04120HK")</f>
        <v>ZXTN04120HK</v>
      </c>
      <c r="D161" t="s">
        <v>372</v>
      </c>
      <c r="G161" t="s">
        <v>134</v>
      </c>
      <c r="H161" t="s">
        <v>28</v>
      </c>
      <c r="I161" t="s">
        <v>42</v>
      </c>
      <c r="J161">
        <v>120</v>
      </c>
      <c r="K161">
        <v>1.5</v>
      </c>
      <c r="L161">
        <v>4</v>
      </c>
      <c r="M161">
        <v>3.9</v>
      </c>
      <c r="N161">
        <v>5000</v>
      </c>
      <c r="O161">
        <v>0.5</v>
      </c>
      <c r="P161">
        <v>2000</v>
      </c>
      <c r="Q161">
        <v>1</v>
      </c>
      <c r="R161">
        <v>1000</v>
      </c>
      <c r="S161" t="s">
        <v>135</v>
      </c>
      <c r="T161">
        <v>1500</v>
      </c>
      <c r="U161" t="s">
        <v>136</v>
      </c>
      <c r="V161">
        <v>150</v>
      </c>
      <c r="Y161" t="s">
        <v>90</v>
      </c>
    </row>
    <row r="162" spans="1:25">
      <c r="A162" t="s">
        <v>373</v>
      </c>
      <c r="B162" s="2" t="str">
        <f>Hyperlink("https://www.diodes.com/assets/Datasheets/ZXTN04120HP5.pdf")</f>
        <v>https://www.diodes.com/assets/Datasheets/ZXTN04120HP5.pdf</v>
      </c>
      <c r="C162" t="str">
        <f>Hyperlink("https://www.diodes.com/part/view/ZXTN04120HP5","ZXTN04120HP5")</f>
        <v>ZXTN04120HP5</v>
      </c>
      <c r="D162" t="s">
        <v>374</v>
      </c>
      <c r="G162" t="s">
        <v>134</v>
      </c>
      <c r="H162" t="s">
        <v>28</v>
      </c>
      <c r="I162" t="s">
        <v>42</v>
      </c>
      <c r="J162">
        <v>120</v>
      </c>
      <c r="K162">
        <v>1.5</v>
      </c>
      <c r="L162">
        <v>4</v>
      </c>
      <c r="M162">
        <v>3.2</v>
      </c>
      <c r="N162">
        <v>5000</v>
      </c>
      <c r="O162">
        <v>0.5</v>
      </c>
      <c r="P162">
        <v>2000</v>
      </c>
      <c r="Q162">
        <v>1</v>
      </c>
      <c r="R162">
        <v>1000</v>
      </c>
      <c r="S162" t="s">
        <v>135</v>
      </c>
      <c r="T162">
        <v>1500</v>
      </c>
      <c r="U162" t="s">
        <v>136</v>
      </c>
      <c r="V162">
        <v>150</v>
      </c>
      <c r="Y162" t="s">
        <v>75</v>
      </c>
    </row>
    <row r="163" spans="1:25">
      <c r="A163" t="s">
        <v>375</v>
      </c>
      <c r="B163" s="2" t="str">
        <f>Hyperlink("https://www.diodes.com/assets/Datasheets/ZXTN08400BFF.pdf")</f>
        <v>https://www.diodes.com/assets/Datasheets/ZXTN08400BFF.pdf</v>
      </c>
      <c r="C163" t="str">
        <f>Hyperlink("https://www.diodes.com/part/view/ZXTN08400BFF","ZXTN08400BFF")</f>
        <v>ZXTN08400BFF</v>
      </c>
      <c r="D163" t="s">
        <v>376</v>
      </c>
      <c r="G163" t="s">
        <v>36</v>
      </c>
      <c r="H163" t="s">
        <v>28</v>
      </c>
      <c r="I163" t="s">
        <v>42</v>
      </c>
      <c r="J163">
        <v>400</v>
      </c>
      <c r="K163">
        <v>0.5</v>
      </c>
      <c r="L163">
        <v>1</v>
      </c>
      <c r="M163">
        <v>1.5</v>
      </c>
      <c r="N163">
        <v>100</v>
      </c>
      <c r="O163">
        <v>0.05</v>
      </c>
      <c r="P163">
        <v>10</v>
      </c>
      <c r="Q163">
        <v>0.5</v>
      </c>
      <c r="R163">
        <v>70</v>
      </c>
      <c r="S163" t="s">
        <v>54</v>
      </c>
      <c r="T163">
        <v>170</v>
      </c>
      <c r="U163" t="s">
        <v>43</v>
      </c>
      <c r="V163">
        <v>40</v>
      </c>
      <c r="Y163" t="s">
        <v>370</v>
      </c>
    </row>
    <row r="164" spans="1:25">
      <c r="A164" t="s">
        <v>377</v>
      </c>
      <c r="B164" s="2" t="str">
        <f>Hyperlink("https://www.diodes.com/assets/Datasheets/ZXTN08400BNS.pdf")</f>
        <v>https://www.diodes.com/assets/Datasheets/ZXTN08400BNS.pdf</v>
      </c>
      <c r="C164" t="str">
        <f>Hyperlink("https://www.diodes.com/part/view/ZXTN08400BNS","ZXTN08400BNS")</f>
        <v>ZXTN08400BNS</v>
      </c>
      <c r="D164" t="s">
        <v>378</v>
      </c>
      <c r="G164" t="s">
        <v>36</v>
      </c>
      <c r="H164" t="s">
        <v>28</v>
      </c>
      <c r="I164" t="s">
        <v>58</v>
      </c>
      <c r="J164">
        <v>400</v>
      </c>
      <c r="K164">
        <v>0.5</v>
      </c>
      <c r="L164">
        <v>1</v>
      </c>
      <c r="M164">
        <v>1.8</v>
      </c>
      <c r="N164">
        <v>100</v>
      </c>
      <c r="O164">
        <v>0.05</v>
      </c>
      <c r="P164">
        <v>10</v>
      </c>
      <c r="Q164">
        <v>0.5</v>
      </c>
      <c r="R164">
        <v>70</v>
      </c>
      <c r="S164" t="s">
        <v>54</v>
      </c>
      <c r="T164">
        <v>170</v>
      </c>
      <c r="U164" t="s">
        <v>43</v>
      </c>
      <c r="V164">
        <v>40</v>
      </c>
      <c r="Y164" t="s">
        <v>379</v>
      </c>
    </row>
    <row r="165" spans="1:25">
      <c r="A165" t="s">
        <v>380</v>
      </c>
      <c r="B165" s="2" t="str">
        <f>Hyperlink("https://www.diodes.com/assets/Datasheets/ZXTN10150DZ.pdf")</f>
        <v>https://www.diodes.com/assets/Datasheets/ZXTN10150DZ.pdf</v>
      </c>
      <c r="C165" t="str">
        <f>Hyperlink("https://www.diodes.com/part/view/ZXTN10150DZ","ZXTN10150DZ")</f>
        <v>ZXTN10150DZ</v>
      </c>
      <c r="D165" t="s">
        <v>122</v>
      </c>
      <c r="G165" t="s">
        <v>36</v>
      </c>
      <c r="H165" t="s">
        <v>28</v>
      </c>
      <c r="I165" t="s">
        <v>42</v>
      </c>
      <c r="J165">
        <v>150</v>
      </c>
      <c r="K165">
        <v>1</v>
      </c>
      <c r="L165">
        <v>3</v>
      </c>
      <c r="M165">
        <v>1.5</v>
      </c>
      <c r="N165">
        <v>200</v>
      </c>
      <c r="O165">
        <v>0.03</v>
      </c>
      <c r="P165">
        <v>100</v>
      </c>
      <c r="Q165">
        <v>0.15</v>
      </c>
      <c r="V165">
        <v>135</v>
      </c>
      <c r="Y165" t="s">
        <v>31</v>
      </c>
    </row>
    <row r="166" spans="1:25">
      <c r="A166" t="s">
        <v>381</v>
      </c>
      <c r="B166" s="2" t="str">
        <f>Hyperlink("https://www.diodes.com/assets/Datasheets/ZXTN4004K.pdf")</f>
        <v>https://www.diodes.com/assets/Datasheets/ZXTN4004K.pdf</v>
      </c>
      <c r="C166" t="str">
        <f>Hyperlink("https://www.diodes.com/part/view/ZXTN4004K","ZXTN4004K")</f>
        <v>ZXTN4004K</v>
      </c>
      <c r="D166" t="s">
        <v>382</v>
      </c>
      <c r="G166" t="s">
        <v>36</v>
      </c>
      <c r="H166" t="s">
        <v>28</v>
      </c>
      <c r="I166" t="s">
        <v>42</v>
      </c>
      <c r="J166">
        <v>150</v>
      </c>
      <c r="K166">
        <v>1</v>
      </c>
      <c r="L166">
        <v>3</v>
      </c>
      <c r="M166">
        <v>3.4</v>
      </c>
      <c r="N166">
        <v>60</v>
      </c>
      <c r="O166">
        <v>0.085</v>
      </c>
      <c r="P166">
        <v>100</v>
      </c>
      <c r="Q166">
        <v>0.15</v>
      </c>
      <c r="R166">
        <v>250</v>
      </c>
      <c r="S166" t="s">
        <v>97</v>
      </c>
      <c r="Y166" t="s">
        <v>90</v>
      </c>
    </row>
    <row r="167" spans="1:25">
      <c r="A167" t="s">
        <v>383</v>
      </c>
      <c r="B167" s="2" t="str">
        <f>Hyperlink("https://www.diodes.com/assets/Datasheets/ZXTN4004K.pdf")</f>
        <v>https://www.diodes.com/assets/Datasheets/ZXTN4004K.pdf</v>
      </c>
      <c r="C167" t="str">
        <f>Hyperlink("https://www.diodes.com/part/view/ZXTN4004KQ","ZXTN4004KQ")</f>
        <v>ZXTN4004KQ</v>
      </c>
      <c r="D167" t="s">
        <v>382</v>
      </c>
      <c r="G167" t="s">
        <v>36</v>
      </c>
      <c r="H167" t="s">
        <v>33</v>
      </c>
      <c r="I167" t="s">
        <v>42</v>
      </c>
      <c r="J167">
        <v>150</v>
      </c>
      <c r="K167">
        <v>1</v>
      </c>
      <c r="L167">
        <v>3</v>
      </c>
      <c r="M167">
        <v>3.4</v>
      </c>
      <c r="N167">
        <v>60</v>
      </c>
      <c r="O167">
        <v>0.085</v>
      </c>
      <c r="P167">
        <v>100</v>
      </c>
      <c r="Q167">
        <v>0.15</v>
      </c>
      <c r="R167">
        <v>250</v>
      </c>
      <c r="S167" t="s">
        <v>97</v>
      </c>
      <c r="Y167" t="s">
        <v>90</v>
      </c>
    </row>
    <row r="168" spans="1:25">
      <c r="A168" t="s">
        <v>384</v>
      </c>
      <c r="B168" s="2" t="str">
        <f>Hyperlink("https://www.diodes.com/assets/Datasheets/ZXTN4004Z.pdf")</f>
        <v>https://www.diodes.com/assets/Datasheets/ZXTN4004Z.pdf</v>
      </c>
      <c r="C168" t="str">
        <f>Hyperlink("https://www.diodes.com/part/view/ZXTN4004Z","ZXTN4004Z")</f>
        <v>ZXTN4004Z</v>
      </c>
      <c r="D168" t="s">
        <v>122</v>
      </c>
      <c r="G168" t="s">
        <v>36</v>
      </c>
      <c r="H168" t="s">
        <v>28</v>
      </c>
      <c r="I168" t="s">
        <v>42</v>
      </c>
      <c r="J168">
        <v>150</v>
      </c>
      <c r="K168">
        <v>1</v>
      </c>
      <c r="L168">
        <v>3</v>
      </c>
      <c r="M168">
        <v>1.5</v>
      </c>
      <c r="N168">
        <v>60</v>
      </c>
      <c r="O168">
        <v>0.085</v>
      </c>
      <c r="P168">
        <v>100</v>
      </c>
      <c r="Q168">
        <v>0.15</v>
      </c>
      <c r="R168">
        <v>250</v>
      </c>
      <c r="S168" t="s">
        <v>97</v>
      </c>
      <c r="Y168" t="s">
        <v>31</v>
      </c>
    </row>
    <row r="169" spans="1:25">
      <c r="A169" t="s">
        <v>385</v>
      </c>
      <c r="B169" s="2" t="str">
        <f>Hyperlink("https://www.diodes.com/assets/Datasheets/ZXTN4004Z.pdf")</f>
        <v>https://www.diodes.com/assets/Datasheets/ZXTN4004Z.pdf</v>
      </c>
      <c r="C169" t="str">
        <f>Hyperlink("https://www.diodes.com/part/view/ZXTN4004ZQ","ZXTN4004ZQ")</f>
        <v>ZXTN4004ZQ</v>
      </c>
      <c r="D169" t="s">
        <v>122</v>
      </c>
      <c r="G169" t="s">
        <v>36</v>
      </c>
      <c r="H169" t="s">
        <v>33</v>
      </c>
      <c r="I169" t="s">
        <v>42</v>
      </c>
      <c r="J169">
        <v>150</v>
      </c>
      <c r="K169">
        <v>1</v>
      </c>
      <c r="L169">
        <v>3</v>
      </c>
      <c r="M169">
        <v>1.5</v>
      </c>
      <c r="N169">
        <v>60</v>
      </c>
      <c r="O169">
        <v>0.085</v>
      </c>
      <c r="P169">
        <v>100</v>
      </c>
      <c r="Q169">
        <v>0.15</v>
      </c>
      <c r="R169">
        <v>250</v>
      </c>
      <c r="S169" t="s">
        <v>97</v>
      </c>
      <c r="Y169" t="s">
        <v>31</v>
      </c>
    </row>
    <row r="170" spans="1:25">
      <c r="A170" t="s">
        <v>386</v>
      </c>
      <c r="B170" s="2" t="str">
        <f>Hyperlink("https://www.diodes.com/assets/Datasheets/ZXTN4006Z.pdf")</f>
        <v>https://www.diodes.com/assets/Datasheets/ZXTN4006Z.pdf</v>
      </c>
      <c r="C170" t="str">
        <f>Hyperlink("https://www.diodes.com/part/view/ZXTN4006Z","ZXTN4006Z")</f>
        <v>ZXTN4006Z</v>
      </c>
      <c r="D170" t="s">
        <v>387</v>
      </c>
      <c r="G170" t="s">
        <v>36</v>
      </c>
      <c r="H170" t="s">
        <v>28</v>
      </c>
      <c r="I170" t="s">
        <v>42</v>
      </c>
      <c r="J170">
        <v>200</v>
      </c>
      <c r="K170">
        <v>1</v>
      </c>
      <c r="L170">
        <v>3</v>
      </c>
      <c r="M170">
        <v>1.5</v>
      </c>
      <c r="N170">
        <v>60</v>
      </c>
      <c r="O170">
        <v>0.085</v>
      </c>
      <c r="P170">
        <v>100</v>
      </c>
      <c r="Q170">
        <v>0.15</v>
      </c>
      <c r="Y170" t="s">
        <v>31</v>
      </c>
    </row>
    <row r="171" spans="1:25">
      <c r="A171" t="s">
        <v>388</v>
      </c>
      <c r="B171" s="2" t="str">
        <f>Hyperlink("https://www.diodes.com/assets/Datasheets/ZXTN5551FL.pdf")</f>
        <v>https://www.diodes.com/assets/Datasheets/ZXTN5551FL.pdf</v>
      </c>
      <c r="C171" t="str">
        <f>Hyperlink("https://www.diodes.com/part/view/ZXTN5551FL","ZXTN5551FL")</f>
        <v>ZXTN5551FL</v>
      </c>
      <c r="D171" t="s">
        <v>269</v>
      </c>
      <c r="G171" t="s">
        <v>36</v>
      </c>
      <c r="H171" t="s">
        <v>28</v>
      </c>
      <c r="I171" t="s">
        <v>42</v>
      </c>
      <c r="J171">
        <v>160</v>
      </c>
      <c r="K171">
        <v>0.6</v>
      </c>
      <c r="M171">
        <v>0.33</v>
      </c>
      <c r="N171">
        <v>80</v>
      </c>
      <c r="O171">
        <v>0.01</v>
      </c>
      <c r="P171">
        <v>30</v>
      </c>
      <c r="Q171">
        <v>0.05</v>
      </c>
      <c r="R171">
        <v>80</v>
      </c>
      <c r="S171" t="s">
        <v>53</v>
      </c>
      <c r="T171">
        <v>200</v>
      </c>
      <c r="U171" t="s">
        <v>54</v>
      </c>
      <c r="V171">
        <v>130</v>
      </c>
      <c r="Y171" t="s">
        <v>44</v>
      </c>
    </row>
    <row r="172" spans="1:25">
      <c r="A172" t="s">
        <v>389</v>
      </c>
      <c r="B172" s="2" t="str">
        <f>Hyperlink("https://www.diodes.com/assets/Datasheets/ZXTN5551FLQ.pdf")</f>
        <v>https://www.diodes.com/assets/Datasheets/ZXTN5551FLQ.pdf</v>
      </c>
      <c r="C172" t="str">
        <f>Hyperlink("https://www.diodes.com/part/view/ZXTN5551FLQ","ZXTN5551FLQ")</f>
        <v>ZXTN5551FLQ</v>
      </c>
      <c r="D172" t="s">
        <v>390</v>
      </c>
      <c r="G172" t="s">
        <v>36</v>
      </c>
      <c r="H172" t="s">
        <v>33</v>
      </c>
      <c r="I172" t="s">
        <v>42</v>
      </c>
      <c r="J172">
        <v>160</v>
      </c>
      <c r="K172">
        <v>0.6</v>
      </c>
      <c r="M172">
        <v>0.33</v>
      </c>
      <c r="N172">
        <v>80</v>
      </c>
      <c r="O172">
        <v>0.01</v>
      </c>
      <c r="P172">
        <v>30</v>
      </c>
      <c r="Q172">
        <v>0.05</v>
      </c>
      <c r="R172">
        <v>80</v>
      </c>
      <c r="S172">
        <v>0.01</v>
      </c>
      <c r="T172">
        <v>200</v>
      </c>
      <c r="U172" t="s">
        <v>54</v>
      </c>
      <c r="V172">
        <v>130</v>
      </c>
      <c r="Y172" t="s">
        <v>44</v>
      </c>
    </row>
    <row r="173" spans="1:25">
      <c r="A173" t="s">
        <v>391</v>
      </c>
      <c r="B173" s="2" t="str">
        <f>Hyperlink("https://www.diodes.com/assets/Datasheets/ZXTP01500BG.pdf")</f>
        <v>https://www.diodes.com/assets/Datasheets/ZXTP01500BG.pdf</v>
      </c>
      <c r="C173" t="str">
        <f>Hyperlink("https://www.diodes.com/part/view/ZXTP01500BG","ZXTP01500BG")</f>
        <v>ZXTP01500BG</v>
      </c>
      <c r="D173" t="s">
        <v>200</v>
      </c>
      <c r="G173" t="s">
        <v>36</v>
      </c>
      <c r="H173" t="s">
        <v>28</v>
      </c>
      <c r="I173" t="s">
        <v>29</v>
      </c>
      <c r="J173">
        <v>500</v>
      </c>
      <c r="K173">
        <v>0.15</v>
      </c>
      <c r="L173">
        <v>0.5</v>
      </c>
      <c r="M173">
        <v>2</v>
      </c>
      <c r="N173">
        <v>100</v>
      </c>
      <c r="O173">
        <v>0.001</v>
      </c>
      <c r="P173">
        <v>80</v>
      </c>
      <c r="Q173">
        <v>0.05</v>
      </c>
      <c r="R173">
        <v>200</v>
      </c>
      <c r="S173" t="s">
        <v>62</v>
      </c>
      <c r="T173">
        <v>500</v>
      </c>
      <c r="U173" t="s">
        <v>106</v>
      </c>
      <c r="V173">
        <v>60</v>
      </c>
      <c r="Y173" t="s">
        <v>70</v>
      </c>
    </row>
    <row r="174" spans="1:25">
      <c r="A174" t="s">
        <v>392</v>
      </c>
      <c r="B174" s="2" t="str">
        <f>Hyperlink("https://www.diodes.com/assets/Datasheets/ZXTP01500BGQ.pdf")</f>
        <v>https://www.diodes.com/assets/Datasheets/ZXTP01500BGQ.pdf</v>
      </c>
      <c r="C174" t="str">
        <f>Hyperlink("https://www.diodes.com/part/view/ZXTP01500BGQ","ZXTP01500BGQ")</f>
        <v>ZXTP01500BGQ</v>
      </c>
      <c r="D174" t="s">
        <v>200</v>
      </c>
      <c r="G174" t="s">
        <v>36</v>
      </c>
      <c r="H174" t="s">
        <v>33</v>
      </c>
      <c r="I174" t="s">
        <v>29</v>
      </c>
      <c r="J174">
        <v>500</v>
      </c>
      <c r="K174">
        <v>0.15</v>
      </c>
      <c r="L174">
        <v>0.5</v>
      </c>
      <c r="M174">
        <v>2</v>
      </c>
      <c r="N174">
        <v>100</v>
      </c>
      <c r="O174">
        <v>0.001</v>
      </c>
      <c r="P174">
        <v>80</v>
      </c>
      <c r="Q174">
        <v>0.05</v>
      </c>
      <c r="R174">
        <v>200</v>
      </c>
      <c r="S174" t="s">
        <v>62</v>
      </c>
      <c r="T174">
        <v>500</v>
      </c>
      <c r="U174" t="s">
        <v>106</v>
      </c>
      <c r="V174">
        <v>60</v>
      </c>
      <c r="Y174" t="s">
        <v>70</v>
      </c>
    </row>
    <row r="175" spans="1:25">
      <c r="A175" t="s">
        <v>393</v>
      </c>
      <c r="B175" s="2" t="str">
        <f>Hyperlink("https://www.diodes.com/assets/Datasheets/ZXTP03200BG.pdf")</f>
        <v>https://www.diodes.com/assets/Datasheets/ZXTP03200BG.pdf</v>
      </c>
      <c r="C175" t="str">
        <f>Hyperlink("https://www.diodes.com/part/view/ZXTP03200BG","ZXTP03200BG")</f>
        <v>ZXTP03200BG</v>
      </c>
      <c r="D175" t="s">
        <v>253</v>
      </c>
      <c r="G175" t="s">
        <v>36</v>
      </c>
      <c r="H175" t="s">
        <v>28</v>
      </c>
      <c r="I175" t="s">
        <v>29</v>
      </c>
      <c r="J175">
        <v>200</v>
      </c>
      <c r="K175">
        <v>2</v>
      </c>
      <c r="L175">
        <v>5</v>
      </c>
      <c r="M175">
        <v>3</v>
      </c>
      <c r="N175">
        <v>100</v>
      </c>
      <c r="O175">
        <v>0.01</v>
      </c>
      <c r="P175">
        <v>100</v>
      </c>
      <c r="Q175">
        <v>1</v>
      </c>
      <c r="R175">
        <v>50</v>
      </c>
      <c r="S175" t="s">
        <v>37</v>
      </c>
      <c r="T175">
        <v>155</v>
      </c>
      <c r="U175" t="s">
        <v>101</v>
      </c>
      <c r="V175">
        <v>105</v>
      </c>
      <c r="W175">
        <v>135</v>
      </c>
      <c r="Y175" t="s">
        <v>70</v>
      </c>
    </row>
    <row r="176" spans="1:25">
      <c r="A176" t="s">
        <v>394</v>
      </c>
      <c r="B176" s="2" t="str">
        <f>Hyperlink("https://www.diodes.com/assets/Datasheets/ZXTP03200BZ.pdf")</f>
        <v>https://www.diodes.com/assets/Datasheets/ZXTP03200BZ.pdf</v>
      </c>
      <c r="C176" t="str">
        <f>Hyperlink("https://www.diodes.com/part/view/ZXTP03200BZ","ZXTP03200BZ")</f>
        <v>ZXTP03200BZ</v>
      </c>
      <c r="D176" t="s">
        <v>395</v>
      </c>
      <c r="G176" t="s">
        <v>36</v>
      </c>
      <c r="H176" t="s">
        <v>28</v>
      </c>
      <c r="I176" t="s">
        <v>29</v>
      </c>
      <c r="J176">
        <v>200</v>
      </c>
      <c r="K176">
        <v>2</v>
      </c>
      <c r="L176">
        <v>5</v>
      </c>
      <c r="M176">
        <v>2.4</v>
      </c>
      <c r="N176">
        <v>100</v>
      </c>
      <c r="O176">
        <v>0.01</v>
      </c>
      <c r="P176">
        <v>100</v>
      </c>
      <c r="Q176">
        <v>1</v>
      </c>
      <c r="R176">
        <v>50</v>
      </c>
      <c r="S176" t="s">
        <v>37</v>
      </c>
      <c r="T176">
        <v>155</v>
      </c>
      <c r="U176" t="s">
        <v>101</v>
      </c>
      <c r="V176">
        <v>105</v>
      </c>
      <c r="W176">
        <v>130</v>
      </c>
      <c r="Y176" t="s">
        <v>31</v>
      </c>
    </row>
    <row r="177" spans="1:25">
      <c r="A177" t="s">
        <v>396</v>
      </c>
      <c r="B177" s="2" t="str">
        <f>Hyperlink("https://www.diodes.com/assets/Datasheets/ZXTP05120HFF.pdf")</f>
        <v>https://www.diodes.com/assets/Datasheets/ZXTP05120HFF.pdf</v>
      </c>
      <c r="C177" t="str">
        <f>Hyperlink("https://www.diodes.com/part/view/ZXTP05120HFF","ZXTP05120HFF")</f>
        <v>ZXTP05120HFF</v>
      </c>
      <c r="D177" t="s">
        <v>397</v>
      </c>
      <c r="G177" t="s">
        <v>134</v>
      </c>
      <c r="H177" t="s">
        <v>28</v>
      </c>
      <c r="I177" t="s">
        <v>29</v>
      </c>
      <c r="J177">
        <v>120</v>
      </c>
      <c r="K177">
        <v>1</v>
      </c>
      <c r="L177">
        <v>4</v>
      </c>
      <c r="M177">
        <v>1.5</v>
      </c>
      <c r="N177">
        <v>3000</v>
      </c>
      <c r="O177">
        <v>0.5</v>
      </c>
      <c r="P177">
        <v>2000</v>
      </c>
      <c r="Q177">
        <v>2</v>
      </c>
      <c r="R177">
        <v>1100</v>
      </c>
      <c r="S177" t="s">
        <v>136</v>
      </c>
      <c r="T177">
        <v>2000</v>
      </c>
      <c r="U177" t="s">
        <v>141</v>
      </c>
      <c r="V177">
        <v>150</v>
      </c>
      <c r="Y177" t="s">
        <v>370</v>
      </c>
    </row>
    <row r="178" spans="1:25">
      <c r="A178" t="s">
        <v>398</v>
      </c>
      <c r="B178" s="2" t="str">
        <f>Hyperlink("https://www.diodes.com/assets/Datasheets/ZXTP08400BFF.pdf")</f>
        <v>https://www.diodes.com/assets/Datasheets/ZXTP08400BFF.pdf</v>
      </c>
      <c r="C178" t="str">
        <f>Hyperlink("https://www.diodes.com/part/view/ZXTP08400BFF","ZXTP08400BFF")</f>
        <v>ZXTP08400BFF</v>
      </c>
      <c r="D178" t="s">
        <v>399</v>
      </c>
      <c r="G178" t="s">
        <v>36</v>
      </c>
      <c r="H178" t="s">
        <v>28</v>
      </c>
      <c r="I178" t="s">
        <v>29</v>
      </c>
      <c r="J178">
        <v>400</v>
      </c>
      <c r="K178">
        <v>0.2</v>
      </c>
      <c r="L178">
        <v>1</v>
      </c>
      <c r="M178">
        <v>1.5</v>
      </c>
      <c r="N178">
        <v>100</v>
      </c>
      <c r="O178">
        <v>0.05</v>
      </c>
      <c r="P178">
        <v>100</v>
      </c>
      <c r="Q178">
        <v>0.2</v>
      </c>
      <c r="R178">
        <v>125</v>
      </c>
      <c r="S178" t="s">
        <v>54</v>
      </c>
      <c r="T178">
        <v>190</v>
      </c>
      <c r="U178" t="s">
        <v>38</v>
      </c>
      <c r="V178">
        <v>70</v>
      </c>
      <c r="Y178" t="s">
        <v>370</v>
      </c>
    </row>
    <row r="179" spans="1:25">
      <c r="A179" t="s">
        <v>400</v>
      </c>
      <c r="B179" s="2" t="str">
        <f>Hyperlink("https://www.diodes.com/assets/Datasheets/ZXTP2014G.pdf")</f>
        <v>https://www.diodes.com/assets/Datasheets/ZXTP2014G.pdf</v>
      </c>
      <c r="C179" t="str">
        <f>Hyperlink("https://www.diodes.com/part/view/ZXTP2014G","ZXTP2014G")</f>
        <v>ZXTP2014G</v>
      </c>
      <c r="D179" t="s">
        <v>251</v>
      </c>
      <c r="G179" t="s">
        <v>36</v>
      </c>
      <c r="H179" t="s">
        <v>28</v>
      </c>
      <c r="I179" t="s">
        <v>29</v>
      </c>
      <c r="J179">
        <v>140</v>
      </c>
      <c r="K179">
        <v>4</v>
      </c>
      <c r="L179">
        <v>10</v>
      </c>
      <c r="M179">
        <v>3</v>
      </c>
      <c r="N179">
        <v>100</v>
      </c>
      <c r="O179">
        <v>0.01</v>
      </c>
      <c r="P179">
        <v>45</v>
      </c>
      <c r="Q179">
        <v>3</v>
      </c>
      <c r="R179">
        <v>60</v>
      </c>
      <c r="S179" t="s">
        <v>97</v>
      </c>
      <c r="T179">
        <v>120</v>
      </c>
      <c r="U179" t="s">
        <v>73</v>
      </c>
      <c r="V179">
        <v>120</v>
      </c>
      <c r="W179">
        <v>92</v>
      </c>
      <c r="Y179" t="s">
        <v>70</v>
      </c>
    </row>
    <row r="180" spans="1:25">
      <c r="A180" t="s">
        <v>401</v>
      </c>
      <c r="B180" s="2" t="str">
        <f>Hyperlink("https://www.diodes.com/assets/Datasheets/ZXTP2014Z.pdf")</f>
        <v>https://www.diodes.com/assets/Datasheets/ZXTP2014Z.pdf</v>
      </c>
      <c r="C180" t="str">
        <f>Hyperlink("https://www.diodes.com/part/view/ZXTP2014Z","ZXTP2014Z")</f>
        <v>ZXTP2014Z</v>
      </c>
      <c r="D180" t="s">
        <v>362</v>
      </c>
      <c r="G180" t="s">
        <v>36</v>
      </c>
      <c r="H180" t="s">
        <v>28</v>
      </c>
      <c r="I180" t="s">
        <v>29</v>
      </c>
      <c r="J180">
        <v>140</v>
      </c>
      <c r="K180">
        <v>3</v>
      </c>
      <c r="L180">
        <v>10</v>
      </c>
      <c r="M180">
        <v>2.1</v>
      </c>
      <c r="N180">
        <v>100</v>
      </c>
      <c r="O180">
        <v>0.01</v>
      </c>
      <c r="P180">
        <v>45</v>
      </c>
      <c r="Q180">
        <v>3</v>
      </c>
      <c r="R180">
        <v>60</v>
      </c>
      <c r="S180" t="s">
        <v>97</v>
      </c>
      <c r="T180">
        <v>115</v>
      </c>
      <c r="U180" t="s">
        <v>73</v>
      </c>
      <c r="V180">
        <v>120</v>
      </c>
      <c r="W180">
        <v>85</v>
      </c>
      <c r="Y180" t="s">
        <v>31</v>
      </c>
    </row>
    <row r="181" spans="1:25">
      <c r="A181" t="s">
        <v>402</v>
      </c>
      <c r="B181" s="2" t="str">
        <f>Hyperlink("https://www.diodes.com/assets/Datasheets/ZXTP2014ZQ.pdf")</f>
        <v>https://www.diodes.com/assets/Datasheets/ZXTP2014ZQ.pdf</v>
      </c>
      <c r="C181" t="str">
        <f>Hyperlink("https://www.diodes.com/part/view/ZXTP2014ZQ","ZXTP2014ZQ")</f>
        <v>ZXTP2014ZQ</v>
      </c>
      <c r="D181" t="s">
        <v>362</v>
      </c>
      <c r="G181" t="s">
        <v>36</v>
      </c>
      <c r="H181" t="s">
        <v>33</v>
      </c>
      <c r="I181" t="s">
        <v>29</v>
      </c>
      <c r="J181">
        <v>140</v>
      </c>
      <c r="K181">
        <v>3</v>
      </c>
      <c r="L181">
        <v>10</v>
      </c>
      <c r="M181">
        <v>2.1</v>
      </c>
      <c r="N181">
        <v>100</v>
      </c>
      <c r="O181">
        <v>0.01</v>
      </c>
      <c r="P181">
        <v>45</v>
      </c>
      <c r="Q181">
        <v>3</v>
      </c>
      <c r="R181">
        <v>60</v>
      </c>
      <c r="S181" t="s">
        <v>97</v>
      </c>
      <c r="T181">
        <v>115</v>
      </c>
      <c r="U181" t="s">
        <v>73</v>
      </c>
      <c r="V181">
        <v>120</v>
      </c>
      <c r="W181">
        <v>85</v>
      </c>
      <c r="Y181" t="s">
        <v>31</v>
      </c>
    </row>
    <row r="182" spans="1:25">
      <c r="A182" t="s">
        <v>403</v>
      </c>
      <c r="B182" s="2" t="str">
        <f>Hyperlink("https://www.diodes.com/assets/Datasheets/ZXTP23140BFH.pdf")</f>
        <v>https://www.diodes.com/assets/Datasheets/ZXTP23140BFH.pdf</v>
      </c>
      <c r="C182" t="str">
        <f>Hyperlink("https://www.diodes.com/part/view/ZXTP23140BFH","ZXTP23140BFH")</f>
        <v>ZXTP23140BFH</v>
      </c>
      <c r="D182" t="s">
        <v>404</v>
      </c>
      <c r="G182" t="s">
        <v>36</v>
      </c>
      <c r="H182" t="s">
        <v>28</v>
      </c>
      <c r="I182" t="s">
        <v>29</v>
      </c>
      <c r="J182">
        <v>140</v>
      </c>
      <c r="K182">
        <v>2.5</v>
      </c>
      <c r="L182">
        <v>5</v>
      </c>
      <c r="M182">
        <v>1.25</v>
      </c>
      <c r="N182">
        <v>100</v>
      </c>
      <c r="O182">
        <v>1</v>
      </c>
      <c r="P182">
        <v>40</v>
      </c>
      <c r="Q182">
        <v>2.5</v>
      </c>
      <c r="R182">
        <v>55</v>
      </c>
      <c r="S182" t="s">
        <v>97</v>
      </c>
      <c r="T182">
        <v>95</v>
      </c>
      <c r="U182" t="s">
        <v>73</v>
      </c>
      <c r="V182">
        <v>130</v>
      </c>
      <c r="W182">
        <v>76</v>
      </c>
      <c r="Y182" t="s">
        <v>44</v>
      </c>
    </row>
    <row r="183" spans="1:25">
      <c r="A183" t="s">
        <v>405</v>
      </c>
      <c r="B183" s="2" t="str">
        <f>Hyperlink("https://www.diodes.com/assets/Datasheets/ZXTP25140BFH.pdf")</f>
        <v>https://www.diodes.com/assets/Datasheets/ZXTP25140BFH.pdf</v>
      </c>
      <c r="C183" t="str">
        <f>Hyperlink("https://www.diodes.com/part/view/ZXTP25140BFH","ZXTP25140BFH")</f>
        <v>ZXTP25140BFH</v>
      </c>
      <c r="D183" t="s">
        <v>406</v>
      </c>
      <c r="G183" t="s">
        <v>36</v>
      </c>
      <c r="H183" t="s">
        <v>28</v>
      </c>
      <c r="I183" t="s">
        <v>29</v>
      </c>
      <c r="J183">
        <v>140</v>
      </c>
      <c r="K183">
        <v>1</v>
      </c>
      <c r="L183">
        <v>3</v>
      </c>
      <c r="M183">
        <v>1.25</v>
      </c>
      <c r="N183">
        <v>100</v>
      </c>
      <c r="O183">
        <v>0.01</v>
      </c>
      <c r="P183">
        <v>100</v>
      </c>
      <c r="Q183">
        <v>0.1</v>
      </c>
      <c r="R183">
        <v>135</v>
      </c>
      <c r="S183" t="s">
        <v>88</v>
      </c>
      <c r="T183">
        <v>230</v>
      </c>
      <c r="U183" t="s">
        <v>101</v>
      </c>
      <c r="V183">
        <v>75</v>
      </c>
      <c r="W183">
        <v>180</v>
      </c>
      <c r="Y183" t="s">
        <v>44</v>
      </c>
    </row>
    <row r="184" spans="1:25">
      <c r="A184" t="s">
        <v>407</v>
      </c>
      <c r="B184" s="2" t="str">
        <f>Hyperlink("https://www.diodes.com/assets/Datasheets/ZXTP25140BFHQ.pdf")</f>
        <v>https://www.diodes.com/assets/Datasheets/ZXTP25140BFHQ.pdf</v>
      </c>
      <c r="C184" t="str">
        <f>Hyperlink("https://www.diodes.com/part/view/ZXTP25140BFHQ","ZXTP25140BFHQ")</f>
        <v>ZXTP25140BFHQ</v>
      </c>
      <c r="D184" t="s">
        <v>406</v>
      </c>
      <c r="G184" t="s">
        <v>36</v>
      </c>
      <c r="H184" t="s">
        <v>33</v>
      </c>
      <c r="I184" t="s">
        <v>29</v>
      </c>
      <c r="J184">
        <v>140</v>
      </c>
      <c r="K184">
        <v>1</v>
      </c>
      <c r="L184">
        <v>3</v>
      </c>
      <c r="M184">
        <v>1.25</v>
      </c>
      <c r="N184">
        <v>100</v>
      </c>
      <c r="O184">
        <v>0.01</v>
      </c>
      <c r="P184">
        <v>100</v>
      </c>
      <c r="Q184">
        <v>0.1</v>
      </c>
      <c r="R184">
        <v>135</v>
      </c>
      <c r="S184" t="s">
        <v>88</v>
      </c>
      <c r="T184">
        <v>230</v>
      </c>
      <c r="U184" t="s">
        <v>101</v>
      </c>
      <c r="V184">
        <v>75</v>
      </c>
      <c r="W184">
        <v>180</v>
      </c>
      <c r="Y184" t="s">
        <v>44</v>
      </c>
    </row>
    <row r="185" spans="1:25">
      <c r="A185" t="s">
        <v>408</v>
      </c>
      <c r="B185" s="2" t="str">
        <f>Hyperlink("https://www.diodes.com/assets/Datasheets/ZXTP5401FL.pdf")</f>
        <v>https://www.diodes.com/assets/Datasheets/ZXTP5401FL.pdf</v>
      </c>
      <c r="C185" t="str">
        <f>Hyperlink("https://www.diodes.com/part/view/ZXTP5401FL","ZXTP5401FL")</f>
        <v>ZXTP5401FL</v>
      </c>
      <c r="D185" t="s">
        <v>265</v>
      </c>
      <c r="G185" t="s">
        <v>36</v>
      </c>
      <c r="H185" t="s">
        <v>28</v>
      </c>
      <c r="I185" t="s">
        <v>29</v>
      </c>
      <c r="J185">
        <v>150</v>
      </c>
      <c r="K185">
        <v>0.6</v>
      </c>
      <c r="L185">
        <v>1</v>
      </c>
      <c r="M185">
        <v>0.35</v>
      </c>
      <c r="N185">
        <v>60</v>
      </c>
      <c r="O185">
        <v>0.01</v>
      </c>
      <c r="P185">
        <v>50</v>
      </c>
      <c r="Q185">
        <v>0.05</v>
      </c>
      <c r="R185">
        <v>200</v>
      </c>
      <c r="S185" t="s">
        <v>53</v>
      </c>
      <c r="T185">
        <v>500</v>
      </c>
      <c r="U185" t="s">
        <v>54</v>
      </c>
      <c r="V185">
        <v>100</v>
      </c>
      <c r="Y185" t="s">
        <v>44</v>
      </c>
    </row>
    <row r="186" spans="1:25">
      <c r="A186" t="s">
        <v>409</v>
      </c>
      <c r="B186" s="2" t="str">
        <f>Hyperlink("https://www.diodes.com/assets/Datasheets/ZXTP5401FLQ.pdf")</f>
        <v>https://www.diodes.com/assets/Datasheets/ZXTP5401FLQ.pdf</v>
      </c>
      <c r="C186" t="str">
        <f>Hyperlink("https://www.diodes.com/part/view/ZXTP5401FLQ","ZXTP5401FLQ")</f>
        <v>ZXTP5401FLQ</v>
      </c>
      <c r="D186" t="s">
        <v>265</v>
      </c>
      <c r="G186" t="s">
        <v>36</v>
      </c>
      <c r="H186" t="s">
        <v>33</v>
      </c>
      <c r="I186" t="s">
        <v>29</v>
      </c>
      <c r="J186">
        <v>150</v>
      </c>
      <c r="K186">
        <v>0.6</v>
      </c>
      <c r="L186">
        <v>1</v>
      </c>
      <c r="M186">
        <v>0.35</v>
      </c>
      <c r="N186">
        <v>60</v>
      </c>
      <c r="O186">
        <v>0.01</v>
      </c>
      <c r="P186">
        <v>50</v>
      </c>
      <c r="Q186">
        <v>0.05</v>
      </c>
      <c r="R186">
        <v>200</v>
      </c>
      <c r="S186" t="s">
        <v>53</v>
      </c>
      <c r="T186">
        <v>500</v>
      </c>
      <c r="U186" t="s">
        <v>54</v>
      </c>
      <c r="V186">
        <v>100</v>
      </c>
      <c r="Y186" t="s">
        <v>44</v>
      </c>
    </row>
    <row r="187" spans="1:25">
      <c r="A187" t="s">
        <v>410</v>
      </c>
      <c r="B187" s="2" t="str">
        <f>Hyperlink("https://www.diodes.com/assets/Datasheets/ZXTP5401G.pdf")</f>
        <v>https://www.diodes.com/assets/Datasheets/ZXTP5401G.pdf</v>
      </c>
      <c r="C187" t="str">
        <f>Hyperlink("https://www.diodes.com/part/view/ZXTP5401G","ZXTP5401G")</f>
        <v>ZXTP5401G</v>
      </c>
      <c r="D187" t="s">
        <v>108</v>
      </c>
      <c r="G187" t="s">
        <v>36</v>
      </c>
      <c r="H187" t="s">
        <v>28</v>
      </c>
      <c r="I187" t="s">
        <v>29</v>
      </c>
      <c r="J187">
        <v>150</v>
      </c>
      <c r="K187">
        <v>0.6</v>
      </c>
      <c r="L187">
        <v>2</v>
      </c>
      <c r="M187">
        <v>2</v>
      </c>
      <c r="N187">
        <v>60</v>
      </c>
      <c r="O187">
        <v>0.01</v>
      </c>
      <c r="P187">
        <v>50</v>
      </c>
      <c r="Q187">
        <v>0.05</v>
      </c>
      <c r="R187">
        <v>200</v>
      </c>
      <c r="S187" t="s">
        <v>53</v>
      </c>
      <c r="T187">
        <v>500</v>
      </c>
      <c r="U187" t="s">
        <v>54</v>
      </c>
      <c r="V187">
        <v>100</v>
      </c>
      <c r="Y187" t="s">
        <v>70</v>
      </c>
    </row>
    <row r="188" spans="1:25">
      <c r="A188" t="s">
        <v>411</v>
      </c>
      <c r="B188" s="2" t="str">
        <f>Hyperlink("https://www.diodes.com/assets/Datasheets/ZXTP5401Z.pdf")</f>
        <v>https://www.diodes.com/assets/Datasheets/ZXTP5401Z.pdf</v>
      </c>
      <c r="C188" t="str">
        <f>Hyperlink("https://www.diodes.com/part/view/ZXTP5401Z","ZXTP5401Z")</f>
        <v>ZXTP5401Z</v>
      </c>
      <c r="D188" t="s">
        <v>412</v>
      </c>
      <c r="G188" t="s">
        <v>36</v>
      </c>
      <c r="H188" t="s">
        <v>28</v>
      </c>
      <c r="I188" t="s">
        <v>29</v>
      </c>
      <c r="J188">
        <v>150</v>
      </c>
      <c r="K188">
        <v>0.6</v>
      </c>
      <c r="L188">
        <v>2</v>
      </c>
      <c r="M188">
        <v>1.2</v>
      </c>
      <c r="N188">
        <v>60</v>
      </c>
      <c r="O188">
        <v>0.01</v>
      </c>
      <c r="P188">
        <v>50</v>
      </c>
      <c r="Q188">
        <v>0.05</v>
      </c>
      <c r="R188">
        <v>200</v>
      </c>
      <c r="S188" t="s">
        <v>53</v>
      </c>
      <c r="T188">
        <v>500</v>
      </c>
      <c r="U188" t="s">
        <v>54</v>
      </c>
      <c r="V188">
        <v>100</v>
      </c>
      <c r="Y188" t="s">
        <v>31</v>
      </c>
    </row>
  </sheetData>
  <autoFilter ref="A1:Y188"/>
  <hyperlinks>
    <hyperlink ref="C2" r:id="rId_hyperlink_1" tooltip="2DA1201Y" display="2DA1201Y"/>
    <hyperlink ref="C3" r:id="rId_hyperlink_2" tooltip="2DA1201YQ" display="2DA1201YQ"/>
    <hyperlink ref="C4" r:id="rId_hyperlink_3" tooltip="2DA1971" display="2DA1971"/>
    <hyperlink ref="C5" r:id="rId_hyperlink_4" tooltip="2DA1971Q" display="2DA1971Q"/>
    <hyperlink ref="C6" r:id="rId_hyperlink_5" tooltip="BCX41" display="BCX41"/>
    <hyperlink ref="C7" r:id="rId_hyperlink_6" tooltip="BCX41Q" display="BCX41Q"/>
    <hyperlink ref="C8" r:id="rId_hyperlink_7" tooltip="BST39" display="BST39"/>
    <hyperlink ref="C9" r:id="rId_hyperlink_8" tooltip="DMMT5401" display="DMMT5401"/>
    <hyperlink ref="C10" r:id="rId_hyperlink_9" tooltip="DMMT5551" display="DMMT5551"/>
    <hyperlink ref="C11" r:id="rId_hyperlink_10" tooltip="DMMT5551S" display="DMMT5551S"/>
    <hyperlink ref="C12" r:id="rId_hyperlink_11" tooltip="DN350T05" display="DN350T05"/>
    <hyperlink ref="C13" r:id="rId_hyperlink_12" tooltip="DP350T05" display="DP350T05"/>
    <hyperlink ref="C14" r:id="rId_hyperlink_13" tooltip="DXT13003DG" display="DXT13003DG"/>
    <hyperlink ref="C15" r:id="rId_hyperlink_14" tooltip="DXT2014P5" display="DXT2014P5"/>
    <hyperlink ref="C16" r:id="rId_hyperlink_15" tooltip="DXT458P5" display="DXT458P5"/>
    <hyperlink ref="C17" r:id="rId_hyperlink_16" tooltip="DXT5401" display="DXT5401"/>
    <hyperlink ref="C18" r:id="rId_hyperlink_17" tooltip="DXT5551" display="DXT5551"/>
    <hyperlink ref="C19" r:id="rId_hyperlink_18" tooltip="DXT5551P5" display="DXT5551P5"/>
    <hyperlink ref="C20" r:id="rId_hyperlink_19" tooltip="DXT5551P5Q" display="DXT5551P5Q"/>
    <hyperlink ref="C21" r:id="rId_hyperlink_20" tooltip="DXT696BK" display="DXT696BK"/>
    <hyperlink ref="C22" r:id="rId_hyperlink_21" tooltip="DXTA42" display="DXTA42"/>
    <hyperlink ref="C23" r:id="rId_hyperlink_22" tooltip="DXTA92" display="DXTA92"/>
    <hyperlink ref="C24" r:id="rId_hyperlink_23" tooltip="DXTP03140BFG" display="DXTP03140BFG"/>
    <hyperlink ref="C25" r:id="rId_hyperlink_24" tooltip="DXTP03200BP5" display="DXTP03200BP5"/>
    <hyperlink ref="C26" r:id="rId_hyperlink_25" tooltip="DXTP03200BP5Q" display="DXTP03200BP5Q"/>
    <hyperlink ref="C27" r:id="rId_hyperlink_26" tooltip="DXTP560BP5" display="DXTP560BP5"/>
    <hyperlink ref="C28" r:id="rId_hyperlink_27" tooltip="DZT5401" display="DZT5401"/>
    <hyperlink ref="C29" r:id="rId_hyperlink_28" tooltip="DZT5551" display="DZT5551"/>
    <hyperlink ref="C30" r:id="rId_hyperlink_29" tooltip="DZT5551Q" display="DZT5551Q"/>
    <hyperlink ref="C31" r:id="rId_hyperlink_30" tooltip="DZTA42" display="DZTA42"/>
    <hyperlink ref="C32" r:id="rId_hyperlink_31" tooltip="DZTA42Q" display="DZTA42Q"/>
    <hyperlink ref="C33" r:id="rId_hyperlink_32" tooltip="DZTA92" display="DZTA92"/>
    <hyperlink ref="C34" r:id="rId_hyperlink_33" tooltip="FCX458" display="FCX458"/>
    <hyperlink ref="C35" r:id="rId_hyperlink_34" tooltip="FCX458Q" display="FCX458Q"/>
    <hyperlink ref="C36" r:id="rId_hyperlink_35" tooltip="FCX495" display="FCX495"/>
    <hyperlink ref="C37" r:id="rId_hyperlink_36" tooltip="FCX495Q" display="FCX495Q"/>
    <hyperlink ref="C38" r:id="rId_hyperlink_37" tooltip="FCX555" display="FCX555"/>
    <hyperlink ref="C39" r:id="rId_hyperlink_38" tooltip="FCX558" display="FCX558"/>
    <hyperlink ref="C40" r:id="rId_hyperlink_39" tooltip="FCX558Q" display="FCX558Q"/>
    <hyperlink ref="C41" r:id="rId_hyperlink_40" tooltip="FCX596" display="FCX596"/>
    <hyperlink ref="C42" r:id="rId_hyperlink_41" tooltip="FCX605" display="FCX605"/>
    <hyperlink ref="C43" r:id="rId_hyperlink_42" tooltip="FCX658A" display="FCX658A"/>
    <hyperlink ref="C44" r:id="rId_hyperlink_43" tooltip="FCX705" display="FCX705"/>
    <hyperlink ref="C45" r:id="rId_hyperlink_44" tooltip="FMMT455" display="FMMT455"/>
    <hyperlink ref="C46" r:id="rId_hyperlink_45" tooltip="FMMT458" display="FMMT458"/>
    <hyperlink ref="C47" r:id="rId_hyperlink_46" tooltip="FMMT458Q" display="FMMT458Q"/>
    <hyperlink ref="C48" r:id="rId_hyperlink_47" tooltip="FMMT459" display="FMMT459"/>
    <hyperlink ref="C49" r:id="rId_hyperlink_48" tooltip="FMMT459Q" display="FMMT459Q"/>
    <hyperlink ref="C50" r:id="rId_hyperlink_49" tooltip="FMMT494" display="FMMT494"/>
    <hyperlink ref="C51" r:id="rId_hyperlink_50" tooltip="FMMT494Q" display="FMMT494Q"/>
    <hyperlink ref="C52" r:id="rId_hyperlink_51" tooltip="FMMT495" display="FMMT495"/>
    <hyperlink ref="C53" r:id="rId_hyperlink_52" tooltip="FMMT495Q" display="FMMT495Q"/>
    <hyperlink ref="C54" r:id="rId_hyperlink_53" tooltip="FMMT497" display="FMMT497"/>
    <hyperlink ref="C55" r:id="rId_hyperlink_54" tooltip="FMMT555" display="FMMT555"/>
    <hyperlink ref="C56" r:id="rId_hyperlink_55" tooltip="FMMT555Q" display="FMMT555Q"/>
    <hyperlink ref="C57" r:id="rId_hyperlink_56" tooltip="FMMT558" display="FMMT558"/>
    <hyperlink ref="C58" r:id="rId_hyperlink_57" tooltip="FMMT558Q" display="FMMT558Q"/>
    <hyperlink ref="C59" r:id="rId_hyperlink_58" tooltip="FMMT560" display="FMMT560"/>
    <hyperlink ref="C60" r:id="rId_hyperlink_59" tooltip="FMMT560Q" display="FMMT560Q"/>
    <hyperlink ref="C61" r:id="rId_hyperlink_60" tooltip="FMMT596" display="FMMT596"/>
    <hyperlink ref="C62" r:id="rId_hyperlink_61" tooltip="FMMT596Q" display="FMMT596Q"/>
    <hyperlink ref="C63" r:id="rId_hyperlink_62" tooltip="FMMT597" display="FMMT597"/>
    <hyperlink ref="C64" r:id="rId_hyperlink_63" tooltip="FMMT624" display="FMMT624"/>
    <hyperlink ref="C65" r:id="rId_hyperlink_64" tooltip="FMMT625" display="FMMT625"/>
    <hyperlink ref="C66" r:id="rId_hyperlink_65" tooltip="FMMT625Q" display="FMMT625Q"/>
    <hyperlink ref="C67" r:id="rId_hyperlink_66" tooltip="FMMT6517" display="FMMT6517"/>
    <hyperlink ref="C68" r:id="rId_hyperlink_67" tooltip="FMMT6520" display="FMMT6520"/>
    <hyperlink ref="C69" r:id="rId_hyperlink_68" tooltip="FMMTA42" display="FMMTA42"/>
    <hyperlink ref="C70" r:id="rId_hyperlink_69" tooltip="FMMTA42Q" display="FMMTA42Q"/>
    <hyperlink ref="C71" r:id="rId_hyperlink_70" tooltip="FMMTA92" display="FMMTA92"/>
    <hyperlink ref="C72" r:id="rId_hyperlink_71" tooltip="FMMTA92Q" display="FMMTA92Q"/>
    <hyperlink ref="C73" r:id="rId_hyperlink_72" tooltip="FZT458" display="FZT458"/>
    <hyperlink ref="C74" r:id="rId_hyperlink_73" tooltip="FZT458Q" display="FZT458Q"/>
    <hyperlink ref="C75" r:id="rId_hyperlink_74" tooltip="FZT558" display="FZT558"/>
    <hyperlink ref="C76" r:id="rId_hyperlink_75" tooltip="FZT560" display="FZT560"/>
    <hyperlink ref="C77" r:id="rId_hyperlink_76" tooltip="FZT560Q" display="FZT560Q"/>
    <hyperlink ref="C78" r:id="rId_hyperlink_77" tooltip="FZT600" display="FZT600"/>
    <hyperlink ref="C79" r:id="rId_hyperlink_78" tooltip="FZT600B" display="FZT600B"/>
    <hyperlink ref="C80" r:id="rId_hyperlink_79" tooltip="FZT600BQ" display="FZT600BQ"/>
    <hyperlink ref="C81" r:id="rId_hyperlink_80" tooltip="FZT605" display="FZT605"/>
    <hyperlink ref="C82" r:id="rId_hyperlink_81" tooltip="FZT655" display="FZT655"/>
    <hyperlink ref="C83" r:id="rId_hyperlink_82" tooltip="FZT657" display="FZT657"/>
    <hyperlink ref="C84" r:id="rId_hyperlink_83" tooltip="FZT657Q" display="FZT657Q"/>
    <hyperlink ref="C85" r:id="rId_hyperlink_84" tooltip="FZT658" display="FZT658"/>
    <hyperlink ref="C86" r:id="rId_hyperlink_85" tooltip="FZT694B" display="FZT694B"/>
    <hyperlink ref="C87" r:id="rId_hyperlink_86" tooltip="FZT696B" display="FZT696B"/>
    <hyperlink ref="C88" r:id="rId_hyperlink_87" tooltip="FZT705" display="FZT705"/>
    <hyperlink ref="C89" r:id="rId_hyperlink_88" tooltip="FZT705Q" display="FZT705Q"/>
    <hyperlink ref="C90" r:id="rId_hyperlink_89" tooltip="FZT755" display="FZT755"/>
    <hyperlink ref="C91" r:id="rId_hyperlink_90" tooltip="FZT757" display="FZT757"/>
    <hyperlink ref="C92" r:id="rId_hyperlink_91" tooltip="FZT758" display="FZT758"/>
    <hyperlink ref="C93" r:id="rId_hyperlink_92" tooltip="FZT795A" display="FZT795A"/>
    <hyperlink ref="C94" r:id="rId_hyperlink_93" tooltip="FZT795AQ" display="FZT795AQ"/>
    <hyperlink ref="C95" r:id="rId_hyperlink_94" tooltip="FZT796A" display="FZT796A"/>
    <hyperlink ref="C96" r:id="rId_hyperlink_95" tooltip="FZT855" display="FZT855"/>
    <hyperlink ref="C97" r:id="rId_hyperlink_96" tooltip="FZT855Q" display="FZT855Q"/>
    <hyperlink ref="C98" r:id="rId_hyperlink_97" tooltip="FZT857" display="FZT857"/>
    <hyperlink ref="C99" r:id="rId_hyperlink_98" tooltip="FZT857Q" display="FZT857Q"/>
    <hyperlink ref="C100" r:id="rId_hyperlink_99" tooltip="FZT955" display="FZT955"/>
    <hyperlink ref="C101" r:id="rId_hyperlink_100" tooltip="FZT956" display="FZT956"/>
    <hyperlink ref="C102" r:id="rId_hyperlink_101" tooltip="FZT956Q" display="FZT956Q"/>
    <hyperlink ref="C103" r:id="rId_hyperlink_102" tooltip="FZT957" display="FZT957"/>
    <hyperlink ref="C104" r:id="rId_hyperlink_103" tooltip="FZT957Q" display="FZT957Q"/>
    <hyperlink ref="C105" r:id="rId_hyperlink_104" tooltip="FZT958" display="FZT958"/>
    <hyperlink ref="C106" r:id="rId_hyperlink_105" tooltip="MJD340" display="MJD340"/>
    <hyperlink ref="C107" r:id="rId_hyperlink_106" tooltip="MJD350" display="MJD350"/>
    <hyperlink ref="C108" r:id="rId_hyperlink_107" tooltip="MMBT5401" display="MMBT5401"/>
    <hyperlink ref="C109" r:id="rId_hyperlink_108" tooltip="MMBT5401Q" display="MMBT5401Q"/>
    <hyperlink ref="C110" r:id="rId_hyperlink_109" tooltip="MMBT5551" display="MMBT5551"/>
    <hyperlink ref="C111" r:id="rId_hyperlink_110" tooltip="MMBT5551Q" display="MMBT5551Q"/>
    <hyperlink ref="C112" r:id="rId_hyperlink_111" tooltip="MMBTA42" display="MMBTA42"/>
    <hyperlink ref="C113" r:id="rId_hyperlink_112" tooltip="MMBTA42Q" display="MMBTA42Q"/>
    <hyperlink ref="C114" r:id="rId_hyperlink_113" tooltip="MMBTA92" display="MMBTA92"/>
    <hyperlink ref="C115" r:id="rId_hyperlink_114" tooltip="MMBTA92Q" display="MMBTA92Q"/>
    <hyperlink ref="C116" r:id="rId_hyperlink_115" tooltip="MMDT5401" display="MMDT5401"/>
    <hyperlink ref="C117" r:id="rId_hyperlink_116" tooltip="MMDT5401Q" display="MMDT5401Q"/>
    <hyperlink ref="C118" r:id="rId_hyperlink_117" tooltip="MMDT5451" display="MMDT5451"/>
    <hyperlink ref="C119" r:id="rId_hyperlink_118" tooltip="MMDT5451Q" display="MMDT5451Q"/>
    <hyperlink ref="C120" r:id="rId_hyperlink_119" tooltip="MMDT5551" display="MMDT5551"/>
    <hyperlink ref="C121" r:id="rId_hyperlink_120" tooltip="MMDTA42" display="MMDTA42"/>
    <hyperlink ref="C122" r:id="rId_hyperlink_121" tooltip="MMST5401" display="MMST5401"/>
    <hyperlink ref="C123" r:id="rId_hyperlink_122" tooltip="MMST5401Q" display="MMST5401Q"/>
    <hyperlink ref="C124" r:id="rId_hyperlink_123" tooltip="MMST5551" display="MMST5551"/>
    <hyperlink ref="C125" r:id="rId_hyperlink_124" tooltip="MMST5551Q" display="MMST5551Q"/>
    <hyperlink ref="C126" r:id="rId_hyperlink_125" tooltip="MMSTA42" display="MMSTA42"/>
    <hyperlink ref="C127" r:id="rId_hyperlink_126" tooltip="MMSTA92" display="MMSTA92"/>
    <hyperlink ref="C128" r:id="rId_hyperlink_127" tooltip="SXTA42" display="SXTA42"/>
    <hyperlink ref="C129" r:id="rId_hyperlink_128" tooltip="ZDT694" display="ZDT694"/>
    <hyperlink ref="C130" r:id="rId_hyperlink_129" tooltip="ZDT694Q" display="ZDT694Q"/>
    <hyperlink ref="C131" r:id="rId_hyperlink_130" tooltip="ZDT795AQ" display="ZDT795AQ"/>
    <hyperlink ref="C132" r:id="rId_hyperlink_131" tooltip="ZTX455" display="ZTX455"/>
    <hyperlink ref="C133" r:id="rId_hyperlink_132" tooltip="ZTX455Q" display="ZTX455Q"/>
    <hyperlink ref="C134" r:id="rId_hyperlink_133" tooltip="ZTX457" display="ZTX457"/>
    <hyperlink ref="C135" r:id="rId_hyperlink_134" tooltip="ZTX458" display="ZTX458"/>
    <hyperlink ref="C136" r:id="rId_hyperlink_135" tooltip="ZTX558" display="ZTX558"/>
    <hyperlink ref="C137" r:id="rId_hyperlink_136" tooltip="ZTX558Q" display="ZTX558Q"/>
    <hyperlink ref="C138" r:id="rId_hyperlink_137" tooltip="ZTX560" display="ZTX560"/>
    <hyperlink ref="C139" r:id="rId_hyperlink_138" tooltip="ZTX605" display="ZTX605"/>
    <hyperlink ref="C140" r:id="rId_hyperlink_139" tooltip="ZTX657" display="ZTX657"/>
    <hyperlink ref="C141" r:id="rId_hyperlink_140" tooltip="ZTX658" display="ZTX658"/>
    <hyperlink ref="C142" r:id="rId_hyperlink_141" tooltip="ZTX658Q" display="ZTX658Q"/>
    <hyperlink ref="C143" r:id="rId_hyperlink_142" tooltip="ZTX694B" display="ZTX694B"/>
    <hyperlink ref="C144" r:id="rId_hyperlink_143" tooltip="ZTX696B" display="ZTX696B"/>
    <hyperlink ref="C145" r:id="rId_hyperlink_144" tooltip="ZTX705" display="ZTX705"/>
    <hyperlink ref="C146" r:id="rId_hyperlink_145" tooltip="ZTX757" display="ZTX757"/>
    <hyperlink ref="C147" r:id="rId_hyperlink_146" tooltip="ZTX758" display="ZTX758"/>
    <hyperlink ref="C148" r:id="rId_hyperlink_147" tooltip="ZTX795A" display="ZTX795A"/>
    <hyperlink ref="C149" r:id="rId_hyperlink_148" tooltip="ZTX796A" display="ZTX796A"/>
    <hyperlink ref="C150" r:id="rId_hyperlink_149" tooltip="ZTX855" display="ZTX855"/>
    <hyperlink ref="C151" r:id="rId_hyperlink_150" tooltip="ZTX857" display="ZTX857"/>
    <hyperlink ref="C152" r:id="rId_hyperlink_151" tooltip="ZTX857Q" display="ZTX857Q"/>
    <hyperlink ref="C153" r:id="rId_hyperlink_152" tooltip="ZTX955" display="ZTX955"/>
    <hyperlink ref="C154" r:id="rId_hyperlink_153" tooltip="ZTX956" display="ZTX956"/>
    <hyperlink ref="C155" r:id="rId_hyperlink_154" tooltip="ZTX957" display="ZTX957"/>
    <hyperlink ref="C156" r:id="rId_hyperlink_155" tooltip="ZTX958" display="ZTX958"/>
    <hyperlink ref="C157" r:id="rId_hyperlink_156" tooltip="ZX5T955G" display="ZX5T955G"/>
    <hyperlink ref="C158" r:id="rId_hyperlink_157" tooltip="ZX5T955Z" display="ZX5T955Z"/>
    <hyperlink ref="C159" r:id="rId_hyperlink_158" tooltip="ZXPD4000DH" display="ZXPD4000DH"/>
    <hyperlink ref="C160" r:id="rId_hyperlink_159" tooltip="ZXTN04120HFF" display="ZXTN04120HFF"/>
    <hyperlink ref="C161" r:id="rId_hyperlink_160" tooltip="ZXTN04120HK" display="ZXTN04120HK"/>
    <hyperlink ref="C162" r:id="rId_hyperlink_161" tooltip="ZXTN04120HP5" display="ZXTN04120HP5"/>
    <hyperlink ref="C163" r:id="rId_hyperlink_162" tooltip="ZXTN08400BFF" display="ZXTN08400BFF"/>
    <hyperlink ref="C164" r:id="rId_hyperlink_163" tooltip="ZXTN08400BNS" display="ZXTN08400BNS"/>
    <hyperlink ref="C165" r:id="rId_hyperlink_164" tooltip="ZXTN10150DZ" display="ZXTN10150DZ"/>
    <hyperlink ref="C166" r:id="rId_hyperlink_165" tooltip="ZXTN4004K" display="ZXTN4004K"/>
    <hyperlink ref="C167" r:id="rId_hyperlink_166" tooltip="ZXTN4004KQ" display="ZXTN4004KQ"/>
    <hyperlink ref="C168" r:id="rId_hyperlink_167" tooltip="ZXTN4004Z" display="ZXTN4004Z"/>
    <hyperlink ref="C169" r:id="rId_hyperlink_168" tooltip="ZXTN4004ZQ" display="ZXTN4004ZQ"/>
    <hyperlink ref="C170" r:id="rId_hyperlink_169" tooltip="ZXTN4006Z" display="ZXTN4006Z"/>
    <hyperlink ref="C171" r:id="rId_hyperlink_170" tooltip="ZXTN5551FL" display="ZXTN5551FL"/>
    <hyperlink ref="C172" r:id="rId_hyperlink_171" tooltip="ZXTN5551FLQ" display="ZXTN5551FLQ"/>
    <hyperlink ref="C173" r:id="rId_hyperlink_172" tooltip="ZXTP01500BG" display="ZXTP01500BG"/>
    <hyperlink ref="C174" r:id="rId_hyperlink_173" tooltip="ZXTP01500BGQ" display="ZXTP01500BGQ"/>
    <hyperlink ref="C175" r:id="rId_hyperlink_174" tooltip="ZXTP03200BG" display="ZXTP03200BG"/>
    <hyperlink ref="C176" r:id="rId_hyperlink_175" tooltip="ZXTP03200BZ" display="ZXTP03200BZ"/>
    <hyperlink ref="C177" r:id="rId_hyperlink_176" tooltip="ZXTP05120HFF" display="ZXTP05120HFF"/>
    <hyperlink ref="C178" r:id="rId_hyperlink_177" tooltip="ZXTP08400BFF" display="ZXTP08400BFF"/>
    <hyperlink ref="C179" r:id="rId_hyperlink_178" tooltip="ZXTP2014G" display="ZXTP2014G"/>
    <hyperlink ref="C180" r:id="rId_hyperlink_179" tooltip="ZXTP2014Z" display="ZXTP2014Z"/>
    <hyperlink ref="C181" r:id="rId_hyperlink_180" tooltip="ZXTP2014ZQ" display="ZXTP2014ZQ"/>
    <hyperlink ref="C182" r:id="rId_hyperlink_181" tooltip="ZXTP23140BFH" display="ZXTP23140BFH"/>
    <hyperlink ref="C183" r:id="rId_hyperlink_182" tooltip="ZXTP25140BFH" display="ZXTP25140BFH"/>
    <hyperlink ref="C184" r:id="rId_hyperlink_183" tooltip="ZXTP25140BFHQ" display="ZXTP25140BFHQ"/>
    <hyperlink ref="C185" r:id="rId_hyperlink_184" tooltip="ZXTP5401FL" display="ZXTP5401FL"/>
    <hyperlink ref="C186" r:id="rId_hyperlink_185" tooltip="ZXTP5401FLQ" display="ZXTP5401FLQ"/>
    <hyperlink ref="C187" r:id="rId_hyperlink_186" tooltip="ZXTP5401G" display="ZXTP5401G"/>
    <hyperlink ref="C188" r:id="rId_hyperlink_187" tooltip="ZXTP5401Z" display="ZXTP5401Z"/>
    <hyperlink ref="B2" r:id="rId_hyperlink_188" tooltip="https://www.diodes.com/assets/Datasheets/2DA1201Y.pdf" display="https://www.diodes.com/assets/Datasheets/2DA1201Y.pdf"/>
    <hyperlink ref="B3" r:id="rId_hyperlink_189" tooltip="https://www.diodes.com/assets/Datasheets/2DA1201Y.pdf" display="https://www.diodes.com/assets/Datasheets/2DA1201Y.pdf"/>
    <hyperlink ref="B4" r:id="rId_hyperlink_190" tooltip="https://www.diodes.com/assets/Datasheets/2DA1971.pdf" display="https://www.diodes.com/assets/Datasheets/2DA1971.pdf"/>
    <hyperlink ref="B5" r:id="rId_hyperlink_191" tooltip="https://www.diodes.com/assets/Datasheets/2DA1971Q.pdf" display="https://www.diodes.com/assets/Datasheets/2DA1971Q.pdf"/>
    <hyperlink ref="B6" r:id="rId_hyperlink_192" tooltip="https://www.diodes.com/assets/Datasheets/BCX41.pdf" display="https://www.diodes.com/assets/Datasheets/BCX41.pdf"/>
    <hyperlink ref="B7" r:id="rId_hyperlink_193" tooltip="https://www.diodes.com/assets/Datasheets/BCX41.pdf" display="https://www.diodes.com/assets/Datasheets/BCX41.pdf"/>
    <hyperlink ref="B8" r:id="rId_hyperlink_194" tooltip="https://www.diodes.com/assets/Datasheets/BST39.pdf" display="https://www.diodes.com/assets/Datasheets/BST39.pdf"/>
    <hyperlink ref="B9" r:id="rId_hyperlink_195" tooltip="https://www.diodes.com/assets/Datasheets/DMMT5401.pdf" display="https://www.diodes.com/assets/Datasheets/DMMT5401.pdf"/>
    <hyperlink ref="B10" r:id="rId_hyperlink_196" tooltip="https://www.diodes.com/assets/Datasheets/ds30436.pdf" display="https://www.diodes.com/assets/Datasheets/ds30436.pdf"/>
    <hyperlink ref="B11" r:id="rId_hyperlink_197" tooltip="https://www.diodes.com/assets/Datasheets/ds30436.pdf" display="https://www.diodes.com/assets/Datasheets/ds30436.pdf"/>
    <hyperlink ref="B12" r:id="rId_hyperlink_198" tooltip="https://www.diodes.com/assets/Datasheets/ds30625.pdf" display="https://www.diodes.com/assets/Datasheets/ds30625.pdf"/>
    <hyperlink ref="B13" r:id="rId_hyperlink_199" tooltip="https://www.diodes.com/assets/Datasheets/ds30624.pdf" display="https://www.diodes.com/assets/Datasheets/ds30624.pdf"/>
    <hyperlink ref="B14" r:id="rId_hyperlink_200" tooltip="https://www.diodes.com/assets/Datasheets/DXT13003DG.pdf" display="https://www.diodes.com/assets/Datasheets/DXT13003DG.pdf"/>
    <hyperlink ref="B15" r:id="rId_hyperlink_201" tooltip="https://www.diodes.com/assets/Datasheets/ds32009.pdf" display="https://www.diodes.com/assets/Datasheets/ds32009.pdf"/>
    <hyperlink ref="B16" r:id="rId_hyperlink_202" tooltip="https://www.diodes.com/assets/Datasheets/DXT458P5.pdf" display="https://www.diodes.com/assets/Datasheets/DXT458P5.pdf"/>
    <hyperlink ref="B17" r:id="rId_hyperlink_203" tooltip="https://www.diodes.com/assets/Datasheets/ds31226.pdf" display="https://www.diodes.com/assets/Datasheets/ds31226.pdf"/>
    <hyperlink ref="B18" r:id="rId_hyperlink_204" tooltip="https://www.diodes.com/assets/Datasheets/DXT5551.pdf" display="https://www.diodes.com/assets/Datasheets/DXT5551.pdf"/>
    <hyperlink ref="B19" r:id="rId_hyperlink_205" tooltip="https://www.diodes.com/assets/Datasheets/DXT5551P5.pdf" display="https://www.diodes.com/assets/Datasheets/DXT5551P5.pdf"/>
    <hyperlink ref="B20" r:id="rId_hyperlink_206" tooltip="https://www.diodes.com/assets/Datasheets/DXT5551P5Q.pdf" display="https://www.diodes.com/assets/Datasheets/DXT5551P5Q.pdf"/>
    <hyperlink ref="B21" r:id="rId_hyperlink_207" tooltip="https://www.diodes.com/assets/Datasheets/DXT696BK.pdf" display="https://www.diodes.com/assets/Datasheets/DXT696BK.pdf"/>
    <hyperlink ref="B22" r:id="rId_hyperlink_208" tooltip="https://www.diodes.com/assets/Datasheets/ds31158.pdf" display="https://www.diodes.com/assets/Datasheets/ds31158.pdf"/>
    <hyperlink ref="B23" r:id="rId_hyperlink_209" tooltip="https://www.diodes.com/assets/Datasheets/ds31159.pdf" display="https://www.diodes.com/assets/Datasheets/ds31159.pdf"/>
    <hyperlink ref="B24" r:id="rId_hyperlink_210" tooltip="https://www.diodes.com/assets/Datasheets/DXTP03140BFG.pdf" display="https://www.diodes.com/assets/Datasheets/DXTP03140BFG.pdf"/>
    <hyperlink ref="B25" r:id="rId_hyperlink_211" tooltip="https://www.diodes.com/assets/Datasheets/ds32068.pdf" display="https://www.diodes.com/assets/Datasheets/ds32068.pdf"/>
    <hyperlink ref="B26" r:id="rId_hyperlink_212" tooltip="https://www.diodes.com/assets/Datasheets/DXTP03200BP5Q.pdf" display="https://www.diodes.com/assets/Datasheets/DXTP03200BP5Q.pdf"/>
    <hyperlink ref="B27" r:id="rId_hyperlink_213" tooltip="https://www.diodes.com/assets/Datasheets/DXTP560BP5.pdf" display="https://www.diodes.com/assets/Datasheets/DXTP560BP5.pdf"/>
    <hyperlink ref="B28" r:id="rId_hyperlink_214" tooltip="https://www.diodes.com/assets/Datasheets/DZT5401.pdf" display="https://www.diodes.com/assets/Datasheets/DZT5401.pdf"/>
    <hyperlink ref="B29" r:id="rId_hyperlink_215" tooltip="https://www.diodes.com/assets/Datasheets/ds31219.pdf" display="https://www.diodes.com/assets/Datasheets/ds31219.pdf"/>
    <hyperlink ref="B30" r:id="rId_hyperlink_216" tooltip="https://www.diodes.com/assets/Datasheets/DZT5551Q.pdf" display="https://www.diodes.com/assets/Datasheets/DZT5551Q.pdf"/>
    <hyperlink ref="B31" r:id="rId_hyperlink_217" tooltip="https://www.diodes.com/assets/Datasheets/Ds30582.pdf" display="https://www.diodes.com/assets/Datasheets/Ds30582.pdf"/>
    <hyperlink ref="B32" r:id="rId_hyperlink_218" tooltip="https://www.diodes.com/assets/Datasheets/DZTA42Q.pdf" display="https://www.diodes.com/assets/Datasheets/DZTA42Q.pdf"/>
    <hyperlink ref="B33" r:id="rId_hyperlink_219" tooltip="https://www.diodes.com/assets/Datasheets/ds30521.pdf" display="https://www.diodes.com/assets/Datasheets/ds30521.pdf"/>
    <hyperlink ref="B34" r:id="rId_hyperlink_220" tooltip="https://www.diodes.com/assets/Datasheets/FCX458.pdf" display="https://www.diodes.com/assets/Datasheets/FCX458.pdf"/>
    <hyperlink ref="B35" r:id="rId_hyperlink_221" tooltip="https://www.diodes.com/assets/Datasheets/FCX458Q.pdf" display="https://www.diodes.com/assets/Datasheets/FCX458Q.pdf"/>
    <hyperlink ref="B36" r:id="rId_hyperlink_222" tooltip="https://www.diodes.com/assets/Datasheets/FCX495.pdf" display="https://www.diodes.com/assets/Datasheets/FCX495.pdf"/>
    <hyperlink ref="B37" r:id="rId_hyperlink_223" tooltip="https://www.diodes.com/assets/Datasheets/FCX495Q.pdf" display="https://www.diodes.com/assets/Datasheets/FCX495Q.pdf"/>
    <hyperlink ref="B38" r:id="rId_hyperlink_224" tooltip="https://www.diodes.com/assets/Datasheets/FCX555.pdf" display="https://www.diodes.com/assets/Datasheets/FCX555.pdf"/>
    <hyperlink ref="B39" r:id="rId_hyperlink_225" tooltip="https://www.diodes.com/assets/Datasheets/FCX558.pdf" display="https://www.diodes.com/assets/Datasheets/FCX558.pdf"/>
    <hyperlink ref="B40" r:id="rId_hyperlink_226" tooltip="https://www.diodes.com/assets/Datasheets/FCX558Q.pdf" display="https://www.diodes.com/assets/Datasheets/FCX558Q.pdf"/>
    <hyperlink ref="B41" r:id="rId_hyperlink_227" tooltip="https://www.diodes.com/assets/Datasheets/FCX596.pdf" display="https://www.diodes.com/assets/Datasheets/FCX596.pdf"/>
    <hyperlink ref="B42" r:id="rId_hyperlink_228" tooltip="https://www.diodes.com/assets/Datasheets/FCX605.pdf" display="https://www.diodes.com/assets/Datasheets/FCX605.pdf"/>
    <hyperlink ref="B43" r:id="rId_hyperlink_229" tooltip="https://www.diodes.com/assets/Datasheets/FCX658A.pdf" display="https://www.diodes.com/assets/Datasheets/FCX658A.pdf"/>
    <hyperlink ref="B44" r:id="rId_hyperlink_230" tooltip="https://www.diodes.com/assets/Datasheets/FCX705.pdf" display="https://www.diodes.com/assets/Datasheets/FCX705.pdf"/>
    <hyperlink ref="B45" r:id="rId_hyperlink_231" tooltip="https://www.diodes.com/assets/Datasheets/FMMT455.pdf" display="https://www.diodes.com/assets/Datasheets/FMMT455.pdf"/>
    <hyperlink ref="B46" r:id="rId_hyperlink_232" tooltip="https://www.diodes.com/assets/Datasheets/FMMT458.pdf" display="https://www.diodes.com/assets/Datasheets/FMMT458.pdf"/>
    <hyperlink ref="B47" r:id="rId_hyperlink_233" tooltip="https://www.diodes.com/assets/Datasheets/FMMT458Q.pdf" display="https://www.diodes.com/assets/Datasheets/FMMT458Q.pdf"/>
    <hyperlink ref="B48" r:id="rId_hyperlink_234" tooltip="https://www.diodes.com/assets/Datasheets/FMMT459.pdf" display="https://www.diodes.com/assets/Datasheets/FMMT459.pdf"/>
    <hyperlink ref="B49" r:id="rId_hyperlink_235" tooltip="https://www.diodes.com/assets/Datasheets/FMMT459Q.pdf" display="https://www.diodes.com/assets/Datasheets/FMMT459Q.pdf"/>
    <hyperlink ref="B50" r:id="rId_hyperlink_236" tooltip="https://www.diodes.com/assets/Datasheets/FMMT494.pdf" display="https://www.diodes.com/assets/Datasheets/FMMT494.pdf"/>
    <hyperlink ref="B51" r:id="rId_hyperlink_237" tooltip="https://www.diodes.com/assets/Datasheets/FMMT494Q.pdf" display="https://www.diodes.com/assets/Datasheets/FMMT494Q.pdf"/>
    <hyperlink ref="B52" r:id="rId_hyperlink_238" tooltip="https://www.diodes.com/assets/Datasheets/FMMT495.pdf" display="https://www.diodes.com/assets/Datasheets/FMMT495.pdf"/>
    <hyperlink ref="B53" r:id="rId_hyperlink_239" tooltip="https://www.diodes.com/assets/Datasheets/FMMT495.pdf" display="https://www.diodes.com/assets/Datasheets/FMMT495.pdf"/>
    <hyperlink ref="B54" r:id="rId_hyperlink_240" tooltip="https://www.diodes.com/assets/Datasheets/FMMT497.pdf" display="https://www.diodes.com/assets/Datasheets/FMMT497.pdf"/>
    <hyperlink ref="B55" r:id="rId_hyperlink_241" tooltip="https://www.diodes.com/assets/Datasheets/FMMT555.pdf" display="https://www.diodes.com/assets/Datasheets/FMMT555.pdf"/>
    <hyperlink ref="B56" r:id="rId_hyperlink_242" tooltip="https://www.diodes.com/assets/Datasheets/FMMT555Q.pdf" display="https://www.diodes.com/assets/Datasheets/FMMT555Q.pdf"/>
    <hyperlink ref="B57" r:id="rId_hyperlink_243" tooltip="https://www.diodes.com/assets/Datasheets/FMMT558.pdf" display="https://www.diodes.com/assets/Datasheets/FMMT558.pdf"/>
    <hyperlink ref="B58" r:id="rId_hyperlink_244" tooltip="https://www.diodes.com/assets/Datasheets/FMMT558Q.pdf" display="https://www.diodes.com/assets/Datasheets/FMMT558Q.pdf"/>
    <hyperlink ref="B59" r:id="rId_hyperlink_245" tooltip="https://www.diodes.com/assets/Datasheets/FMMT560.pdf" display="https://www.diodes.com/assets/Datasheets/FMMT560.pdf"/>
    <hyperlink ref="B60" r:id="rId_hyperlink_246" tooltip="https://www.diodes.com/assets/Datasheets/FMMT560Q.pdf" display="https://www.diodes.com/assets/Datasheets/FMMT560Q.pdf"/>
    <hyperlink ref="B61" r:id="rId_hyperlink_247" tooltip="https://www.diodes.com/assets/Datasheets/FMMT596.pdf" display="https://www.diodes.com/assets/Datasheets/FMMT596.pdf"/>
    <hyperlink ref="B62" r:id="rId_hyperlink_248" tooltip="https://www.diodes.com/assets/Datasheets/FMMT596Q.pdf" display="https://www.diodes.com/assets/Datasheets/FMMT596Q.pdf"/>
    <hyperlink ref="B63" r:id="rId_hyperlink_249" tooltip="https://www.diodes.com/assets/Datasheets/FMMT597.pdf" display="https://www.diodes.com/assets/Datasheets/FMMT597.pdf"/>
    <hyperlink ref="B64" r:id="rId_hyperlink_250" tooltip="https://www.diodes.com/assets/Datasheets/FMMT624.pdf" display="https://www.diodes.com/assets/Datasheets/FMMT624.pdf"/>
    <hyperlink ref="B65" r:id="rId_hyperlink_251" tooltip="https://www.diodes.com/assets/Datasheets/FMMT625.pdf" display="https://www.diodes.com/assets/Datasheets/FMMT625.pdf"/>
    <hyperlink ref="B66" r:id="rId_hyperlink_252" tooltip="https://www.diodes.com/assets/Datasheets/FMMT625.pdf" display="https://www.diodes.com/assets/Datasheets/FMMT625.pdf"/>
    <hyperlink ref="B67" r:id="rId_hyperlink_253" tooltip="https://www.diodes.com/assets/Datasheets/FMMT6517.pdf" display="https://www.diodes.com/assets/Datasheets/FMMT6517.pdf"/>
    <hyperlink ref="B68" r:id="rId_hyperlink_254" tooltip="https://www.diodes.com/assets/Datasheets/FMMT6520.pdf" display="https://www.diodes.com/assets/Datasheets/FMMT6520.pdf"/>
    <hyperlink ref="B69" r:id="rId_hyperlink_255" tooltip="https://www.diodes.com/assets/Datasheets/FMMTA42.pdf" display="https://www.diodes.com/assets/Datasheets/FMMTA42.pdf"/>
    <hyperlink ref="B70" r:id="rId_hyperlink_256" tooltip="https://www.diodes.com/assets/Datasheets/FMMTA42Q.pdf" display="https://www.diodes.com/assets/Datasheets/FMMTA42Q.pdf"/>
    <hyperlink ref="B71" r:id="rId_hyperlink_257" tooltip="https://www.diodes.com/assets/Datasheets/FMMTA92.pdf" display="https://www.diodes.com/assets/Datasheets/FMMTA92.pdf"/>
    <hyperlink ref="B72" r:id="rId_hyperlink_258" tooltip="https://www.diodes.com/assets/Datasheets/FMMTA92Q.pdf" display="https://www.diodes.com/assets/Datasheets/FMMTA92Q.pdf"/>
    <hyperlink ref="B73" r:id="rId_hyperlink_259" tooltip="https://www.diodes.com/assets/Datasheets/FZT458.pdf" display="https://www.diodes.com/assets/Datasheets/FZT458.pdf"/>
    <hyperlink ref="B74" r:id="rId_hyperlink_260" tooltip="https://www.diodes.com/assets/Datasheets/FZT458.pdf" display="https://www.diodes.com/assets/Datasheets/FZT458.pdf"/>
    <hyperlink ref="B75" r:id="rId_hyperlink_261" tooltip="https://www.diodes.com/assets/Datasheets/FZT558.pdf" display="https://www.diodes.com/assets/Datasheets/FZT558.pdf"/>
    <hyperlink ref="B76" r:id="rId_hyperlink_262" tooltip="https://www.diodes.com/assets/Datasheets/FZT560.pdf" display="https://www.diodes.com/assets/Datasheets/FZT560.pdf"/>
    <hyperlink ref="B77" r:id="rId_hyperlink_263" tooltip="https://www.diodes.com/assets/Datasheets/FZT560Q.pdf" display="https://www.diodes.com/assets/Datasheets/FZT560Q.pdf"/>
    <hyperlink ref="B78" r:id="rId_hyperlink_264" tooltip="https://www.diodes.com/assets/Datasheets/FZT600A.pdf" display="https://www.diodes.com/assets/Datasheets/FZT600A.pdf"/>
    <hyperlink ref="B79" r:id="rId_hyperlink_265" tooltip="https://www.diodes.com/assets/Datasheets/FZT600A.pdf" display="https://www.diodes.com/assets/Datasheets/FZT600A.pdf"/>
    <hyperlink ref="B80" r:id="rId_hyperlink_266" tooltip="https://www.diodes.com/assets/Datasheets/FZT600BQ.pdf" display="https://www.diodes.com/assets/Datasheets/FZT600BQ.pdf"/>
    <hyperlink ref="B81" r:id="rId_hyperlink_267" tooltip="https://www.diodes.com/assets/Datasheets/FZT605.pdf" display="https://www.diodes.com/assets/Datasheets/FZT605.pdf"/>
    <hyperlink ref="B82" r:id="rId_hyperlink_268" tooltip="https://www.diodes.com/assets/Datasheets/FZT655.pdf" display="https://www.diodes.com/assets/Datasheets/FZT655.pdf"/>
    <hyperlink ref="B83" r:id="rId_hyperlink_269" tooltip="https://www.diodes.com/assets/Datasheets/FZT657.pdf" display="https://www.diodes.com/assets/Datasheets/FZT657.pdf"/>
    <hyperlink ref="B84" r:id="rId_hyperlink_270" tooltip="https://www.diodes.com/assets/Datasheets/FZT657.pdf" display="https://www.diodes.com/assets/Datasheets/FZT657.pdf"/>
    <hyperlink ref="B85" r:id="rId_hyperlink_271" tooltip="https://www.diodes.com/assets/Datasheets/FZT658.pdf" display="https://www.diodes.com/assets/Datasheets/FZT658.pdf"/>
    <hyperlink ref="B86" r:id="rId_hyperlink_272" tooltip="https://www.diodes.com/assets/Datasheets/FZT694B.pdf" display="https://www.diodes.com/assets/Datasheets/FZT694B.pdf"/>
    <hyperlink ref="B87" r:id="rId_hyperlink_273" tooltip="https://www.diodes.com/assets/Datasheets/FZT696B.pdf" display="https://www.diodes.com/assets/Datasheets/FZT696B.pdf"/>
    <hyperlink ref="B88" r:id="rId_hyperlink_274" tooltip="https://www.diodes.com/assets/Datasheets/FZT705.pdf" display="https://www.diodes.com/assets/Datasheets/FZT705.pdf"/>
    <hyperlink ref="B89" r:id="rId_hyperlink_275" tooltip="https://www.diodes.com/assets/Datasheets/FZT705Q.pdf" display="https://www.diodes.com/assets/Datasheets/FZT705Q.pdf"/>
    <hyperlink ref="B90" r:id="rId_hyperlink_276" tooltip="https://www.diodes.com/assets/Datasheets/FZT755.pdf" display="https://www.diodes.com/assets/Datasheets/FZT755.pdf"/>
    <hyperlink ref="B91" r:id="rId_hyperlink_277" tooltip="https://www.diodes.com/assets/Datasheets/FZT757.pdf" display="https://www.diodes.com/assets/Datasheets/FZT757.pdf"/>
    <hyperlink ref="B92" r:id="rId_hyperlink_278" tooltip="https://www.diodes.com/assets/Datasheets/FZT758.pdf" display="https://www.diodes.com/assets/Datasheets/FZT758.pdf"/>
    <hyperlink ref="B93" r:id="rId_hyperlink_279" tooltip="https://www.diodes.com/assets/Datasheets/FZT795A.pdf" display="https://www.diodes.com/assets/Datasheets/FZT795A.pdf"/>
    <hyperlink ref="B94" r:id="rId_hyperlink_280" tooltip="https://www.diodes.com/assets/Datasheets/FZT795A.pdf" display="https://www.diodes.com/assets/Datasheets/FZT795A.pdf"/>
    <hyperlink ref="B95" r:id="rId_hyperlink_281" tooltip="https://www.diodes.com/assets/Datasheets/FZT796A.pdf" display="https://www.diodes.com/assets/Datasheets/FZT796A.pdf"/>
    <hyperlink ref="B96" r:id="rId_hyperlink_282" tooltip="https://www.diodes.com/assets/Datasheets/FZT855.pdf" display="https://www.diodes.com/assets/Datasheets/FZT855.pdf"/>
    <hyperlink ref="B97" r:id="rId_hyperlink_283" tooltip="https://www.diodes.com/assets/Datasheets/FZT855Q.pdf" display="https://www.diodes.com/assets/Datasheets/FZT855Q.pdf"/>
    <hyperlink ref="B98" r:id="rId_hyperlink_284" tooltip="https://www.diodes.com/assets/Datasheets/FZT857.pdf" display="https://www.diodes.com/assets/Datasheets/FZT857.pdf"/>
    <hyperlink ref="B99" r:id="rId_hyperlink_285" tooltip="https://www.diodes.com/assets/Datasheets/FZT857Q.pdf" display="https://www.diodes.com/assets/Datasheets/FZT857Q.pdf"/>
    <hyperlink ref="B100" r:id="rId_hyperlink_286" tooltip="https://www.diodes.com/assets/Datasheets/FZT955.pdf" display="https://www.diodes.com/assets/Datasheets/FZT955.pdf"/>
    <hyperlink ref="B101" r:id="rId_hyperlink_287" tooltip="https://www.diodes.com/assets/Datasheets/FZT956.pdf" display="https://www.diodes.com/assets/Datasheets/FZT956.pdf"/>
    <hyperlink ref="B102" r:id="rId_hyperlink_288" tooltip="https://www.diodes.com/assets/Datasheets/FZT956Q.pdf" display="https://www.diodes.com/assets/Datasheets/FZT956Q.pdf"/>
    <hyperlink ref="B103" r:id="rId_hyperlink_289" tooltip="https://www.diodes.com/assets/Datasheets/FZT957.pdf" display="https://www.diodes.com/assets/Datasheets/FZT957.pdf"/>
    <hyperlink ref="B104" r:id="rId_hyperlink_290" tooltip="https://www.diodes.com/assets/Datasheets/FZT957Q.pdf" display="https://www.diodes.com/assets/Datasheets/FZT957Q.pdf"/>
    <hyperlink ref="B105" r:id="rId_hyperlink_291" tooltip="https://www.diodes.com/assets/Datasheets/FZT958.pdf" display="https://www.diodes.com/assets/Datasheets/FZT958.pdf"/>
    <hyperlink ref="B106" r:id="rId_hyperlink_292" tooltip="https://www.diodes.com/assets/Datasheets/ds31609.pdf" display="https://www.diodes.com/assets/Datasheets/ds31609.pdf"/>
    <hyperlink ref="B107" r:id="rId_hyperlink_293" tooltip="https://www.diodes.com/assets/Datasheets/ds31608.pdf" display="https://www.diodes.com/assets/Datasheets/ds31608.pdf"/>
    <hyperlink ref="B108" r:id="rId_hyperlink_294" tooltip="https://www.diodes.com/assets/Datasheets/MMBT5401.pdf" display="https://www.diodes.com/assets/Datasheets/MMBT5401.pdf"/>
    <hyperlink ref="B109" r:id="rId_hyperlink_295" tooltip="https://www.diodes.com/assets/Datasheets/MMBT5401Q.pdf" display="https://www.diodes.com/assets/Datasheets/MMBT5401Q.pdf"/>
    <hyperlink ref="B110" r:id="rId_hyperlink_296" tooltip="https://www.diodes.com/assets/Datasheets/MMBT5551.pdf" display="https://www.diodes.com/assets/Datasheets/MMBT5551.pdf"/>
    <hyperlink ref="B111" r:id="rId_hyperlink_297" tooltip="https://www.diodes.com/assets/Datasheets/MMBT5551Q.pdf" display="https://www.diodes.com/assets/Datasheets/MMBT5551Q.pdf"/>
    <hyperlink ref="B112" r:id="rId_hyperlink_298" tooltip="https://www.diodes.com/assets/Datasheets/MMBTA42.pdf" display="https://www.diodes.com/assets/Datasheets/MMBTA42.pdf"/>
    <hyperlink ref="B113" r:id="rId_hyperlink_299" tooltip="https://www.diodes.com/assets/Datasheets/MMBTA42Q.pdf" display="https://www.diodes.com/assets/Datasheets/MMBTA42Q.pdf"/>
    <hyperlink ref="B114" r:id="rId_hyperlink_300" tooltip="https://www.diodes.com/assets/Datasheets/ds30060.pdf" display="https://www.diodes.com/assets/Datasheets/ds30060.pdf"/>
    <hyperlink ref="B115" r:id="rId_hyperlink_301" tooltip="https://www.diodes.com/assets/Datasheets/ds30060.pdf" display="https://www.diodes.com/assets/Datasheets/ds30060.pdf"/>
    <hyperlink ref="B116" r:id="rId_hyperlink_302" tooltip="https://www.diodes.com/assets/Datasheets/ds30169.pdf" display="https://www.diodes.com/assets/Datasheets/ds30169.pdf"/>
    <hyperlink ref="B117" r:id="rId_hyperlink_303" tooltip="https://www.diodes.com/assets/Datasheets/MMDT5401Q.pdf" display="https://www.diodes.com/assets/Datasheets/MMDT5401Q.pdf"/>
    <hyperlink ref="B118" r:id="rId_hyperlink_304" tooltip="https://www.diodes.com/assets/Datasheets/ds30171.pdf" display="https://www.diodes.com/assets/Datasheets/ds30171.pdf"/>
    <hyperlink ref="B119" r:id="rId_hyperlink_305" tooltip="https://www.diodes.com/assets/Datasheets/MMDT5451Q.pdf" display="https://www.diodes.com/assets/Datasheets/MMDT5451Q.pdf"/>
    <hyperlink ref="B120" r:id="rId_hyperlink_306" tooltip="https://www.diodes.com/assets/Datasheets/MMDT5551.pdf" display="https://www.diodes.com/assets/Datasheets/MMDT5551.pdf"/>
    <hyperlink ref="B121" r:id="rId_hyperlink_307" tooltip="https://www.diodes.com/assets/Datasheets/ds30438.pdf" display="https://www.diodes.com/assets/Datasheets/ds30438.pdf"/>
    <hyperlink ref="B122" r:id="rId_hyperlink_308" tooltip="https://www.diodes.com/assets/Datasheets/MMST5401.pdf" display="https://www.diodes.com/assets/Datasheets/MMST5401.pdf"/>
    <hyperlink ref="B123" r:id="rId_hyperlink_309" tooltip="https://www.diodes.com/assets/Datasheets/MMST5401.pdf" display="https://www.diodes.com/assets/Datasheets/MMST5401.pdf"/>
    <hyperlink ref="B124" r:id="rId_hyperlink_310" tooltip="https://www.diodes.com/assets/Datasheets/ds30173.pdf" display="https://www.diodes.com/assets/Datasheets/ds30173.pdf"/>
    <hyperlink ref="B125" r:id="rId_hyperlink_311" tooltip="https://www.diodes.com/assets/Datasheets/ds30173.pdf" display="https://www.diodes.com/assets/Datasheets/ds30173.pdf"/>
    <hyperlink ref="B126" r:id="rId_hyperlink_312" tooltip="https://www.diodes.com/assets/Datasheets/ds30175.pdf" display="https://www.diodes.com/assets/Datasheets/ds30175.pdf"/>
    <hyperlink ref="B127" r:id="rId_hyperlink_313" tooltip="https://www.diodes.com/assets/Datasheets/ds30174.pdf" display="https://www.diodes.com/assets/Datasheets/ds30174.pdf"/>
    <hyperlink ref="B128" r:id="rId_hyperlink_314" tooltip="https://www.diodes.com/assets/Datasheets/SXTA42.pdf" display="https://www.diodes.com/assets/Datasheets/SXTA42.pdf"/>
    <hyperlink ref="B129" r:id="rId_hyperlink_315" tooltip="https://www.diodes.com/assets/Datasheets/ZDT694.pdf" display="https://www.diodes.com/assets/Datasheets/ZDT694.pdf"/>
    <hyperlink ref="B130" r:id="rId_hyperlink_316" tooltip="https://www.diodes.com/assets/Datasheets/ZDT694.pdf" display="https://www.diodes.com/assets/Datasheets/ZDT694.pdf"/>
    <hyperlink ref="B131" r:id="rId_hyperlink_317" tooltip="https://www.diodes.com/assets/Datasheets/ZDT795AQ.pdf" display="https://www.diodes.com/assets/Datasheets/ZDT795AQ.pdf"/>
    <hyperlink ref="B132" r:id="rId_hyperlink_318" tooltip="https://www.diodes.com/assets/Datasheets/ZTX455.pdf" display="https://www.diodes.com/assets/Datasheets/ZTX455.pdf"/>
    <hyperlink ref="B133" r:id="rId_hyperlink_319" tooltip="https://www.diodes.com/assets/Datasheets/ZTX455.pdf" display="https://www.diodes.com/assets/Datasheets/ZTX455.pdf"/>
    <hyperlink ref="B134" r:id="rId_hyperlink_320" tooltip="https://www.diodes.com/assets/Datasheets/ZTX457.pdf" display="https://www.diodes.com/assets/Datasheets/ZTX457.pdf"/>
    <hyperlink ref="B135" r:id="rId_hyperlink_321" tooltip="https://www.diodes.com/assets/Datasheets/ZTX458.pdf" display="https://www.diodes.com/assets/Datasheets/ZTX458.pdf"/>
    <hyperlink ref="B136" r:id="rId_hyperlink_322" tooltip="https://www.diodes.com/assets/Datasheets/ZTX558.pdf" display="https://www.diodes.com/assets/Datasheets/ZTX558.pdf"/>
    <hyperlink ref="B137" r:id="rId_hyperlink_323" tooltip="https://www.diodes.com/assets/Datasheets/ZTX558.pdf" display="https://www.diodes.com/assets/Datasheets/ZTX558.pdf"/>
    <hyperlink ref="B138" r:id="rId_hyperlink_324" tooltip="https://www.diodes.com/assets/Datasheets/ZTX560.pdf" display="https://www.diodes.com/assets/Datasheets/ZTX560.pdf"/>
    <hyperlink ref="B139" r:id="rId_hyperlink_325" tooltip="https://www.diodes.com/assets/Datasheets/ZTX604.pdf" display="https://www.diodes.com/assets/Datasheets/ZTX604.pdf"/>
    <hyperlink ref="B140" r:id="rId_hyperlink_326" tooltip="https://www.diodes.com/assets/Datasheets/ZTX656.pdf" display="https://www.diodes.com/assets/Datasheets/ZTX656.pdf"/>
    <hyperlink ref="B141" r:id="rId_hyperlink_327" tooltip="https://www.diodes.com/assets/Datasheets/ZTX658.pdf" display="https://www.diodes.com/assets/Datasheets/ZTX658.pdf"/>
    <hyperlink ref="B142" r:id="rId_hyperlink_328" tooltip="https://www.diodes.com/assets/Datasheets/ZTX658.pdf" display="https://www.diodes.com/assets/Datasheets/ZTX658.pdf"/>
    <hyperlink ref="B143" r:id="rId_hyperlink_329" tooltip="https://www.diodes.com/assets/Datasheets/ZTX694B.pdf" display="https://www.diodes.com/assets/Datasheets/ZTX694B.pdf"/>
    <hyperlink ref="B144" r:id="rId_hyperlink_330" tooltip="https://www.diodes.com/assets/Datasheets/ZTX696B.pdf" display="https://www.diodes.com/assets/Datasheets/ZTX696B.pdf"/>
    <hyperlink ref="B145" r:id="rId_hyperlink_331" tooltip="https://www.diodes.com/assets/Datasheets/ZTX704.pdf" display="https://www.diodes.com/assets/Datasheets/ZTX704.pdf"/>
    <hyperlink ref="B146" r:id="rId_hyperlink_332" tooltip="https://www.diodes.com/assets/Datasheets/ZTX756.pdf" display="https://www.diodes.com/assets/Datasheets/ZTX756.pdf"/>
    <hyperlink ref="B147" r:id="rId_hyperlink_333" tooltip="https://www.diodes.com/assets/Datasheets/ZTX758.pdf" display="https://www.diodes.com/assets/Datasheets/ZTX758.pdf"/>
    <hyperlink ref="B148" r:id="rId_hyperlink_334" tooltip="https://www.diodes.com/assets/Datasheets/ZTX795A.pdf" display="https://www.diodes.com/assets/Datasheets/ZTX795A.pdf"/>
    <hyperlink ref="B149" r:id="rId_hyperlink_335" tooltip="https://www.diodes.com/assets/Datasheets/ZTX796A.pdf" display="https://www.diodes.com/assets/Datasheets/ZTX796A.pdf"/>
    <hyperlink ref="B150" r:id="rId_hyperlink_336" tooltip="https://www.diodes.com/assets/Datasheets/ZTX855.pdf" display="https://www.diodes.com/assets/Datasheets/ZTX855.pdf"/>
    <hyperlink ref="B151" r:id="rId_hyperlink_337" tooltip="https://www.diodes.com/assets/Datasheets/ZTX857.pdf" display="https://www.diodes.com/assets/Datasheets/ZTX857.pdf"/>
    <hyperlink ref="B152" r:id="rId_hyperlink_338" tooltip="https://www.diodes.com/assets/Datasheets/ZTX857.pdf" display="https://www.diodes.com/assets/Datasheets/ZTX857.pdf"/>
    <hyperlink ref="B153" r:id="rId_hyperlink_339" tooltip="https://www.diodes.com/assets/Datasheets/ZTX955.pdf" display="https://www.diodes.com/assets/Datasheets/ZTX955.pdf"/>
    <hyperlink ref="B154" r:id="rId_hyperlink_340" tooltip="https://www.diodes.com/assets/Datasheets/ZTX956.pdf" display="https://www.diodes.com/assets/Datasheets/ZTX956.pdf"/>
    <hyperlink ref="B155" r:id="rId_hyperlink_341" tooltip="https://www.diodes.com/assets/Datasheets/ZTX957.pdf" display="https://www.diodes.com/assets/Datasheets/ZTX957.pdf"/>
    <hyperlink ref="B156" r:id="rId_hyperlink_342" tooltip="https://www.diodes.com/assets/Datasheets/ZTX958.pdf" display="https://www.diodes.com/assets/Datasheets/ZTX958.pdf"/>
    <hyperlink ref="B157" r:id="rId_hyperlink_343" tooltip="https://www.diodes.com/assets/Datasheets/ZX5T955G.pdf" display="https://www.diodes.com/assets/Datasheets/ZX5T955G.pdf"/>
    <hyperlink ref="B158" r:id="rId_hyperlink_344" tooltip="https://www.diodes.com/assets/Datasheets/ZX5T955Z.pdf" display="https://www.diodes.com/assets/Datasheets/ZX5T955Z.pdf"/>
    <hyperlink ref="B159" r:id="rId_hyperlink_345" tooltip="https://www.diodes.com/assets/Datasheets/ZXPD4000DH.pdf" display="https://www.diodes.com/assets/Datasheets/ZXPD4000DH.pdf"/>
    <hyperlink ref="B160" r:id="rId_hyperlink_346" tooltip="https://www.diodes.com/assets/Datasheets/ZXTN04120HFF.pdf" display="https://www.diodes.com/assets/Datasheets/ZXTN04120HFF.pdf"/>
    <hyperlink ref="B161" r:id="rId_hyperlink_347" tooltip="https://www.diodes.com/assets/Datasheets/ZXTN04120HK.pdf" display="https://www.diodes.com/assets/Datasheets/ZXTN04120HK.pdf"/>
    <hyperlink ref="B162" r:id="rId_hyperlink_348" tooltip="https://www.diodes.com/assets/Datasheets/ZXTN04120HP5.pdf" display="https://www.diodes.com/assets/Datasheets/ZXTN04120HP5.pdf"/>
    <hyperlink ref="B163" r:id="rId_hyperlink_349" tooltip="https://www.diodes.com/assets/Datasheets/ZXTN08400BFF.pdf" display="https://www.diodes.com/assets/Datasheets/ZXTN08400BFF.pdf"/>
    <hyperlink ref="B164" r:id="rId_hyperlink_350" tooltip="https://www.diodes.com/assets/Datasheets/ZXTN08400BNS.pdf" display="https://www.diodes.com/assets/Datasheets/ZXTN08400BNS.pdf"/>
    <hyperlink ref="B165" r:id="rId_hyperlink_351" tooltip="https://www.diodes.com/assets/Datasheets/ZXTN10150DZ.pdf" display="https://www.diodes.com/assets/Datasheets/ZXTN10150DZ.pdf"/>
    <hyperlink ref="B166" r:id="rId_hyperlink_352" tooltip="https://www.diodes.com/assets/Datasheets/ZXTN4004K.pdf" display="https://www.diodes.com/assets/Datasheets/ZXTN4004K.pdf"/>
    <hyperlink ref="B167" r:id="rId_hyperlink_353" tooltip="https://www.diodes.com/assets/Datasheets/ZXTN4004K.pdf" display="https://www.diodes.com/assets/Datasheets/ZXTN4004K.pdf"/>
    <hyperlink ref="B168" r:id="rId_hyperlink_354" tooltip="https://www.diodes.com/assets/Datasheets/ZXTN4004Z.pdf" display="https://www.diodes.com/assets/Datasheets/ZXTN4004Z.pdf"/>
    <hyperlink ref="B169" r:id="rId_hyperlink_355" tooltip="https://www.diodes.com/assets/Datasheets/ZXTN4004Z.pdf" display="https://www.diodes.com/assets/Datasheets/ZXTN4004Z.pdf"/>
    <hyperlink ref="B170" r:id="rId_hyperlink_356" tooltip="https://www.diodes.com/assets/Datasheets/ZXTN4006Z.pdf" display="https://www.diodes.com/assets/Datasheets/ZXTN4006Z.pdf"/>
    <hyperlink ref="B171" r:id="rId_hyperlink_357" tooltip="https://www.diodes.com/assets/Datasheets/ZXTN5551FL.pdf" display="https://www.diodes.com/assets/Datasheets/ZXTN5551FL.pdf"/>
    <hyperlink ref="B172" r:id="rId_hyperlink_358" tooltip="https://www.diodes.com/assets/Datasheets/ZXTN5551FLQ.pdf" display="https://www.diodes.com/assets/Datasheets/ZXTN5551FLQ.pdf"/>
    <hyperlink ref="B173" r:id="rId_hyperlink_359" tooltip="https://www.diodes.com/assets/Datasheets/ZXTP01500BG.pdf" display="https://www.diodes.com/assets/Datasheets/ZXTP01500BG.pdf"/>
    <hyperlink ref="B174" r:id="rId_hyperlink_360" tooltip="https://www.diodes.com/assets/Datasheets/ZXTP01500BGQ.pdf" display="https://www.diodes.com/assets/Datasheets/ZXTP01500BGQ.pdf"/>
    <hyperlink ref="B175" r:id="rId_hyperlink_361" tooltip="https://www.diodes.com/assets/Datasheets/ZXTP03200BG.pdf" display="https://www.diodes.com/assets/Datasheets/ZXTP03200BG.pdf"/>
    <hyperlink ref="B176" r:id="rId_hyperlink_362" tooltip="https://www.diodes.com/assets/Datasheets/ZXTP03200BZ.pdf" display="https://www.diodes.com/assets/Datasheets/ZXTP03200BZ.pdf"/>
    <hyperlink ref="B177" r:id="rId_hyperlink_363" tooltip="https://www.diodes.com/assets/Datasheets/ZXTP05120HFF.pdf" display="https://www.diodes.com/assets/Datasheets/ZXTP05120HFF.pdf"/>
    <hyperlink ref="B178" r:id="rId_hyperlink_364" tooltip="https://www.diodes.com/assets/Datasheets/ZXTP08400BFF.pdf" display="https://www.diodes.com/assets/Datasheets/ZXTP08400BFF.pdf"/>
    <hyperlink ref="B179" r:id="rId_hyperlink_365" tooltip="https://www.diodes.com/assets/Datasheets/ZXTP2014G.pdf" display="https://www.diodes.com/assets/Datasheets/ZXTP2014G.pdf"/>
    <hyperlink ref="B180" r:id="rId_hyperlink_366" tooltip="https://www.diodes.com/assets/Datasheets/ZXTP2014Z.pdf" display="https://www.diodes.com/assets/Datasheets/ZXTP2014Z.pdf"/>
    <hyperlink ref="B181" r:id="rId_hyperlink_367" tooltip="https://www.diodes.com/assets/Datasheets/ZXTP2014ZQ.pdf" display="https://www.diodes.com/assets/Datasheets/ZXTP2014ZQ.pdf"/>
    <hyperlink ref="B182" r:id="rId_hyperlink_368" tooltip="https://www.diodes.com/assets/Datasheets/ZXTP23140BFH.pdf" display="https://www.diodes.com/assets/Datasheets/ZXTP23140BFH.pdf"/>
    <hyperlink ref="B183" r:id="rId_hyperlink_369" tooltip="https://www.diodes.com/assets/Datasheets/ZXTP25140BFH.pdf" display="https://www.diodes.com/assets/Datasheets/ZXTP25140BFH.pdf"/>
    <hyperlink ref="B184" r:id="rId_hyperlink_370" tooltip="https://www.diodes.com/assets/Datasheets/ZXTP25140BFHQ.pdf" display="https://www.diodes.com/assets/Datasheets/ZXTP25140BFHQ.pdf"/>
    <hyperlink ref="B185" r:id="rId_hyperlink_371" tooltip="https://www.diodes.com/assets/Datasheets/ZXTP5401FL.pdf" display="https://www.diodes.com/assets/Datasheets/ZXTP5401FL.pdf"/>
    <hyperlink ref="B186" r:id="rId_hyperlink_372" tooltip="https://www.diodes.com/assets/Datasheets/ZXTP5401FLQ.pdf" display="https://www.diodes.com/assets/Datasheets/ZXTP5401FLQ.pdf"/>
    <hyperlink ref="B187" r:id="rId_hyperlink_373" tooltip="https://www.diodes.com/assets/Datasheets/ZXTP5401G.pdf" display="https://www.diodes.com/assets/Datasheets/ZXTP5401G.pdf"/>
    <hyperlink ref="B188" r:id="rId_hyperlink_374" tooltip="https://www.diodes.com/assets/Datasheets/ZXTP5401Z.pdf" display="https://www.diodes.com/assets/Datasheets/ZXTP5401Z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2024-06-28T00:06:36-05:00</dcterms:created>
  <dcterms:modified xsi:type="dcterms:W3CDTF">2024-06-28T00:06:36-05:00</dcterms:modified>
  <dc:title>Untitled Spreadsheet</dc:title>
  <dc:description/>
  <dc:subject/>
  <cp:keywords/>
  <cp:category/>
</cp:coreProperties>
</file>