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'Worksheet'!$A$1:$W$49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<sst xmlns="http://schemas.openxmlformats.org/spreadsheetml/2006/main" uniqueCount="144">
  <si>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</si>
  <si>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</si>
  <si>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</si>
  <si>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</si>
  <si>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Category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</si>
  <si>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</si>
  <si>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Polarity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</si>
  <si>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VCEO, VCES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</si>
  <si>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IC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</si>
  <si>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ICM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</si>
  <si>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PD (W)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</si>
  <si>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hFE (Min)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</si>
  <si>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hFE (@ IC)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</si>
  <si>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h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FE</t>
    </r>
    <r>
      <rPr>
        <rFont val="Courier New"/>
        <b val="true"/>
        <i val="false"/>
        <strike val="false"/>
        <color rgb="FF000000"/>
        <sz val="11"/>
        <u val="none"/>
      </rPr>
      <t xml:space="preserve">(Min 2)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</si>
  <si>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hFE (@ IC2)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</si>
  <si>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VCE(sat) Max (mV)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</si>
  <si>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CE(SAT)</t>
    </r>
    <r>
      <rPr>
        <rFont val="Courier New"/>
        <b val="true"/>
        <i val="false"/>
        <strike val="false"/>
        <color rgb="FF000000"/>
        <sz val="11"/>
        <u val="none"/>
      </rPr>
      <t xml:space="preserve"> (@ IC/IB) (A/mA)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</si>
  <si>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VCE(sat) (Max.2) (mV)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</si>
  <si>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VCE(sat) (@ IC/IB2) (A/mA)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</si>
  <si>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fT (MHz)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</si>
  <si>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RCE(sat) (mΩ)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</si>
  <si>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Spice Model</t>
    </r>
  </si>
  <si>
    <t>Packages</t>
  </si>
  <si>
    <t>BCV46</t>
  </si>
  <si>
    <t>PNP, 60V, 0.5A, SOT23</t>
  </si>
  <si>
    <t>Darlington Transistor</t>
  </si>
  <si>
    <t>Standard</t>
  </si>
  <si>
    <t>PNP</t>
  </si>
  <si>
    <t>0.1/0.1</t>
  </si>
  <si>
    <t>SOT23</t>
  </si>
  <si>
    <t>BCV46Q</t>
  </si>
  <si>
    <t>PNP, 50V, 0.5A, SOT23</t>
  </si>
  <si>
    <t>Automotive</t>
  </si>
  <si>
    <t>BCV47</t>
  </si>
  <si>
    <t>NPN, 60V, 0.5A, SOT23</t>
  </si>
  <si>
    <t>NPN</t>
  </si>
  <si>
    <t>BCV47Q</t>
  </si>
  <si>
    <t>BCV49</t>
  </si>
  <si>
    <t>NPN, 60V, 0.5A, SOT89</t>
  </si>
  <si>
    <t>SOT89</t>
  </si>
  <si>
    <t>BCX38C</t>
  </si>
  <si>
    <t>NPN, 60V, 0.8A, E-Line</t>
  </si>
  <si>
    <t>0.8/8</t>
  </si>
  <si>
    <t>E-Line</t>
  </si>
  <si>
    <t>BST52</t>
  </si>
  <si>
    <t>NPN, 80V, 0.5A, SOT89</t>
  </si>
  <si>
    <t>0.5/0.5</t>
  </si>
  <si>
    <t>FCX605</t>
  </si>
  <si>
    <t>NPN, 120V, 1A, SOT89</t>
  </si>
  <si>
    <t>0.25/0.25</t>
  </si>
  <si>
    <t>1/1</t>
  </si>
  <si>
    <t>FCX705</t>
  </si>
  <si>
    <t>PNP, 120V, 1A, SOT89</t>
  </si>
  <si>
    <t>2/2</t>
  </si>
  <si>
    <t>FMMT38C</t>
  </si>
  <si>
    <t>NPN, 60V, 0.3A, SOT23</t>
  </si>
  <si>
    <t>FMMT38CQ</t>
  </si>
  <si>
    <t>FMMT614</t>
  </si>
  <si>
    <t>NPN, 100V, 0.5A, SOT23</t>
  </si>
  <si>
    <t>0.5/5</t>
  </si>
  <si>
    <t>FMMT614Q</t>
  </si>
  <si>
    <t>FMMT634</t>
  </si>
  <si>
    <t>NPN, 100V, 0.9A, SOT23</t>
  </si>
  <si>
    <t>1/5</t>
  </si>
  <si>
    <t>FMMT634Q</t>
  </si>
  <si>
    <t>FMMT734</t>
  </si>
  <si>
    <t>PNP, 100V, 0.8A, SOT23</t>
  </si>
  <si>
    <t>0.8/5</t>
  </si>
  <si>
    <t>FZT600</t>
  </si>
  <si>
    <t>NPN, 140V, 2A, SOT223</t>
  </si>
  <si>
    <t>1/10</t>
  </si>
  <si>
    <t>SOT223</t>
  </si>
  <si>
    <t>FZT600B</t>
  </si>
  <si>
    <t>FZT600BQ</t>
  </si>
  <si>
    <t xml:space="preserve">NPN, 140V, 2A, SOT223
</t>
  </si>
  <si>
    <t>SOT223 (Type ZN)</t>
  </si>
  <si>
    <t>FZT603</t>
  </si>
  <si>
    <t>NPN, 80V, 2A, SOT223</t>
  </si>
  <si>
    <t>0.4/0.4</t>
  </si>
  <si>
    <t>2/20</t>
  </si>
  <si>
    <t>FZT603Q</t>
  </si>
  <si>
    <t>FZT605</t>
  </si>
  <si>
    <t>NPN, 120V, 1.5A, SOT223</t>
  </si>
  <si>
    <t>SOT223 (Type DN)</t>
  </si>
  <si>
    <t>FZT705</t>
  </si>
  <si>
    <t>PNP, 120V, 2A, SOT223</t>
  </si>
  <si>
    <t>FZT7053</t>
  </si>
  <si>
    <t>NPN, 100V, 1.5A, SOT223</t>
  </si>
  <si>
    <t>FZT705Q</t>
  </si>
  <si>
    <t>FZTA14</t>
  </si>
  <si>
    <t>NPN, 30V, 1A, SOT223</t>
  </si>
  <si>
    <t>MMBT6427</t>
  </si>
  <si>
    <t>NPN, 40V, 0.5A, SOT23</t>
  </si>
  <si>
    <t>0.05/0/5</t>
  </si>
  <si>
    <t>MMBTA13</t>
  </si>
  <si>
    <t>NPN, 30V, 0.3A, SOT23</t>
  </si>
  <si>
    <t>MMBTA14</t>
  </si>
  <si>
    <t>MMBTA63</t>
  </si>
  <si>
    <t>PNP, 30V, 0.5A, SOT23</t>
  </si>
  <si>
    <t>MMBTA64</t>
  </si>
  <si>
    <t>MMST6427</t>
  </si>
  <si>
    <t>NPN, 40V, 0.5A, SOT323</t>
  </si>
  <si>
    <t>SOT323</t>
  </si>
  <si>
    <t>MMSTA13</t>
  </si>
  <si>
    <t>NPN, 30V, 0.3A, SOT323</t>
  </si>
  <si>
    <t>MMSTA14</t>
  </si>
  <si>
    <t>MMSTA63</t>
  </si>
  <si>
    <t>PNP, 30V, 0.5A, SOT323</t>
  </si>
  <si>
    <t>MMSTA64</t>
  </si>
  <si>
    <t>ZDT6702</t>
  </si>
  <si>
    <t>Complementary, 60V, 1.75A, SM-8</t>
  </si>
  <si>
    <t>NPN + PNP</t>
  </si>
  <si>
    <t>5000, 2000</t>
  </si>
  <si>
    <t>3500, 1500</t>
  </si>
  <si>
    <t>950, 1000</t>
  </si>
  <si>
    <t>1.75/2</t>
  </si>
  <si>
    <t>SM-8</t>
  </si>
  <si>
    <t>ZDT6702Q</t>
  </si>
  <si>
    <t>ZTX603</t>
  </si>
  <si>
    <t>NPN, 80V, 1A, E-Line</t>
  </si>
  <si>
    <t>1/21</t>
  </si>
  <si>
    <t>ZTX605</t>
  </si>
  <si>
    <t>NPN, 120V, 1A, E-Line</t>
  </si>
  <si>
    <t>ZTX614</t>
  </si>
  <si>
    <t>NPN, 100V, 0.8A, E-Line</t>
  </si>
  <si>
    <t>ZTX614Q</t>
  </si>
  <si>
    <t>ZTX705</t>
  </si>
  <si>
    <t>PNP, 120V, 1A, E-Line</t>
  </si>
  <si>
    <t>ZXPD4000DH</t>
  </si>
  <si>
    <t>NPN, 120V with 120V Diode in  DFN3030-8</t>
  </si>
  <si>
    <t>Darlington Transistor with Rectifier</t>
  </si>
  <si>
    <t>V-DFN3030-8</t>
  </si>
  <si>
    <t>ZXTN04120HFF</t>
  </si>
  <si>
    <t>NPN, 120V, 1A, SOT23F</t>
  </si>
  <si>
    <t>2/5</t>
  </si>
  <si>
    <t>SOT23F</t>
  </si>
  <si>
    <t>ZXTN04120HK</t>
  </si>
  <si>
    <t>NPN, 120V, 1.5A, TO252</t>
  </si>
  <si>
    <t>TO252 (DPAK)</t>
  </si>
  <si>
    <t>ZXTN04120HP5</t>
  </si>
  <si>
    <t>NPN, 120V, 1.5A, PowerDI5</t>
  </si>
  <si>
    <t>PowerDI5</t>
  </si>
  <si>
    <t>ZXTP05120HFF</t>
  </si>
  <si>
    <t>PNP, 120V, 1A, SOT23F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</si>
</sst>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BCV46" TargetMode="External"/><Relationship Id="rId_hyperlink_2" Type="http://schemas.openxmlformats.org/officeDocument/2006/relationships/hyperlink" Target="https://www.diodes.com/part/view/BCV46Q" TargetMode="External"/><Relationship Id="rId_hyperlink_3" Type="http://schemas.openxmlformats.org/officeDocument/2006/relationships/hyperlink" Target="https://www.diodes.com/part/view/BCV47" TargetMode="External"/><Relationship Id="rId_hyperlink_4" Type="http://schemas.openxmlformats.org/officeDocument/2006/relationships/hyperlink" Target="https://www.diodes.com/part/view/BCV47Q" TargetMode="External"/><Relationship Id="rId_hyperlink_5" Type="http://schemas.openxmlformats.org/officeDocument/2006/relationships/hyperlink" Target="https://www.diodes.com/part/view/BCV49" TargetMode="External"/><Relationship Id="rId_hyperlink_6" Type="http://schemas.openxmlformats.org/officeDocument/2006/relationships/hyperlink" Target="https://www.diodes.com/part/view/BCX38C" TargetMode="External"/><Relationship Id="rId_hyperlink_7" Type="http://schemas.openxmlformats.org/officeDocument/2006/relationships/hyperlink" Target="https://www.diodes.com/part/view/BST52" TargetMode="External"/><Relationship Id="rId_hyperlink_8" Type="http://schemas.openxmlformats.org/officeDocument/2006/relationships/hyperlink" Target="https://www.diodes.com/part/view/FCX605" TargetMode="External"/><Relationship Id="rId_hyperlink_9" Type="http://schemas.openxmlformats.org/officeDocument/2006/relationships/hyperlink" Target="https://www.diodes.com/part/view/FCX705" TargetMode="External"/><Relationship Id="rId_hyperlink_10" Type="http://schemas.openxmlformats.org/officeDocument/2006/relationships/hyperlink" Target="https://www.diodes.com/part/view/FMMT38C" TargetMode="External"/><Relationship Id="rId_hyperlink_11" Type="http://schemas.openxmlformats.org/officeDocument/2006/relationships/hyperlink" Target="https://www.diodes.com/part/view/FMMT38CQ" TargetMode="External"/><Relationship Id="rId_hyperlink_12" Type="http://schemas.openxmlformats.org/officeDocument/2006/relationships/hyperlink" Target="https://www.diodes.com/part/view/FMMT614" TargetMode="External"/><Relationship Id="rId_hyperlink_13" Type="http://schemas.openxmlformats.org/officeDocument/2006/relationships/hyperlink" Target="https://www.diodes.com/part/view/FMMT614Q" TargetMode="External"/><Relationship Id="rId_hyperlink_14" Type="http://schemas.openxmlformats.org/officeDocument/2006/relationships/hyperlink" Target="https://www.diodes.com/part/view/FMMT634" TargetMode="External"/><Relationship Id="rId_hyperlink_15" Type="http://schemas.openxmlformats.org/officeDocument/2006/relationships/hyperlink" Target="https://www.diodes.com/part/view/FMMT634Q" TargetMode="External"/><Relationship Id="rId_hyperlink_16" Type="http://schemas.openxmlformats.org/officeDocument/2006/relationships/hyperlink" Target="https://www.diodes.com/part/view/FMMT734" TargetMode="External"/><Relationship Id="rId_hyperlink_17" Type="http://schemas.openxmlformats.org/officeDocument/2006/relationships/hyperlink" Target="https://www.diodes.com/part/view/FZT600" TargetMode="External"/><Relationship Id="rId_hyperlink_18" Type="http://schemas.openxmlformats.org/officeDocument/2006/relationships/hyperlink" Target="https://www.diodes.com/part/view/FZT600B" TargetMode="External"/><Relationship Id="rId_hyperlink_19" Type="http://schemas.openxmlformats.org/officeDocument/2006/relationships/hyperlink" Target="https://www.diodes.com/part/view/FZT600BQ" TargetMode="External"/><Relationship Id="rId_hyperlink_20" Type="http://schemas.openxmlformats.org/officeDocument/2006/relationships/hyperlink" Target="https://www.diodes.com/part/view/FZT603" TargetMode="External"/><Relationship Id="rId_hyperlink_21" Type="http://schemas.openxmlformats.org/officeDocument/2006/relationships/hyperlink" Target="https://www.diodes.com/part/view/FZT603Q" TargetMode="External"/><Relationship Id="rId_hyperlink_22" Type="http://schemas.openxmlformats.org/officeDocument/2006/relationships/hyperlink" Target="https://www.diodes.com/part/view/FZT605" TargetMode="External"/><Relationship Id="rId_hyperlink_23" Type="http://schemas.openxmlformats.org/officeDocument/2006/relationships/hyperlink" Target="https://www.diodes.com/part/view/FZT705" TargetMode="External"/><Relationship Id="rId_hyperlink_24" Type="http://schemas.openxmlformats.org/officeDocument/2006/relationships/hyperlink" Target="https://www.diodes.com/part/view/FZT7053" TargetMode="External"/><Relationship Id="rId_hyperlink_25" Type="http://schemas.openxmlformats.org/officeDocument/2006/relationships/hyperlink" Target="https://www.diodes.com/part/view/FZT705Q" TargetMode="External"/><Relationship Id="rId_hyperlink_26" Type="http://schemas.openxmlformats.org/officeDocument/2006/relationships/hyperlink" Target="https://www.diodes.com/part/view/FZTA14" TargetMode="External"/><Relationship Id="rId_hyperlink_27" Type="http://schemas.openxmlformats.org/officeDocument/2006/relationships/hyperlink" Target="https://www.diodes.com/part/view/MMBT6427" TargetMode="External"/><Relationship Id="rId_hyperlink_28" Type="http://schemas.openxmlformats.org/officeDocument/2006/relationships/hyperlink" Target="https://www.diodes.com/part/view/MMBTA13" TargetMode="External"/><Relationship Id="rId_hyperlink_29" Type="http://schemas.openxmlformats.org/officeDocument/2006/relationships/hyperlink" Target="https://www.diodes.com/part/view/MMBTA14" TargetMode="External"/><Relationship Id="rId_hyperlink_30" Type="http://schemas.openxmlformats.org/officeDocument/2006/relationships/hyperlink" Target="https://www.diodes.com/part/view/MMBTA63" TargetMode="External"/><Relationship Id="rId_hyperlink_31" Type="http://schemas.openxmlformats.org/officeDocument/2006/relationships/hyperlink" Target="https://www.diodes.com/part/view/MMBTA64" TargetMode="External"/><Relationship Id="rId_hyperlink_32" Type="http://schemas.openxmlformats.org/officeDocument/2006/relationships/hyperlink" Target="https://www.diodes.com/part/view/MMST6427" TargetMode="External"/><Relationship Id="rId_hyperlink_33" Type="http://schemas.openxmlformats.org/officeDocument/2006/relationships/hyperlink" Target="https://www.diodes.com/part/view/MMSTA13" TargetMode="External"/><Relationship Id="rId_hyperlink_34" Type="http://schemas.openxmlformats.org/officeDocument/2006/relationships/hyperlink" Target="https://www.diodes.com/part/view/MMSTA14" TargetMode="External"/><Relationship Id="rId_hyperlink_35" Type="http://schemas.openxmlformats.org/officeDocument/2006/relationships/hyperlink" Target="https://www.diodes.com/part/view/MMSTA63" TargetMode="External"/><Relationship Id="rId_hyperlink_36" Type="http://schemas.openxmlformats.org/officeDocument/2006/relationships/hyperlink" Target="https://www.diodes.com/part/view/MMSTA64" TargetMode="External"/><Relationship Id="rId_hyperlink_37" Type="http://schemas.openxmlformats.org/officeDocument/2006/relationships/hyperlink" Target="https://www.diodes.com/part/view/ZDT6702" TargetMode="External"/><Relationship Id="rId_hyperlink_38" Type="http://schemas.openxmlformats.org/officeDocument/2006/relationships/hyperlink" Target="https://www.diodes.com/part/view/ZDT6702Q" TargetMode="External"/><Relationship Id="rId_hyperlink_39" Type="http://schemas.openxmlformats.org/officeDocument/2006/relationships/hyperlink" Target="https://www.diodes.com/part/view/ZTX603" TargetMode="External"/><Relationship Id="rId_hyperlink_40" Type="http://schemas.openxmlformats.org/officeDocument/2006/relationships/hyperlink" Target="https://www.diodes.com/part/view/ZTX605" TargetMode="External"/><Relationship Id="rId_hyperlink_41" Type="http://schemas.openxmlformats.org/officeDocument/2006/relationships/hyperlink" Target="https://www.diodes.com/part/view/ZTX614" TargetMode="External"/><Relationship Id="rId_hyperlink_42" Type="http://schemas.openxmlformats.org/officeDocument/2006/relationships/hyperlink" Target="https://www.diodes.com/part/view/ZTX614Q" TargetMode="External"/><Relationship Id="rId_hyperlink_43" Type="http://schemas.openxmlformats.org/officeDocument/2006/relationships/hyperlink" Target="https://www.diodes.com/part/view/ZTX705" TargetMode="External"/><Relationship Id="rId_hyperlink_44" Type="http://schemas.openxmlformats.org/officeDocument/2006/relationships/hyperlink" Target="https://www.diodes.com/part/view/ZXPD4000DH" TargetMode="External"/><Relationship Id="rId_hyperlink_45" Type="http://schemas.openxmlformats.org/officeDocument/2006/relationships/hyperlink" Target="https://www.diodes.com/part/view/ZXTN04120HFF" TargetMode="External"/><Relationship Id="rId_hyperlink_46" Type="http://schemas.openxmlformats.org/officeDocument/2006/relationships/hyperlink" Target="https://www.diodes.com/part/view/ZXTN04120HK" TargetMode="External"/><Relationship Id="rId_hyperlink_47" Type="http://schemas.openxmlformats.org/officeDocument/2006/relationships/hyperlink" Target="https://www.diodes.com/part/view/ZXTN04120HP5" TargetMode="External"/><Relationship Id="rId_hyperlink_48" Type="http://schemas.openxmlformats.org/officeDocument/2006/relationships/hyperlink" Target="https://www.diodes.com/part/view/ZXTP05120HFF" TargetMode="External"/><Relationship Id="rId_hyperlink_49" Type="http://schemas.openxmlformats.org/officeDocument/2006/relationships/hyperlink" Target="https://www.diodes.com/assets/Datasheets/BCV46.pdf" TargetMode="External"/><Relationship Id="rId_hyperlink_50" Type="http://schemas.openxmlformats.org/officeDocument/2006/relationships/hyperlink" Target="https://www.diodes.com/assets/Datasheets/BCV46.pdf" TargetMode="External"/><Relationship Id="rId_hyperlink_51" Type="http://schemas.openxmlformats.org/officeDocument/2006/relationships/hyperlink" Target="https://www.diodes.com/assets/Datasheets/BCV47.pdf" TargetMode="External"/><Relationship Id="rId_hyperlink_52" Type="http://schemas.openxmlformats.org/officeDocument/2006/relationships/hyperlink" Target="https://www.diodes.com/assets/Datasheets/BCV47Q.pdf" TargetMode="External"/><Relationship Id="rId_hyperlink_53" Type="http://schemas.openxmlformats.org/officeDocument/2006/relationships/hyperlink" Target="https://www.diodes.com/assets/Datasheets/BCV49.pdf" TargetMode="External"/><Relationship Id="rId_hyperlink_54" Type="http://schemas.openxmlformats.org/officeDocument/2006/relationships/hyperlink" Target="https://www.diodes.com/assets/Datasheets/BCX38A.pdf" TargetMode="External"/><Relationship Id="rId_hyperlink_55" Type="http://schemas.openxmlformats.org/officeDocument/2006/relationships/hyperlink" Target="https://www.diodes.com/assets/Datasheets/BST52.pdf" TargetMode="External"/><Relationship Id="rId_hyperlink_56" Type="http://schemas.openxmlformats.org/officeDocument/2006/relationships/hyperlink" Target="https://www.diodes.com/assets/Datasheets/FCX605.pdf" TargetMode="External"/><Relationship Id="rId_hyperlink_57" Type="http://schemas.openxmlformats.org/officeDocument/2006/relationships/hyperlink" Target="https://www.diodes.com/assets/Datasheets/FCX705.pdf" TargetMode="External"/><Relationship Id="rId_hyperlink_58" Type="http://schemas.openxmlformats.org/officeDocument/2006/relationships/hyperlink" Target="https://www.diodes.com/assets/Datasheets/FMMT38C.pdf" TargetMode="External"/><Relationship Id="rId_hyperlink_59" Type="http://schemas.openxmlformats.org/officeDocument/2006/relationships/hyperlink" Target="https://www.diodes.com/assets/Datasheets/FMMT38CQ.pdf" TargetMode="External"/><Relationship Id="rId_hyperlink_60" Type="http://schemas.openxmlformats.org/officeDocument/2006/relationships/hyperlink" Target="https://www.diodes.com/assets/Datasheets/FMMT614.pdf" TargetMode="External"/><Relationship Id="rId_hyperlink_61" Type="http://schemas.openxmlformats.org/officeDocument/2006/relationships/hyperlink" Target="https://www.diodes.com/assets/Datasheets/FMMT614Q.pdf" TargetMode="External"/><Relationship Id="rId_hyperlink_62" Type="http://schemas.openxmlformats.org/officeDocument/2006/relationships/hyperlink" Target="https://www.diodes.com/assets/Datasheets/FMMT634.pdf" TargetMode="External"/><Relationship Id="rId_hyperlink_63" Type="http://schemas.openxmlformats.org/officeDocument/2006/relationships/hyperlink" Target="https://www.diodes.com/assets/Datasheets/FMMT634Q.pdf" TargetMode="External"/><Relationship Id="rId_hyperlink_64" Type="http://schemas.openxmlformats.org/officeDocument/2006/relationships/hyperlink" Target="https://www.diodes.com/assets/Datasheets/FMMT734.pdf" TargetMode="External"/><Relationship Id="rId_hyperlink_65" Type="http://schemas.openxmlformats.org/officeDocument/2006/relationships/hyperlink" Target="https://www.diodes.com/assets/Datasheets/FZT600A.pdf" TargetMode="External"/><Relationship Id="rId_hyperlink_66" Type="http://schemas.openxmlformats.org/officeDocument/2006/relationships/hyperlink" Target="https://www.diodes.com/assets/Datasheets/FZT600A.pdf" TargetMode="External"/><Relationship Id="rId_hyperlink_67" Type="http://schemas.openxmlformats.org/officeDocument/2006/relationships/hyperlink" Target="https://www.diodes.com/assets/Datasheets/FZT600BQ.pdf" TargetMode="External"/><Relationship Id="rId_hyperlink_68" Type="http://schemas.openxmlformats.org/officeDocument/2006/relationships/hyperlink" Target="https://www.diodes.com/assets/Datasheets/FZT603.pdf" TargetMode="External"/><Relationship Id="rId_hyperlink_69" Type="http://schemas.openxmlformats.org/officeDocument/2006/relationships/hyperlink" Target="https://www.diodes.com/assets/Datasheets/FZT603Q.pdf" TargetMode="External"/><Relationship Id="rId_hyperlink_70" Type="http://schemas.openxmlformats.org/officeDocument/2006/relationships/hyperlink" Target="https://www.diodes.com/assets/Datasheets/FZT605.pdf" TargetMode="External"/><Relationship Id="rId_hyperlink_71" Type="http://schemas.openxmlformats.org/officeDocument/2006/relationships/hyperlink" Target="https://www.diodes.com/assets/Datasheets/FZT705.pdf" TargetMode="External"/><Relationship Id="rId_hyperlink_72" Type="http://schemas.openxmlformats.org/officeDocument/2006/relationships/hyperlink" Target="https://www.diodes.com/assets/Datasheets/FZT7053.pdf" TargetMode="External"/><Relationship Id="rId_hyperlink_73" Type="http://schemas.openxmlformats.org/officeDocument/2006/relationships/hyperlink" Target="https://www.diodes.com/assets/Datasheets/FZT705Q.pdf" TargetMode="External"/><Relationship Id="rId_hyperlink_74" Type="http://schemas.openxmlformats.org/officeDocument/2006/relationships/hyperlink" Target="https://www.diodes.com/assets/Datasheets/FZTA14.pdf" TargetMode="External"/><Relationship Id="rId_hyperlink_75" Type="http://schemas.openxmlformats.org/officeDocument/2006/relationships/hyperlink" Target="https://www.diodes.com/assets/Datasheets/MMBT6427.pdf" TargetMode="External"/><Relationship Id="rId_hyperlink_76" Type="http://schemas.openxmlformats.org/officeDocument/2006/relationships/hyperlink" Target="https://www.diodes.com/assets/Datasheets/MMBTA13_MMBTA14.pdf" TargetMode="External"/><Relationship Id="rId_hyperlink_77" Type="http://schemas.openxmlformats.org/officeDocument/2006/relationships/hyperlink" Target="https://www.diodes.com/assets/Datasheets/MMBTA13_MMBTA14.pdf" TargetMode="External"/><Relationship Id="rId_hyperlink_78" Type="http://schemas.openxmlformats.org/officeDocument/2006/relationships/hyperlink" Target="https://www.diodes.com/assets/Datasheets/ds30055.pdf" TargetMode="External"/><Relationship Id="rId_hyperlink_79" Type="http://schemas.openxmlformats.org/officeDocument/2006/relationships/hyperlink" Target="https://www.diodes.com/assets/Datasheets/ds30055.pdf" TargetMode="External"/><Relationship Id="rId_hyperlink_80" Type="http://schemas.openxmlformats.org/officeDocument/2006/relationships/hyperlink" Target="https://www.diodes.com/assets/Datasheets/ds30166.pdf" TargetMode="External"/><Relationship Id="rId_hyperlink_81" Type="http://schemas.openxmlformats.org/officeDocument/2006/relationships/hyperlink" Target="https://www.diodes.com/assets/Datasheets/ds30165.pdf" TargetMode="External"/><Relationship Id="rId_hyperlink_82" Type="http://schemas.openxmlformats.org/officeDocument/2006/relationships/hyperlink" Target="https://www.diodes.com/assets/Datasheets/ds30165.pdf" TargetMode="External"/><Relationship Id="rId_hyperlink_83" Type="http://schemas.openxmlformats.org/officeDocument/2006/relationships/hyperlink" Target="https://www.diodes.com/assets/Datasheets/ds30159.pdf" TargetMode="External"/><Relationship Id="rId_hyperlink_84" Type="http://schemas.openxmlformats.org/officeDocument/2006/relationships/hyperlink" Target="https://www.diodes.com/assets/Datasheets/ds30159.pdf" TargetMode="External"/><Relationship Id="rId_hyperlink_85" Type="http://schemas.openxmlformats.org/officeDocument/2006/relationships/hyperlink" Target="https://www.diodes.com/assets/Datasheets/ZDT6702.pdf" TargetMode="External"/><Relationship Id="rId_hyperlink_86" Type="http://schemas.openxmlformats.org/officeDocument/2006/relationships/hyperlink" Target="https://www.diodes.com/assets/Datasheets/ZDT6702.pdf" TargetMode="External"/><Relationship Id="rId_hyperlink_87" Type="http://schemas.openxmlformats.org/officeDocument/2006/relationships/hyperlink" Target="https://www.diodes.com/assets/Datasheets/ZTX602.pdf" TargetMode="External"/><Relationship Id="rId_hyperlink_88" Type="http://schemas.openxmlformats.org/officeDocument/2006/relationships/hyperlink" Target="https://www.diodes.com/assets/Datasheets/ZTX604.pdf" TargetMode="External"/><Relationship Id="rId_hyperlink_89" Type="http://schemas.openxmlformats.org/officeDocument/2006/relationships/hyperlink" Target="https://www.diodes.com/assets/Datasheets/ZTX614.pdf" TargetMode="External"/><Relationship Id="rId_hyperlink_90" Type="http://schemas.openxmlformats.org/officeDocument/2006/relationships/hyperlink" Target="https://www.diodes.com/assets/Datasheets/ZTX614.pdf" TargetMode="External"/><Relationship Id="rId_hyperlink_91" Type="http://schemas.openxmlformats.org/officeDocument/2006/relationships/hyperlink" Target="https://www.diodes.com/assets/Datasheets/ZTX704.pdf" TargetMode="External"/><Relationship Id="rId_hyperlink_92" Type="http://schemas.openxmlformats.org/officeDocument/2006/relationships/hyperlink" Target="https://www.diodes.com/assets/Datasheets/ZXPD4000DH.pdf" TargetMode="External"/><Relationship Id="rId_hyperlink_93" Type="http://schemas.openxmlformats.org/officeDocument/2006/relationships/hyperlink" Target="https://www.diodes.com/assets/Datasheets/ZXTN04120HFF.pdf" TargetMode="External"/><Relationship Id="rId_hyperlink_94" Type="http://schemas.openxmlformats.org/officeDocument/2006/relationships/hyperlink" Target="https://www.diodes.com/assets/Datasheets/ZXTN04120HK.pdf" TargetMode="External"/><Relationship Id="rId_hyperlink_95" Type="http://schemas.openxmlformats.org/officeDocument/2006/relationships/hyperlink" Target="https://www.diodes.com/assets/Datasheets/ZXTN04120HP5.pdf" TargetMode="External"/><Relationship Id="rId_hyperlink_96" Type="http://schemas.openxmlformats.org/officeDocument/2006/relationships/hyperlink" Target="https://www.diodes.com/assets/Datasheets/ZXTP05120HF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W49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5.187" bestFit="true" customWidth="true" style="0"/>
    <col min="4" max="4" width="47" bestFit="true" customWidth="true" style="0"/>
    <col min="5" max="5" width="43.466" bestFit="true" customWidth="true" style="0"/>
    <col min="6" max="6" width="51.583" bestFit="true" customWidth="true" style="0"/>
    <col min="7" max="7" width="12.83" bestFit="true" customWidth="true" style="0"/>
    <col min="8" max="8" width="19.769" bestFit="true" customWidth="true" style="0"/>
    <col min="9" max="9" width="10.343" bestFit="true" customWidth="true" style="0"/>
    <col min="10" max="10" width="11.521" bestFit="true" customWidth="true" style="0"/>
    <col min="11" max="11" width="10.343" bestFit="true" customWidth="true" style="0"/>
    <col min="12" max="12" width="13.878" bestFit="true" customWidth="true" style="0"/>
    <col min="13" max="13" width="19.769" bestFit="true" customWidth="true" style="0"/>
    <col min="14" max="14" width="15.056" bestFit="true" customWidth="true" style="0"/>
    <col min="15" max="15" width="20.947" bestFit="true" customWidth="true" style="0"/>
    <col min="16" max="16" width="23.304" bestFit="true" customWidth="true" style="0"/>
    <col min="17" max="17" width="32.73" bestFit="true" customWidth="true" style="0"/>
    <col min="18" max="18" width="28.017" bestFit="true" customWidth="true" style="0"/>
    <col min="19" max="19" width="33.908" bestFit="true" customWidth="true" style="0"/>
    <col min="20" max="20" width="12.83" bestFit="true" customWidth="true" style="0"/>
    <col min="21" max="21" width="18.591" bestFit="true" customWidth="true" style="0"/>
    <col min="22" max="22" width="16.234" bestFit="true" customWidth="true" style="0"/>
    <col min="23" max="23" width="19.9" bestFit="true" customWidth="true" style="0"/>
  </cols>
  <sheetData>
    <row r="1" spans="1:23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Category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Compliance(Only Automotive supports PPAP)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Polarity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VCEO, VCES (V)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IC (A)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ICM (A)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PD (W)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hFE (Min)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hFE (@ IC) (A)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h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FE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(Min 2)</t>
          </r>
        </is>
      </c>
      <c r="O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hFE (@ IC2) (A)</t>
          </r>
        </is>
      </c>
      <c r="P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VCE(sat) Max (mV)</t>
          </r>
        </is>
      </c>
      <c r="Q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CE(SAT)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(@ IC/IB) (A/mA)</t>
          </r>
        </is>
      </c>
      <c r="R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VCE(sat) (Max.2) (mV)</t>
          </r>
        </is>
      </c>
      <c r="S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VCE(sat) (@ IC/IB2) (A/mA)</t>
          </r>
        </is>
      </c>
      <c r="T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fT (MHz)</t>
          </r>
        </is>
      </c>
      <c r="U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RCE(sat) (mΩ)</t>
          </r>
        </is>
      </c>
      <c r="V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Spice Model</t>
          </r>
        </is>
      </c>
      <c r="W1" s="1" t="s">
        <v>22</v>
      </c>
    </row>
    <row r="2" spans="1:23">
      <c r="A2" t="s">
        <v>23</v>
      </c>
      <c r="B2" s="2" t="str">
        <f>Hyperlink("https://www.diodes.com/assets/Datasheets/BCV46.pdf")</f>
        <v>https://www.diodes.com/assets/Datasheets/BCV46.pdf</v>
      </c>
      <c r="C2" t="str">
        <f>Hyperlink("https://www.diodes.com/part/view/BCV46","BCV46")</f>
        <v>BCV46</v>
      </c>
      <c r="D2" t="s">
        <v>24</v>
      </c>
      <c r="E2" t="s">
        <v>25</v>
      </c>
      <c r="F2" t="s">
        <v>26</v>
      </c>
      <c r="G2" t="s">
        <v>27</v>
      </c>
      <c r="H2">
        <v>60</v>
      </c>
      <c r="I2">
        <v>0.5</v>
      </c>
      <c r="J2">
        <v>0.8</v>
      </c>
      <c r="K2">
        <v>0.35</v>
      </c>
      <c r="L2">
        <v>10000</v>
      </c>
      <c r="M2">
        <v>0.1</v>
      </c>
      <c r="N2">
        <v>2000</v>
      </c>
      <c r="O2">
        <v>0.5</v>
      </c>
      <c r="P2">
        <v>1000</v>
      </c>
      <c r="Q2" t="s">
        <v>28</v>
      </c>
      <c r="T2">
        <v>200</v>
      </c>
      <c r="W2" t="s">
        <v>29</v>
      </c>
    </row>
    <row r="3" spans="1:23">
      <c r="A3" t="s">
        <v>30</v>
      </c>
      <c r="B3" s="2" t="str">
        <f>Hyperlink("https://www.diodes.com/assets/Datasheets/BCV46.pdf")</f>
        <v>https://www.diodes.com/assets/Datasheets/BCV46.pdf</v>
      </c>
      <c r="C3" t="str">
        <f>Hyperlink("https://www.diodes.com/part/view/BCV46Q","BCV46Q")</f>
        <v>BCV46Q</v>
      </c>
      <c r="D3" t="s">
        <v>31</v>
      </c>
      <c r="E3" t="s">
        <v>25</v>
      </c>
      <c r="F3" t="s">
        <v>32</v>
      </c>
      <c r="G3" t="s">
        <v>27</v>
      </c>
      <c r="H3">
        <v>60</v>
      </c>
      <c r="I3">
        <v>0.5</v>
      </c>
      <c r="J3">
        <v>0.8</v>
      </c>
      <c r="K3">
        <v>0.35</v>
      </c>
      <c r="L3">
        <v>10000</v>
      </c>
      <c r="M3">
        <v>0.1</v>
      </c>
      <c r="N3">
        <v>2000</v>
      </c>
      <c r="O3">
        <v>0.5</v>
      </c>
      <c r="P3">
        <v>1000</v>
      </c>
      <c r="Q3" t="s">
        <v>28</v>
      </c>
      <c r="T3">
        <v>200</v>
      </c>
      <c r="W3" t="s">
        <v>29</v>
      </c>
    </row>
    <row r="4" spans="1:23">
      <c r="A4" t="s">
        <v>33</v>
      </c>
      <c r="B4" s="2" t="str">
        <f>Hyperlink("https://www.diodes.com/assets/Datasheets/BCV47.pdf")</f>
        <v>https://www.diodes.com/assets/Datasheets/BCV47.pdf</v>
      </c>
      <c r="C4" t="str">
        <f>Hyperlink("https://www.diodes.com/part/view/BCV47","BCV47")</f>
        <v>BCV47</v>
      </c>
      <c r="D4" t="s">
        <v>34</v>
      </c>
      <c r="E4" t="s">
        <v>25</v>
      </c>
      <c r="F4" t="s">
        <v>26</v>
      </c>
      <c r="G4" t="s">
        <v>35</v>
      </c>
      <c r="H4">
        <v>60</v>
      </c>
      <c r="I4">
        <v>0.5</v>
      </c>
      <c r="J4">
        <v>0.8</v>
      </c>
      <c r="K4">
        <v>0.35</v>
      </c>
      <c r="L4">
        <v>10000</v>
      </c>
      <c r="M4">
        <v>0.1</v>
      </c>
      <c r="N4">
        <v>2000</v>
      </c>
      <c r="O4">
        <v>0.5</v>
      </c>
      <c r="P4">
        <v>1000</v>
      </c>
      <c r="Q4" t="s">
        <v>28</v>
      </c>
      <c r="T4">
        <v>170</v>
      </c>
      <c r="W4" t="s">
        <v>29</v>
      </c>
    </row>
    <row r="5" spans="1:23">
      <c r="A5" t="s">
        <v>36</v>
      </c>
      <c r="B5" s="2" t="str">
        <f>Hyperlink("https://www.diodes.com/assets/Datasheets/BCV47Q.pdf")</f>
        <v>https://www.diodes.com/assets/Datasheets/BCV47Q.pdf</v>
      </c>
      <c r="C5" t="str">
        <f>Hyperlink("https://www.diodes.com/part/view/BCV47Q","BCV47Q")</f>
        <v>BCV47Q</v>
      </c>
      <c r="D5" t="s">
        <v>34</v>
      </c>
      <c r="E5" t="s">
        <v>25</v>
      </c>
      <c r="F5" t="s">
        <v>32</v>
      </c>
      <c r="G5" t="s">
        <v>35</v>
      </c>
      <c r="H5">
        <v>60</v>
      </c>
      <c r="I5">
        <v>0.5</v>
      </c>
      <c r="J5">
        <v>0.8</v>
      </c>
      <c r="K5">
        <v>0.35</v>
      </c>
      <c r="L5">
        <v>10000</v>
      </c>
      <c r="M5">
        <v>0.1</v>
      </c>
      <c r="N5">
        <v>2000</v>
      </c>
      <c r="O5">
        <v>0.5</v>
      </c>
      <c r="P5">
        <v>1000</v>
      </c>
      <c r="Q5" t="s">
        <v>28</v>
      </c>
      <c r="T5">
        <v>170</v>
      </c>
      <c r="W5" t="s">
        <v>29</v>
      </c>
    </row>
    <row r="6" spans="1:23">
      <c r="A6" t="s">
        <v>37</v>
      </c>
      <c r="B6" s="2" t="str">
        <f>Hyperlink("https://www.diodes.com/assets/Datasheets/BCV49.pdf")</f>
        <v>https://www.diodes.com/assets/Datasheets/BCV49.pdf</v>
      </c>
      <c r="C6" t="str">
        <f>Hyperlink("https://www.diodes.com/part/view/BCV49","BCV49")</f>
        <v>BCV49</v>
      </c>
      <c r="D6" t="s">
        <v>38</v>
      </c>
      <c r="E6" t="s">
        <v>25</v>
      </c>
      <c r="F6" t="s">
        <v>26</v>
      </c>
      <c r="G6" t="s">
        <v>35</v>
      </c>
      <c r="H6">
        <v>60</v>
      </c>
      <c r="I6">
        <v>0.5</v>
      </c>
      <c r="J6">
        <v>0.8</v>
      </c>
      <c r="K6">
        <v>1.1</v>
      </c>
      <c r="L6">
        <v>10000</v>
      </c>
      <c r="M6">
        <v>0.1</v>
      </c>
      <c r="N6">
        <v>2000</v>
      </c>
      <c r="O6">
        <v>0.5</v>
      </c>
      <c r="P6">
        <v>1000</v>
      </c>
      <c r="Q6" t="s">
        <v>28</v>
      </c>
      <c r="T6">
        <v>170</v>
      </c>
      <c r="W6" t="s">
        <v>39</v>
      </c>
    </row>
    <row r="7" spans="1:23">
      <c r="A7" t="s">
        <v>40</v>
      </c>
      <c r="B7" s="2" t="str">
        <f>Hyperlink("https://www.diodes.com/assets/Datasheets/BCX38A.pdf")</f>
        <v>https://www.diodes.com/assets/Datasheets/BCX38A.pdf</v>
      </c>
      <c r="C7" t="str">
        <f>Hyperlink("https://www.diodes.com/part/view/BCX38C","BCX38C")</f>
        <v>BCX38C</v>
      </c>
      <c r="D7" t="s">
        <v>41</v>
      </c>
      <c r="E7" t="s">
        <v>25</v>
      </c>
      <c r="F7" t="s">
        <v>26</v>
      </c>
      <c r="G7" t="s">
        <v>35</v>
      </c>
      <c r="H7">
        <v>60</v>
      </c>
      <c r="I7">
        <v>0.8</v>
      </c>
      <c r="J7">
        <v>2</v>
      </c>
      <c r="K7">
        <v>1</v>
      </c>
      <c r="L7">
        <v>5000</v>
      </c>
      <c r="M7">
        <v>0.1</v>
      </c>
      <c r="N7">
        <v>10000</v>
      </c>
      <c r="O7">
        <v>0.5</v>
      </c>
      <c r="P7">
        <v>1250</v>
      </c>
      <c r="Q7" t="s">
        <v>42</v>
      </c>
      <c r="W7" t="s">
        <v>43</v>
      </c>
    </row>
    <row r="8" spans="1:23">
      <c r="A8" t="s">
        <v>44</v>
      </c>
      <c r="B8" s="2" t="str">
        <f>Hyperlink("https://www.diodes.com/assets/Datasheets/BST52.pdf")</f>
        <v>https://www.diodes.com/assets/Datasheets/BST52.pdf</v>
      </c>
      <c r="C8" t="str">
        <f>Hyperlink("https://www.diodes.com/part/view/BST52","BST52")</f>
        <v>BST52</v>
      </c>
      <c r="D8" t="s">
        <v>45</v>
      </c>
      <c r="E8" t="s">
        <v>25</v>
      </c>
      <c r="F8" t="s">
        <v>26</v>
      </c>
      <c r="G8" t="s">
        <v>35</v>
      </c>
      <c r="H8">
        <v>80</v>
      </c>
      <c r="I8">
        <v>0.5</v>
      </c>
      <c r="J8">
        <v>1.5</v>
      </c>
      <c r="K8">
        <v>1</v>
      </c>
      <c r="L8">
        <v>1000</v>
      </c>
      <c r="M8">
        <v>0.15</v>
      </c>
      <c r="N8">
        <v>2000</v>
      </c>
      <c r="O8">
        <v>0.5</v>
      </c>
      <c r="P8">
        <v>1300</v>
      </c>
      <c r="Q8" t="s">
        <v>46</v>
      </c>
      <c r="W8" t="s">
        <v>39</v>
      </c>
    </row>
    <row r="9" spans="1:23">
      <c r="A9" t="s">
        <v>47</v>
      </c>
      <c r="B9" s="2" t="str">
        <f>Hyperlink("https://www.diodes.com/assets/Datasheets/FCX605.pdf")</f>
        <v>https://www.diodes.com/assets/Datasheets/FCX605.pdf</v>
      </c>
      <c r="C9" t="str">
        <f>Hyperlink("https://www.diodes.com/part/view/FCX605","FCX605")</f>
        <v>FCX605</v>
      </c>
      <c r="D9" t="s">
        <v>48</v>
      </c>
      <c r="E9" t="s">
        <v>25</v>
      </c>
      <c r="F9" t="s">
        <v>26</v>
      </c>
      <c r="G9" t="s">
        <v>35</v>
      </c>
      <c r="H9">
        <v>120</v>
      </c>
      <c r="I9">
        <v>1</v>
      </c>
      <c r="J9">
        <v>4</v>
      </c>
      <c r="K9">
        <v>1</v>
      </c>
      <c r="L9">
        <v>5000</v>
      </c>
      <c r="M9">
        <v>0.5</v>
      </c>
      <c r="N9">
        <v>2000</v>
      </c>
      <c r="O9">
        <v>1</v>
      </c>
      <c r="P9">
        <v>1000</v>
      </c>
      <c r="Q9" t="s">
        <v>49</v>
      </c>
      <c r="R9">
        <v>1500</v>
      </c>
      <c r="S9" t="s">
        <v>50</v>
      </c>
      <c r="T9">
        <v>150</v>
      </c>
      <c r="W9" t="s">
        <v>39</v>
      </c>
    </row>
    <row r="10" spans="1:23">
      <c r="A10" t="s">
        <v>51</v>
      </c>
      <c r="B10" s="2" t="str">
        <f>Hyperlink("https://www.diodes.com/assets/Datasheets/FCX705.pdf")</f>
        <v>https://www.diodes.com/assets/Datasheets/FCX705.pdf</v>
      </c>
      <c r="C10" t="str">
        <f>Hyperlink("https://www.diodes.com/part/view/FCX705","FCX705")</f>
        <v>FCX705</v>
      </c>
      <c r="D10" t="s">
        <v>52</v>
      </c>
      <c r="E10" t="s">
        <v>25</v>
      </c>
      <c r="F10" t="s">
        <v>26</v>
      </c>
      <c r="G10" t="s">
        <v>27</v>
      </c>
      <c r="H10">
        <v>120</v>
      </c>
      <c r="I10">
        <v>1</v>
      </c>
      <c r="J10">
        <v>4</v>
      </c>
      <c r="K10">
        <v>1</v>
      </c>
      <c r="L10">
        <v>3000</v>
      </c>
      <c r="M10">
        <v>0.1</v>
      </c>
      <c r="N10">
        <v>2000</v>
      </c>
      <c r="O10">
        <v>2</v>
      </c>
      <c r="P10">
        <v>1300</v>
      </c>
      <c r="Q10" t="s">
        <v>50</v>
      </c>
      <c r="R10">
        <v>2500</v>
      </c>
      <c r="S10" t="s">
        <v>53</v>
      </c>
      <c r="T10">
        <v>160</v>
      </c>
      <c r="W10" t="s">
        <v>39</v>
      </c>
    </row>
    <row r="11" spans="1:23">
      <c r="A11" t="s">
        <v>54</v>
      </c>
      <c r="B11" s="2" t="str">
        <f>Hyperlink("https://www.diodes.com/assets/Datasheets/FMMT38C.pdf")</f>
        <v>https://www.diodes.com/assets/Datasheets/FMMT38C.pdf</v>
      </c>
      <c r="C11" t="str">
        <f>Hyperlink("https://www.diodes.com/part/view/FMMT38C","FMMT38C")</f>
        <v>FMMT38C</v>
      </c>
      <c r="D11" t="s">
        <v>55</v>
      </c>
      <c r="E11" t="s">
        <v>25</v>
      </c>
      <c r="F11" t="s">
        <v>26</v>
      </c>
      <c r="G11" t="s">
        <v>35</v>
      </c>
      <c r="H11">
        <v>60</v>
      </c>
      <c r="I11">
        <v>0.3</v>
      </c>
      <c r="J11">
        <v>0.8</v>
      </c>
      <c r="K11">
        <v>0.33</v>
      </c>
      <c r="L11">
        <v>5000</v>
      </c>
      <c r="M11">
        <v>0.1</v>
      </c>
      <c r="N11">
        <v>10000</v>
      </c>
      <c r="O11">
        <v>0.5</v>
      </c>
      <c r="P11">
        <v>1250</v>
      </c>
      <c r="Q11" t="s">
        <v>42</v>
      </c>
      <c r="W11" t="s">
        <v>29</v>
      </c>
    </row>
    <row r="12" spans="1:23">
      <c r="A12" t="s">
        <v>56</v>
      </c>
      <c r="B12" s="2" t="str">
        <f>Hyperlink("https://www.diodes.com/assets/Datasheets/FMMT38CQ.pdf")</f>
        <v>https://www.diodes.com/assets/Datasheets/FMMT38CQ.pdf</v>
      </c>
      <c r="C12" t="str">
        <f>Hyperlink("https://www.diodes.com/part/view/FMMT38CQ","FMMT38CQ")</f>
        <v>FMMT38CQ</v>
      </c>
      <c r="D12" t="s">
        <v>55</v>
      </c>
      <c r="E12" t="s">
        <v>25</v>
      </c>
      <c r="F12" t="s">
        <v>32</v>
      </c>
      <c r="G12" t="s">
        <v>35</v>
      </c>
      <c r="H12">
        <v>60</v>
      </c>
      <c r="I12">
        <v>0.3</v>
      </c>
      <c r="J12">
        <v>0.8</v>
      </c>
      <c r="K12">
        <v>0.33</v>
      </c>
      <c r="L12">
        <v>5000</v>
      </c>
      <c r="M12">
        <v>0.1</v>
      </c>
      <c r="N12">
        <v>10000</v>
      </c>
      <c r="O12">
        <v>0.5</v>
      </c>
      <c r="P12">
        <v>1250</v>
      </c>
      <c r="Q12" t="s">
        <v>42</v>
      </c>
      <c r="W12" t="s">
        <v>29</v>
      </c>
    </row>
    <row r="13" spans="1:23">
      <c r="A13" t="s">
        <v>57</v>
      </c>
      <c r="B13" s="2" t="str">
        <f>Hyperlink("https://www.diodes.com/assets/Datasheets/FMMT614.pdf")</f>
        <v>https://www.diodes.com/assets/Datasheets/FMMT614.pdf</v>
      </c>
      <c r="C13" t="str">
        <f>Hyperlink("https://www.diodes.com/part/view/FMMT614","FMMT614")</f>
        <v>FMMT614</v>
      </c>
      <c r="D13" t="s">
        <v>58</v>
      </c>
      <c r="E13" t="s">
        <v>25</v>
      </c>
      <c r="F13" t="s">
        <v>26</v>
      </c>
      <c r="G13" t="s">
        <v>35</v>
      </c>
      <c r="H13">
        <v>100</v>
      </c>
      <c r="I13">
        <v>0.5</v>
      </c>
      <c r="J13">
        <v>2</v>
      </c>
      <c r="K13">
        <v>0.5</v>
      </c>
      <c r="L13">
        <v>15000</v>
      </c>
      <c r="M13">
        <v>0.1</v>
      </c>
      <c r="N13">
        <v>5000</v>
      </c>
      <c r="O13">
        <v>0.5</v>
      </c>
      <c r="P13">
        <v>900</v>
      </c>
      <c r="Q13" t="s">
        <v>28</v>
      </c>
      <c r="R13">
        <v>1000</v>
      </c>
      <c r="S13" t="s">
        <v>59</v>
      </c>
      <c r="W13" t="s">
        <v>29</v>
      </c>
    </row>
    <row r="14" spans="1:23">
      <c r="A14" t="s">
        <v>60</v>
      </c>
      <c r="B14" s="2" t="str">
        <f>Hyperlink("https://www.diodes.com/assets/Datasheets/FMMT614Q.pdf")</f>
        <v>https://www.diodes.com/assets/Datasheets/FMMT614Q.pdf</v>
      </c>
      <c r="C14" t="str">
        <f>Hyperlink("https://www.diodes.com/part/view/FMMT614Q","FMMT614Q")</f>
        <v>FMMT614Q</v>
      </c>
      <c r="D14" t="s">
        <v>58</v>
      </c>
      <c r="E14" t="s">
        <v>25</v>
      </c>
      <c r="F14" t="s">
        <v>32</v>
      </c>
      <c r="G14" t="s">
        <v>35</v>
      </c>
      <c r="H14">
        <v>100</v>
      </c>
      <c r="I14">
        <v>0.5</v>
      </c>
      <c r="J14">
        <v>2</v>
      </c>
      <c r="K14">
        <v>0.5</v>
      </c>
      <c r="L14">
        <v>15000</v>
      </c>
      <c r="M14">
        <v>0.1</v>
      </c>
      <c r="N14">
        <v>5000</v>
      </c>
      <c r="O14">
        <v>0.5</v>
      </c>
      <c r="P14">
        <v>900</v>
      </c>
      <c r="Q14" t="s">
        <v>28</v>
      </c>
      <c r="R14">
        <v>1000</v>
      </c>
      <c r="S14" t="s">
        <v>59</v>
      </c>
      <c r="W14" t="s">
        <v>29</v>
      </c>
    </row>
    <row r="15" spans="1:23">
      <c r="A15" t="s">
        <v>61</v>
      </c>
      <c r="B15" s="2" t="str">
        <f>Hyperlink("https://www.diodes.com/assets/Datasheets/FMMT634.pdf")</f>
        <v>https://www.diodes.com/assets/Datasheets/FMMT634.pdf</v>
      </c>
      <c r="C15" t="str">
        <f>Hyperlink("https://www.diodes.com/part/view/FMMT634","FMMT634")</f>
        <v>FMMT634</v>
      </c>
      <c r="D15" t="s">
        <v>62</v>
      </c>
      <c r="E15" t="s">
        <v>25</v>
      </c>
      <c r="F15" t="s">
        <v>26</v>
      </c>
      <c r="G15" t="s">
        <v>35</v>
      </c>
      <c r="H15">
        <v>100</v>
      </c>
      <c r="I15">
        <v>0.9</v>
      </c>
      <c r="J15">
        <v>5</v>
      </c>
      <c r="K15">
        <v>0.625</v>
      </c>
      <c r="L15">
        <v>20000</v>
      </c>
      <c r="M15">
        <v>0.1</v>
      </c>
      <c r="N15">
        <v>5000</v>
      </c>
      <c r="O15">
        <v>2</v>
      </c>
      <c r="P15">
        <v>930</v>
      </c>
      <c r="Q15" t="s">
        <v>59</v>
      </c>
      <c r="R15">
        <v>960</v>
      </c>
      <c r="S15" t="s">
        <v>63</v>
      </c>
      <c r="T15">
        <v>140</v>
      </c>
      <c r="W15" t="s">
        <v>29</v>
      </c>
    </row>
    <row r="16" spans="1:23">
      <c r="A16" t="s">
        <v>64</v>
      </c>
      <c r="B16" s="2" t="str">
        <f>Hyperlink("https://www.diodes.com/assets/Datasheets/FMMT634Q.pdf")</f>
        <v>https://www.diodes.com/assets/Datasheets/FMMT634Q.pdf</v>
      </c>
      <c r="C16" t="str">
        <f>Hyperlink("https://www.diodes.com/part/view/FMMT634Q","FMMT634Q")</f>
        <v>FMMT634Q</v>
      </c>
      <c r="D16" t="s">
        <v>62</v>
      </c>
      <c r="E16" t="s">
        <v>25</v>
      </c>
      <c r="F16" t="s">
        <v>32</v>
      </c>
      <c r="G16" t="s">
        <v>35</v>
      </c>
      <c r="H16">
        <v>100</v>
      </c>
      <c r="I16">
        <v>0.9</v>
      </c>
      <c r="J16">
        <v>5</v>
      </c>
      <c r="K16">
        <v>0.625</v>
      </c>
      <c r="L16">
        <v>20000</v>
      </c>
      <c r="M16">
        <v>0.1</v>
      </c>
      <c r="N16">
        <v>5000</v>
      </c>
      <c r="O16">
        <v>2</v>
      </c>
      <c r="P16">
        <v>930</v>
      </c>
      <c r="Q16" t="s">
        <v>59</v>
      </c>
      <c r="R16">
        <v>960</v>
      </c>
      <c r="S16" t="s">
        <v>63</v>
      </c>
      <c r="T16">
        <v>140</v>
      </c>
      <c r="W16" t="s">
        <v>29</v>
      </c>
    </row>
    <row r="17" spans="1:23">
      <c r="A17" t="s">
        <v>65</v>
      </c>
      <c r="B17" s="2" t="str">
        <f>Hyperlink("https://www.diodes.com/assets/Datasheets/FMMT734.pdf")</f>
        <v>https://www.diodes.com/assets/Datasheets/FMMT734.pdf</v>
      </c>
      <c r="C17" t="str">
        <f>Hyperlink("https://www.diodes.com/part/view/FMMT734","FMMT734")</f>
        <v>FMMT734</v>
      </c>
      <c r="D17" t="s">
        <v>66</v>
      </c>
      <c r="E17" t="s">
        <v>25</v>
      </c>
      <c r="F17" t="s">
        <v>26</v>
      </c>
      <c r="G17" t="s">
        <v>27</v>
      </c>
      <c r="H17">
        <v>100</v>
      </c>
      <c r="I17">
        <v>0.8</v>
      </c>
      <c r="J17">
        <v>5</v>
      </c>
      <c r="K17">
        <v>0.625</v>
      </c>
      <c r="L17">
        <v>20000</v>
      </c>
      <c r="M17">
        <v>0.1</v>
      </c>
      <c r="N17">
        <v>5000</v>
      </c>
      <c r="O17">
        <v>2</v>
      </c>
      <c r="P17">
        <v>970</v>
      </c>
      <c r="Q17" t="s">
        <v>67</v>
      </c>
      <c r="R17">
        <v>1050</v>
      </c>
      <c r="S17" t="s">
        <v>63</v>
      </c>
      <c r="T17">
        <v>140</v>
      </c>
      <c r="W17" t="s">
        <v>29</v>
      </c>
    </row>
    <row r="18" spans="1:23">
      <c r="A18" t="s">
        <v>68</v>
      </c>
      <c r="B18" s="2" t="str">
        <f>Hyperlink("https://www.diodes.com/assets/Datasheets/FZT600A.pdf")</f>
        <v>https://www.diodes.com/assets/Datasheets/FZT600A.pdf</v>
      </c>
      <c r="C18" t="str">
        <f>Hyperlink("https://www.diodes.com/part/view/FZT600","FZT600")</f>
        <v>FZT600</v>
      </c>
      <c r="D18" t="s">
        <v>69</v>
      </c>
      <c r="E18" t="s">
        <v>25</v>
      </c>
      <c r="F18" t="s">
        <v>26</v>
      </c>
      <c r="G18" t="s">
        <v>35</v>
      </c>
      <c r="H18">
        <v>140</v>
      </c>
      <c r="I18">
        <v>2</v>
      </c>
      <c r="J18">
        <v>4</v>
      </c>
      <c r="K18">
        <v>2</v>
      </c>
      <c r="L18">
        <v>2000</v>
      </c>
      <c r="M18">
        <v>0.5</v>
      </c>
      <c r="N18">
        <v>1000</v>
      </c>
      <c r="O18">
        <v>1</v>
      </c>
      <c r="P18">
        <v>1100</v>
      </c>
      <c r="Q18" t="s">
        <v>59</v>
      </c>
      <c r="R18">
        <v>1200</v>
      </c>
      <c r="S18" t="s">
        <v>70</v>
      </c>
      <c r="T18">
        <v>250</v>
      </c>
      <c r="W18" t="s">
        <v>71</v>
      </c>
    </row>
    <row r="19" spans="1:23">
      <c r="A19" t="s">
        <v>72</v>
      </c>
      <c r="B19" s="2" t="str">
        <f>Hyperlink("https://www.diodes.com/assets/Datasheets/FZT600A.pdf")</f>
        <v>https://www.diodes.com/assets/Datasheets/FZT600A.pdf</v>
      </c>
      <c r="C19" t="str">
        <f>Hyperlink("https://www.diodes.com/part/view/FZT600B","FZT600B")</f>
        <v>FZT600B</v>
      </c>
      <c r="D19" t="s">
        <v>69</v>
      </c>
      <c r="E19" t="s">
        <v>25</v>
      </c>
      <c r="F19" t="s">
        <v>26</v>
      </c>
      <c r="G19" t="s">
        <v>35</v>
      </c>
      <c r="H19">
        <v>140</v>
      </c>
      <c r="I19">
        <v>2</v>
      </c>
      <c r="J19">
        <v>4</v>
      </c>
      <c r="K19">
        <v>2</v>
      </c>
      <c r="L19">
        <v>10000</v>
      </c>
      <c r="M19">
        <v>0.5</v>
      </c>
      <c r="N19">
        <v>5000</v>
      </c>
      <c r="O19">
        <v>1</v>
      </c>
      <c r="P19">
        <v>1100</v>
      </c>
      <c r="Q19" t="s">
        <v>59</v>
      </c>
      <c r="R19">
        <v>1200</v>
      </c>
      <c r="S19" t="s">
        <v>70</v>
      </c>
      <c r="T19">
        <v>250</v>
      </c>
      <c r="W19" t="s">
        <v>71</v>
      </c>
    </row>
    <row r="20" spans="1:23">
      <c r="A20" t="s">
        <v>73</v>
      </c>
      <c r="B20" s="2" t="str">
        <f>Hyperlink("https://www.diodes.com/assets/Datasheets/FZT600BQ.pdf")</f>
        <v>https://www.diodes.com/assets/Datasheets/FZT600BQ.pdf</v>
      </c>
      <c r="C20" t="str">
        <f>Hyperlink("https://www.diodes.com/part/view/FZT600BQ","FZT600BQ")</f>
        <v>FZT600BQ</v>
      </c>
      <c r="D20" t="s">
        <v>74</v>
      </c>
      <c r="E20" t="s">
        <v>25</v>
      </c>
      <c r="F20" t="s">
        <v>32</v>
      </c>
      <c r="G20" t="s">
        <v>35</v>
      </c>
      <c r="H20">
        <v>140</v>
      </c>
      <c r="I20">
        <v>2</v>
      </c>
      <c r="J20">
        <v>4</v>
      </c>
      <c r="K20">
        <v>2</v>
      </c>
      <c r="L20">
        <v>10000</v>
      </c>
      <c r="M20">
        <v>0.5</v>
      </c>
      <c r="N20">
        <v>5000</v>
      </c>
      <c r="O20">
        <v>1</v>
      </c>
      <c r="P20">
        <v>1100</v>
      </c>
      <c r="Q20" t="s">
        <v>59</v>
      </c>
      <c r="R20">
        <v>1200</v>
      </c>
      <c r="S20" t="s">
        <v>70</v>
      </c>
      <c r="T20">
        <v>250</v>
      </c>
      <c r="W20" t="s">
        <v>75</v>
      </c>
    </row>
    <row r="21" spans="1:23">
      <c r="A21" t="s">
        <v>76</v>
      </c>
      <c r="B21" s="2" t="str">
        <f>Hyperlink("https://www.diodes.com/assets/Datasheets/FZT603.pdf")</f>
        <v>https://www.diodes.com/assets/Datasheets/FZT603.pdf</v>
      </c>
      <c r="C21" t="str">
        <f>Hyperlink("https://www.diodes.com/part/view/FZT603","FZT603")</f>
        <v>FZT603</v>
      </c>
      <c r="D21" t="s">
        <v>77</v>
      </c>
      <c r="E21" t="s">
        <v>25</v>
      </c>
      <c r="F21" t="s">
        <v>26</v>
      </c>
      <c r="G21" t="s">
        <v>35</v>
      </c>
      <c r="H21">
        <v>80</v>
      </c>
      <c r="I21">
        <v>2</v>
      </c>
      <c r="J21">
        <v>6</v>
      </c>
      <c r="K21">
        <v>2</v>
      </c>
      <c r="L21">
        <v>5000</v>
      </c>
      <c r="M21">
        <v>0.5</v>
      </c>
      <c r="N21">
        <v>2000</v>
      </c>
      <c r="O21">
        <v>2</v>
      </c>
      <c r="P21">
        <v>900</v>
      </c>
      <c r="Q21" t="s">
        <v>78</v>
      </c>
      <c r="R21">
        <v>1130</v>
      </c>
      <c r="S21" t="s">
        <v>79</v>
      </c>
      <c r="T21">
        <v>150</v>
      </c>
      <c r="W21" t="s">
        <v>71</v>
      </c>
    </row>
    <row r="22" spans="1:23">
      <c r="A22" t="s">
        <v>80</v>
      </c>
      <c r="B22" s="2" t="str">
        <f>Hyperlink("https://www.diodes.com/assets/Datasheets/FZT603Q.pdf")</f>
        <v>https://www.diodes.com/assets/Datasheets/FZT603Q.pdf</v>
      </c>
      <c r="C22" t="str">
        <f>Hyperlink("https://www.diodes.com/part/view/FZT603Q","FZT603Q")</f>
        <v>FZT603Q</v>
      </c>
      <c r="D22" t="s">
        <v>77</v>
      </c>
      <c r="E22" t="s">
        <v>25</v>
      </c>
      <c r="F22" t="s">
        <v>32</v>
      </c>
      <c r="G22" t="s">
        <v>35</v>
      </c>
      <c r="H22">
        <v>80</v>
      </c>
      <c r="I22">
        <v>2</v>
      </c>
      <c r="J22">
        <v>6</v>
      </c>
      <c r="K22">
        <v>2</v>
      </c>
      <c r="L22">
        <v>5000</v>
      </c>
      <c r="M22">
        <v>0.5</v>
      </c>
      <c r="N22">
        <v>2000</v>
      </c>
      <c r="O22">
        <v>2</v>
      </c>
      <c r="P22">
        <v>900</v>
      </c>
      <c r="Q22" t="s">
        <v>78</v>
      </c>
      <c r="R22">
        <v>1130</v>
      </c>
      <c r="T22">
        <v>150</v>
      </c>
      <c r="W22" t="s">
        <v>71</v>
      </c>
    </row>
    <row r="23" spans="1:23">
      <c r="A23" t="s">
        <v>81</v>
      </c>
      <c r="B23" s="2" t="str">
        <f>Hyperlink("https://www.diodes.com/assets/Datasheets/FZT605.pdf")</f>
        <v>https://www.diodes.com/assets/Datasheets/FZT605.pdf</v>
      </c>
      <c r="C23" t="str">
        <f>Hyperlink("https://www.diodes.com/part/view/FZT605","FZT605")</f>
        <v>FZT605</v>
      </c>
      <c r="D23" t="s">
        <v>82</v>
      </c>
      <c r="E23" t="s">
        <v>25</v>
      </c>
      <c r="F23" t="s">
        <v>26</v>
      </c>
      <c r="G23" t="s">
        <v>35</v>
      </c>
      <c r="H23">
        <v>120</v>
      </c>
      <c r="I23">
        <v>1.5</v>
      </c>
      <c r="J23">
        <v>4</v>
      </c>
      <c r="K23">
        <v>2</v>
      </c>
      <c r="L23">
        <v>5000</v>
      </c>
      <c r="M23">
        <v>0.5</v>
      </c>
      <c r="N23">
        <v>2000</v>
      </c>
      <c r="O23">
        <v>1</v>
      </c>
      <c r="P23">
        <v>1000</v>
      </c>
      <c r="Q23" t="s">
        <v>49</v>
      </c>
      <c r="R23">
        <v>1500</v>
      </c>
      <c r="S23" t="s">
        <v>50</v>
      </c>
      <c r="T23">
        <v>150</v>
      </c>
      <c r="W23" t="s">
        <v>83</v>
      </c>
    </row>
    <row r="24" spans="1:23">
      <c r="A24" t="s">
        <v>84</v>
      </c>
      <c r="B24" s="2" t="str">
        <f>Hyperlink("https://www.diodes.com/assets/Datasheets/FZT705.pdf")</f>
        <v>https://www.diodes.com/assets/Datasheets/FZT705.pdf</v>
      </c>
      <c r="C24" t="str">
        <f>Hyperlink("https://www.diodes.com/part/view/FZT705","FZT705")</f>
        <v>FZT705</v>
      </c>
      <c r="D24" t="s">
        <v>85</v>
      </c>
      <c r="E24" t="s">
        <v>25</v>
      </c>
      <c r="F24" t="s">
        <v>26</v>
      </c>
      <c r="G24" t="s">
        <v>27</v>
      </c>
      <c r="H24">
        <v>120</v>
      </c>
      <c r="I24">
        <v>2</v>
      </c>
      <c r="J24">
        <v>4</v>
      </c>
      <c r="K24">
        <v>2</v>
      </c>
      <c r="L24">
        <v>3000</v>
      </c>
      <c r="M24">
        <v>0.1</v>
      </c>
      <c r="N24">
        <v>2000</v>
      </c>
      <c r="O24">
        <v>2</v>
      </c>
      <c r="P24">
        <v>1300</v>
      </c>
      <c r="Q24" t="s">
        <v>50</v>
      </c>
      <c r="R24">
        <v>2500</v>
      </c>
      <c r="S24" t="s">
        <v>53</v>
      </c>
      <c r="T24">
        <v>160</v>
      </c>
      <c r="W24" t="s">
        <v>71</v>
      </c>
    </row>
    <row r="25" spans="1:23">
      <c r="A25" t="s">
        <v>86</v>
      </c>
      <c r="B25" s="2" t="str">
        <f>Hyperlink("https://www.diodes.com/assets/Datasheets/FZT7053.pdf")</f>
        <v>https://www.diodes.com/assets/Datasheets/FZT7053.pdf</v>
      </c>
      <c r="C25" t="str">
        <f>Hyperlink("https://www.diodes.com/part/view/FZT7053","FZT7053")</f>
        <v>FZT7053</v>
      </c>
      <c r="D25" t="s">
        <v>87</v>
      </c>
      <c r="E25" t="s">
        <v>25</v>
      </c>
      <c r="F25" t="s">
        <v>26</v>
      </c>
      <c r="G25" t="s">
        <v>35</v>
      </c>
      <c r="H25">
        <v>100</v>
      </c>
      <c r="I25">
        <v>1.5</v>
      </c>
      <c r="J25">
        <v>2</v>
      </c>
      <c r="K25">
        <v>2</v>
      </c>
      <c r="L25">
        <v>10000</v>
      </c>
      <c r="M25">
        <v>0.1</v>
      </c>
      <c r="N25">
        <v>1000</v>
      </c>
      <c r="O25">
        <v>1</v>
      </c>
      <c r="P25">
        <v>1500</v>
      </c>
      <c r="Q25" t="s">
        <v>28</v>
      </c>
      <c r="T25">
        <v>200</v>
      </c>
      <c r="W25" t="s">
        <v>71</v>
      </c>
    </row>
    <row r="26" spans="1:23">
      <c r="A26" t="s">
        <v>88</v>
      </c>
      <c r="B26" s="2" t="str">
        <f>Hyperlink("https://www.diodes.com/assets/Datasheets/FZT705Q.pdf")</f>
        <v>https://www.diodes.com/assets/Datasheets/FZT705Q.pdf</v>
      </c>
      <c r="C26" t="str">
        <f>Hyperlink("https://www.diodes.com/part/view/FZT705Q","FZT705Q")</f>
        <v>FZT705Q</v>
      </c>
      <c r="D26" t="s">
        <v>85</v>
      </c>
      <c r="E26" t="s">
        <v>25</v>
      </c>
      <c r="F26" t="s">
        <v>32</v>
      </c>
      <c r="G26" t="s">
        <v>27</v>
      </c>
      <c r="H26">
        <v>120</v>
      </c>
      <c r="I26">
        <v>2</v>
      </c>
      <c r="J26">
        <v>4</v>
      </c>
      <c r="K26">
        <v>2</v>
      </c>
      <c r="L26">
        <v>3000</v>
      </c>
      <c r="M26">
        <v>0.1</v>
      </c>
      <c r="N26">
        <v>2000</v>
      </c>
      <c r="O26">
        <v>2</v>
      </c>
      <c r="P26">
        <v>1300</v>
      </c>
      <c r="Q26" t="s">
        <v>50</v>
      </c>
      <c r="R26">
        <v>2500</v>
      </c>
      <c r="S26" t="s">
        <v>53</v>
      </c>
      <c r="T26">
        <v>160</v>
      </c>
      <c r="W26" t="s">
        <v>71</v>
      </c>
    </row>
    <row r="27" spans="1:23">
      <c r="A27" t="s">
        <v>89</v>
      </c>
      <c r="B27" s="2" t="str">
        <f>Hyperlink("https://www.diodes.com/assets/Datasheets/FZTA14.pdf")</f>
        <v>https://www.diodes.com/assets/Datasheets/FZTA14.pdf</v>
      </c>
      <c r="C27" t="str">
        <f>Hyperlink("https://www.diodes.com/part/view/FZTA14","FZTA14")</f>
        <v>FZTA14</v>
      </c>
      <c r="D27" t="s">
        <v>90</v>
      </c>
      <c r="E27" t="s">
        <v>25</v>
      </c>
      <c r="F27" t="s">
        <v>26</v>
      </c>
      <c r="G27" t="s">
        <v>35</v>
      </c>
      <c r="H27">
        <v>30</v>
      </c>
      <c r="I27">
        <v>1</v>
      </c>
      <c r="K27">
        <v>2</v>
      </c>
      <c r="L27">
        <v>20000</v>
      </c>
      <c r="M27">
        <v>0.1</v>
      </c>
      <c r="N27">
        <v>5000</v>
      </c>
      <c r="O27">
        <v>1</v>
      </c>
      <c r="P27">
        <v>1500</v>
      </c>
      <c r="Q27" t="s">
        <v>28</v>
      </c>
      <c r="R27">
        <v>1600</v>
      </c>
      <c r="S27" t="s">
        <v>50</v>
      </c>
      <c r="T27">
        <v>170</v>
      </c>
      <c r="W27" t="s">
        <v>71</v>
      </c>
    </row>
    <row r="28" spans="1:23">
      <c r="A28" t="s">
        <v>91</v>
      </c>
      <c r="B28" s="2" t="str">
        <f>Hyperlink("https://www.diodes.com/assets/Datasheets/MMBT6427.pdf")</f>
        <v>https://www.diodes.com/assets/Datasheets/MMBT6427.pdf</v>
      </c>
      <c r="C28" t="str">
        <f>Hyperlink("https://www.diodes.com/part/view/MMBT6427","MMBT6427")</f>
        <v>MMBT6427</v>
      </c>
      <c r="D28" t="s">
        <v>92</v>
      </c>
      <c r="E28" t="s">
        <v>25</v>
      </c>
      <c r="F28" t="s">
        <v>26</v>
      </c>
      <c r="G28" t="s">
        <v>35</v>
      </c>
      <c r="H28">
        <v>40</v>
      </c>
      <c r="I28">
        <v>0.5</v>
      </c>
      <c r="K28">
        <v>0.3</v>
      </c>
      <c r="L28">
        <v>20000</v>
      </c>
      <c r="M28">
        <v>0.1</v>
      </c>
      <c r="N28">
        <v>14000</v>
      </c>
      <c r="O28">
        <v>0.5</v>
      </c>
      <c r="P28">
        <v>1200</v>
      </c>
      <c r="Q28" t="s">
        <v>93</v>
      </c>
      <c r="R28">
        <v>1500</v>
      </c>
      <c r="S28" t="s">
        <v>46</v>
      </c>
      <c r="W28" t="s">
        <v>29</v>
      </c>
    </row>
    <row r="29" spans="1:23">
      <c r="A29" t="s">
        <v>94</v>
      </c>
      <c r="B29" s="2" t="str">
        <f>Hyperlink("https://www.diodes.com/assets/Datasheets/MMBTA13_MMBTA14.pdf")</f>
        <v>https://www.diodes.com/assets/Datasheets/MMBTA13_MMBTA14.pdf</v>
      </c>
      <c r="C29" t="str">
        <f>Hyperlink("https://www.diodes.com/part/view/MMBTA13","MMBTA13")</f>
        <v>MMBTA13</v>
      </c>
      <c r="D29" t="s">
        <v>95</v>
      </c>
      <c r="E29" t="s">
        <v>25</v>
      </c>
      <c r="F29" t="s">
        <v>26</v>
      </c>
      <c r="G29" t="s">
        <v>35</v>
      </c>
      <c r="H29">
        <v>30</v>
      </c>
      <c r="I29">
        <v>0.3</v>
      </c>
      <c r="K29">
        <v>0.3</v>
      </c>
      <c r="L29">
        <v>5000</v>
      </c>
      <c r="M29">
        <v>0.01</v>
      </c>
      <c r="N29">
        <v>10000</v>
      </c>
      <c r="O29">
        <v>0.1</v>
      </c>
      <c r="P29">
        <v>1500</v>
      </c>
      <c r="Q29" t="s">
        <v>28</v>
      </c>
      <c r="T29">
        <v>125</v>
      </c>
      <c r="W29" t="s">
        <v>29</v>
      </c>
    </row>
    <row r="30" spans="1:23">
      <c r="A30" t="s">
        <v>96</v>
      </c>
      <c r="B30" s="2" t="str">
        <f>Hyperlink("https://www.diodes.com/assets/Datasheets/MMBTA13_MMBTA14.pdf")</f>
        <v>https://www.diodes.com/assets/Datasheets/MMBTA13_MMBTA14.pdf</v>
      </c>
      <c r="C30" t="str">
        <f>Hyperlink("https://www.diodes.com/part/view/MMBTA14","MMBTA14")</f>
        <v>MMBTA14</v>
      </c>
      <c r="D30" t="s">
        <v>95</v>
      </c>
      <c r="E30" t="s">
        <v>25</v>
      </c>
      <c r="F30" t="s">
        <v>26</v>
      </c>
      <c r="G30" t="s">
        <v>35</v>
      </c>
      <c r="H30">
        <v>30</v>
      </c>
      <c r="I30">
        <v>0.3</v>
      </c>
      <c r="K30">
        <v>0.3</v>
      </c>
      <c r="L30">
        <v>10000</v>
      </c>
      <c r="M30">
        <v>0.01</v>
      </c>
      <c r="N30">
        <v>20000</v>
      </c>
      <c r="O30">
        <v>0.1</v>
      </c>
      <c r="P30">
        <v>1500</v>
      </c>
      <c r="Q30" t="s">
        <v>28</v>
      </c>
      <c r="T30">
        <v>125</v>
      </c>
      <c r="W30" t="s">
        <v>29</v>
      </c>
    </row>
    <row r="31" spans="1:23">
      <c r="A31" t="s">
        <v>97</v>
      </c>
      <c r="B31" s="2" t="str">
        <f>Hyperlink("https://www.diodes.com/assets/Datasheets/ds30055.pdf")</f>
        <v>https://www.diodes.com/assets/Datasheets/ds30055.pdf</v>
      </c>
      <c r="C31" t="str">
        <f>Hyperlink("https://www.diodes.com/part/view/MMBTA63","MMBTA63")</f>
        <v>MMBTA63</v>
      </c>
      <c r="D31" t="s">
        <v>98</v>
      </c>
      <c r="E31" t="s">
        <v>25</v>
      </c>
      <c r="F31" t="s">
        <v>26</v>
      </c>
      <c r="G31" t="s">
        <v>27</v>
      </c>
      <c r="H31">
        <v>30</v>
      </c>
      <c r="I31">
        <v>0.5</v>
      </c>
      <c r="K31">
        <v>0.3</v>
      </c>
      <c r="L31">
        <v>5000</v>
      </c>
      <c r="M31">
        <v>0.01</v>
      </c>
      <c r="N31">
        <v>10000</v>
      </c>
      <c r="O31">
        <v>0.1</v>
      </c>
      <c r="P31">
        <v>1500</v>
      </c>
      <c r="Q31" t="s">
        <v>28</v>
      </c>
      <c r="T31">
        <v>125</v>
      </c>
      <c r="W31" t="s">
        <v>29</v>
      </c>
    </row>
    <row r="32" spans="1:23">
      <c r="A32" t="s">
        <v>99</v>
      </c>
      <c r="B32" s="2" t="str">
        <f>Hyperlink("https://www.diodes.com/assets/Datasheets/ds30055.pdf")</f>
        <v>https://www.diodes.com/assets/Datasheets/ds30055.pdf</v>
      </c>
      <c r="C32" t="str">
        <f>Hyperlink("https://www.diodes.com/part/view/MMBTA64","MMBTA64")</f>
        <v>MMBTA64</v>
      </c>
      <c r="D32" t="s">
        <v>98</v>
      </c>
      <c r="E32" t="s">
        <v>25</v>
      </c>
      <c r="F32" t="s">
        <v>26</v>
      </c>
      <c r="G32" t="s">
        <v>27</v>
      </c>
      <c r="H32">
        <v>30</v>
      </c>
      <c r="I32">
        <v>0.5</v>
      </c>
      <c r="K32">
        <v>0.3</v>
      </c>
      <c r="L32">
        <v>10000</v>
      </c>
      <c r="M32">
        <v>0.01</v>
      </c>
      <c r="N32">
        <v>20000</v>
      </c>
      <c r="O32">
        <v>0.1</v>
      </c>
      <c r="P32">
        <v>1500</v>
      </c>
      <c r="Q32" t="s">
        <v>28</v>
      </c>
      <c r="T32">
        <v>125</v>
      </c>
      <c r="W32" t="s">
        <v>29</v>
      </c>
    </row>
    <row r="33" spans="1:23">
      <c r="A33" t="s">
        <v>100</v>
      </c>
      <c r="B33" s="2" t="str">
        <f>Hyperlink("https://www.diodes.com/assets/Datasheets/ds30166.pdf")</f>
        <v>https://www.diodes.com/assets/Datasheets/ds30166.pdf</v>
      </c>
      <c r="C33" t="str">
        <f>Hyperlink("https://www.diodes.com/part/view/MMST6427","MMST6427")</f>
        <v>MMST6427</v>
      </c>
      <c r="D33" t="s">
        <v>101</v>
      </c>
      <c r="E33" t="s">
        <v>25</v>
      </c>
      <c r="F33" t="s">
        <v>26</v>
      </c>
      <c r="G33" t="s">
        <v>35</v>
      </c>
      <c r="H33">
        <v>40</v>
      </c>
      <c r="I33">
        <v>0.5</v>
      </c>
      <c r="K33">
        <v>0.2</v>
      </c>
      <c r="L33">
        <v>20000</v>
      </c>
      <c r="M33">
        <v>0.1</v>
      </c>
      <c r="N33">
        <v>14000</v>
      </c>
      <c r="O33">
        <v>0.5</v>
      </c>
      <c r="P33">
        <v>1200</v>
      </c>
      <c r="Q33" t="s">
        <v>93</v>
      </c>
      <c r="R33">
        <v>1500</v>
      </c>
      <c r="S33" t="s">
        <v>46</v>
      </c>
      <c r="W33" t="s">
        <v>102</v>
      </c>
    </row>
    <row r="34" spans="1:23">
      <c r="A34" t="s">
        <v>103</v>
      </c>
      <c r="B34" s="2" t="str">
        <f>Hyperlink("https://www.diodes.com/assets/Datasheets/ds30165.pdf")</f>
        <v>https://www.diodes.com/assets/Datasheets/ds30165.pdf</v>
      </c>
      <c r="C34" t="str">
        <f>Hyperlink("https://www.diodes.com/part/view/MMSTA13","MMSTA13")</f>
        <v>MMSTA13</v>
      </c>
      <c r="D34" t="s">
        <v>104</v>
      </c>
      <c r="E34" t="s">
        <v>25</v>
      </c>
      <c r="F34" t="s">
        <v>26</v>
      </c>
      <c r="G34" t="s">
        <v>35</v>
      </c>
      <c r="H34">
        <v>30</v>
      </c>
      <c r="I34">
        <v>0.3</v>
      </c>
      <c r="K34">
        <v>0.2</v>
      </c>
      <c r="L34">
        <v>5000</v>
      </c>
      <c r="M34">
        <v>0.01</v>
      </c>
      <c r="N34">
        <v>10000</v>
      </c>
      <c r="O34">
        <v>0.1</v>
      </c>
      <c r="P34">
        <v>1500</v>
      </c>
      <c r="Q34" t="s">
        <v>28</v>
      </c>
      <c r="T34">
        <v>125</v>
      </c>
      <c r="W34" t="s">
        <v>102</v>
      </c>
    </row>
    <row r="35" spans="1:23">
      <c r="A35" t="s">
        <v>105</v>
      </c>
      <c r="B35" s="2" t="str">
        <f>Hyperlink("https://www.diodes.com/assets/Datasheets/ds30165.pdf")</f>
        <v>https://www.diodes.com/assets/Datasheets/ds30165.pdf</v>
      </c>
      <c r="C35" t="str">
        <f>Hyperlink("https://www.diodes.com/part/view/MMSTA14","MMSTA14")</f>
        <v>MMSTA14</v>
      </c>
      <c r="D35" t="s">
        <v>104</v>
      </c>
      <c r="E35" t="s">
        <v>25</v>
      </c>
      <c r="F35" t="s">
        <v>26</v>
      </c>
      <c r="G35" t="s">
        <v>35</v>
      </c>
      <c r="H35">
        <v>30</v>
      </c>
      <c r="I35">
        <v>0.3</v>
      </c>
      <c r="K35">
        <v>0.2</v>
      </c>
      <c r="L35">
        <v>10000</v>
      </c>
      <c r="M35">
        <v>0.01</v>
      </c>
      <c r="N35">
        <v>20000</v>
      </c>
      <c r="O35">
        <v>0.1</v>
      </c>
      <c r="P35">
        <v>1500</v>
      </c>
      <c r="Q35" t="s">
        <v>28</v>
      </c>
      <c r="T35">
        <v>125</v>
      </c>
      <c r="W35" t="s">
        <v>102</v>
      </c>
    </row>
    <row r="36" spans="1:23">
      <c r="A36" t="s">
        <v>106</v>
      </c>
      <c r="B36" s="2" t="str">
        <f>Hyperlink("https://www.diodes.com/assets/Datasheets/ds30159.pdf")</f>
        <v>https://www.diodes.com/assets/Datasheets/ds30159.pdf</v>
      </c>
      <c r="C36" t="str">
        <f>Hyperlink("https://www.diodes.com/part/view/MMSTA63","MMSTA63")</f>
        <v>MMSTA63</v>
      </c>
      <c r="D36" t="s">
        <v>107</v>
      </c>
      <c r="E36" t="s">
        <v>25</v>
      </c>
      <c r="F36" t="s">
        <v>26</v>
      </c>
      <c r="G36" t="s">
        <v>27</v>
      </c>
      <c r="H36">
        <v>30</v>
      </c>
      <c r="I36">
        <v>0.5</v>
      </c>
      <c r="K36">
        <v>0.2</v>
      </c>
      <c r="L36">
        <v>5000</v>
      </c>
      <c r="M36">
        <v>0.01</v>
      </c>
      <c r="N36">
        <v>10000</v>
      </c>
      <c r="O36">
        <v>0.1</v>
      </c>
      <c r="P36">
        <v>1500</v>
      </c>
      <c r="Q36" t="s">
        <v>28</v>
      </c>
      <c r="T36">
        <v>125</v>
      </c>
      <c r="W36" t="s">
        <v>102</v>
      </c>
    </row>
    <row r="37" spans="1:23">
      <c r="A37" t="s">
        <v>108</v>
      </c>
      <c r="B37" s="2" t="str">
        <f>Hyperlink("https://www.diodes.com/assets/Datasheets/ds30159.pdf")</f>
        <v>https://www.diodes.com/assets/Datasheets/ds30159.pdf</v>
      </c>
      <c r="C37" t="str">
        <f>Hyperlink("https://www.diodes.com/part/view/MMSTA64","MMSTA64")</f>
        <v>MMSTA64</v>
      </c>
      <c r="D37" t="s">
        <v>107</v>
      </c>
      <c r="E37" t="s">
        <v>25</v>
      </c>
      <c r="F37" t="s">
        <v>26</v>
      </c>
      <c r="G37" t="s">
        <v>27</v>
      </c>
      <c r="H37">
        <v>30</v>
      </c>
      <c r="I37">
        <v>0.5</v>
      </c>
      <c r="K37">
        <v>0.2</v>
      </c>
      <c r="L37">
        <v>10000</v>
      </c>
      <c r="M37">
        <v>0.01</v>
      </c>
      <c r="N37">
        <v>20000</v>
      </c>
      <c r="O37">
        <v>0.1</v>
      </c>
      <c r="P37">
        <v>1500</v>
      </c>
      <c r="Q37" t="s">
        <v>28</v>
      </c>
      <c r="T37">
        <v>125</v>
      </c>
      <c r="W37" t="s">
        <v>102</v>
      </c>
    </row>
    <row r="38" spans="1:23">
      <c r="A38" t="s">
        <v>109</v>
      </c>
      <c r="B38" s="2" t="str">
        <f>Hyperlink("https://www.diodes.com/assets/Datasheets/ZDT6702.pdf")</f>
        <v>https://www.diodes.com/assets/Datasheets/ZDT6702.pdf</v>
      </c>
      <c r="C38" t="str">
        <f>Hyperlink("https://www.diodes.com/part/view/ZDT6702","ZDT6702")</f>
        <v>ZDT6702</v>
      </c>
      <c r="D38" t="s">
        <v>110</v>
      </c>
      <c r="E38" t="s">
        <v>25</v>
      </c>
      <c r="F38" t="s">
        <v>26</v>
      </c>
      <c r="G38" t="s">
        <v>111</v>
      </c>
      <c r="H38">
        <v>60</v>
      </c>
      <c r="I38">
        <v>1.75</v>
      </c>
      <c r="J38">
        <v>4</v>
      </c>
      <c r="K38">
        <v>2.25</v>
      </c>
      <c r="L38" t="s">
        <v>112</v>
      </c>
      <c r="M38">
        <v>0.5</v>
      </c>
      <c r="N38" t="s">
        <v>113</v>
      </c>
      <c r="O38">
        <v>2</v>
      </c>
      <c r="P38" t="s">
        <v>114</v>
      </c>
      <c r="Q38" t="s">
        <v>46</v>
      </c>
      <c r="R38">
        <v>1280</v>
      </c>
      <c r="S38" t="s">
        <v>115</v>
      </c>
      <c r="T38">
        <v>140</v>
      </c>
      <c r="W38" t="s">
        <v>116</v>
      </c>
    </row>
    <row r="39" spans="1:23">
      <c r="A39" t="s">
        <v>117</v>
      </c>
      <c r="B39" s="2" t="str">
        <f>Hyperlink("https://www.diodes.com/assets/Datasheets/ZDT6702.pdf")</f>
        <v>https://www.diodes.com/assets/Datasheets/ZDT6702.pdf</v>
      </c>
      <c r="C39" t="str">
        <f>Hyperlink("https://www.diodes.com/part/view/ZDT6702Q","ZDT6702Q")</f>
        <v>ZDT6702Q</v>
      </c>
      <c r="D39" t="s">
        <v>110</v>
      </c>
      <c r="E39" t="s">
        <v>25</v>
      </c>
      <c r="F39" t="s">
        <v>32</v>
      </c>
      <c r="G39" t="s">
        <v>111</v>
      </c>
      <c r="H39">
        <v>60</v>
      </c>
      <c r="I39">
        <v>1.75</v>
      </c>
      <c r="J39">
        <v>4</v>
      </c>
      <c r="K39">
        <v>2.25</v>
      </c>
      <c r="L39" t="s">
        <v>112</v>
      </c>
      <c r="M39">
        <v>0.5</v>
      </c>
      <c r="N39" t="s">
        <v>113</v>
      </c>
      <c r="O39">
        <v>2</v>
      </c>
      <c r="P39" t="s">
        <v>114</v>
      </c>
      <c r="Q39" t="s">
        <v>46</v>
      </c>
      <c r="R39">
        <v>1280</v>
      </c>
      <c r="S39" t="s">
        <v>115</v>
      </c>
      <c r="T39">
        <v>140</v>
      </c>
      <c r="W39" t="s">
        <v>116</v>
      </c>
    </row>
    <row r="40" spans="1:23">
      <c r="A40" t="s">
        <v>118</v>
      </c>
      <c r="B40" s="2" t="str">
        <f>Hyperlink("https://www.diodes.com/assets/Datasheets/ZTX602.pdf")</f>
        <v>https://www.diodes.com/assets/Datasheets/ZTX602.pdf</v>
      </c>
      <c r="C40" t="str">
        <f>Hyperlink("https://www.diodes.com/part/view/ZTX603","ZTX603")</f>
        <v>ZTX603</v>
      </c>
      <c r="D40" t="s">
        <v>119</v>
      </c>
      <c r="E40" t="s">
        <v>25</v>
      </c>
      <c r="F40" t="s">
        <v>26</v>
      </c>
      <c r="G40" t="s">
        <v>35</v>
      </c>
      <c r="H40">
        <v>80</v>
      </c>
      <c r="I40">
        <v>1</v>
      </c>
      <c r="J40">
        <v>4</v>
      </c>
      <c r="K40">
        <v>1</v>
      </c>
      <c r="L40">
        <v>5000</v>
      </c>
      <c r="M40">
        <v>0.5</v>
      </c>
      <c r="N40">
        <v>2000</v>
      </c>
      <c r="O40">
        <v>1</v>
      </c>
      <c r="P40">
        <v>1000</v>
      </c>
      <c r="Q40" t="s">
        <v>78</v>
      </c>
      <c r="R40">
        <v>1000</v>
      </c>
      <c r="S40" t="s">
        <v>120</v>
      </c>
      <c r="T40">
        <v>150</v>
      </c>
      <c r="W40" t="s">
        <v>43</v>
      </c>
    </row>
    <row r="41" spans="1:23">
      <c r="A41" t="s">
        <v>121</v>
      </c>
      <c r="B41" s="2" t="str">
        <f>Hyperlink("https://www.diodes.com/assets/Datasheets/ZTX604.pdf")</f>
        <v>https://www.diodes.com/assets/Datasheets/ZTX604.pdf</v>
      </c>
      <c r="C41" t="str">
        <f>Hyperlink("https://www.diodes.com/part/view/ZTX605","ZTX605")</f>
        <v>ZTX605</v>
      </c>
      <c r="D41" t="s">
        <v>122</v>
      </c>
      <c r="E41" t="s">
        <v>25</v>
      </c>
      <c r="F41" t="s">
        <v>26</v>
      </c>
      <c r="G41" t="s">
        <v>35</v>
      </c>
      <c r="H41">
        <v>120</v>
      </c>
      <c r="I41">
        <v>1</v>
      </c>
      <c r="J41">
        <v>4</v>
      </c>
      <c r="K41">
        <v>1</v>
      </c>
      <c r="L41">
        <v>5000</v>
      </c>
      <c r="M41">
        <v>0.5</v>
      </c>
      <c r="N41">
        <v>2000</v>
      </c>
      <c r="O41">
        <v>1</v>
      </c>
      <c r="P41">
        <v>1000</v>
      </c>
      <c r="Q41" t="s">
        <v>49</v>
      </c>
      <c r="R41">
        <v>1500</v>
      </c>
      <c r="S41" t="s">
        <v>120</v>
      </c>
      <c r="T41">
        <v>150</v>
      </c>
      <c r="W41" t="s">
        <v>43</v>
      </c>
    </row>
    <row r="42" spans="1:23">
      <c r="A42" t="s">
        <v>123</v>
      </c>
      <c r="B42" s="2" t="str">
        <f>Hyperlink("https://www.diodes.com/assets/Datasheets/ZTX614.pdf")</f>
        <v>https://www.diodes.com/assets/Datasheets/ZTX614.pdf</v>
      </c>
      <c r="C42" t="str">
        <f>Hyperlink("https://www.diodes.com/part/view/ZTX614","ZTX614")</f>
        <v>ZTX614</v>
      </c>
      <c r="D42" t="s">
        <v>124</v>
      </c>
      <c r="E42" t="s">
        <v>25</v>
      </c>
      <c r="F42" t="s">
        <v>26</v>
      </c>
      <c r="G42" t="s">
        <v>35</v>
      </c>
      <c r="H42">
        <v>100</v>
      </c>
      <c r="I42">
        <v>0.8</v>
      </c>
      <c r="K42">
        <v>1</v>
      </c>
      <c r="L42">
        <v>5000</v>
      </c>
      <c r="M42">
        <v>0.1</v>
      </c>
      <c r="N42">
        <v>10000</v>
      </c>
      <c r="O42">
        <v>0.5</v>
      </c>
      <c r="P42">
        <v>1250</v>
      </c>
      <c r="Q42" t="s">
        <v>42</v>
      </c>
      <c r="W42" t="s">
        <v>43</v>
      </c>
    </row>
    <row r="43" spans="1:23">
      <c r="A43" t="s">
        <v>125</v>
      </c>
      <c r="B43" s="2" t="str">
        <f>Hyperlink("https://www.diodes.com/assets/Datasheets/ZTX614.pdf")</f>
        <v>https://www.diodes.com/assets/Datasheets/ZTX614.pdf</v>
      </c>
      <c r="C43" t="str">
        <f>Hyperlink("https://www.diodes.com/part/view/ZTX614Q","ZTX614Q")</f>
        <v>ZTX614Q</v>
      </c>
      <c r="D43" t="s">
        <v>124</v>
      </c>
      <c r="E43" t="s">
        <v>25</v>
      </c>
      <c r="F43" t="s">
        <v>32</v>
      </c>
      <c r="G43" t="s">
        <v>35</v>
      </c>
      <c r="H43">
        <v>100</v>
      </c>
      <c r="I43">
        <v>0.8</v>
      </c>
      <c r="K43">
        <v>1</v>
      </c>
      <c r="L43">
        <v>5000</v>
      </c>
      <c r="M43">
        <v>0.1</v>
      </c>
      <c r="N43">
        <v>10000</v>
      </c>
      <c r="O43">
        <v>0.5</v>
      </c>
      <c r="P43">
        <v>1250</v>
      </c>
      <c r="Q43" t="s">
        <v>42</v>
      </c>
      <c r="W43" t="s">
        <v>43</v>
      </c>
    </row>
    <row r="44" spans="1:23">
      <c r="A44" t="s">
        <v>126</v>
      </c>
      <c r="B44" s="2" t="str">
        <f>Hyperlink("https://www.diodes.com/assets/Datasheets/ZTX704.pdf")</f>
        <v>https://www.diodes.com/assets/Datasheets/ZTX704.pdf</v>
      </c>
      <c r="C44" t="str">
        <f>Hyperlink("https://www.diodes.com/part/view/ZTX705","ZTX705")</f>
        <v>ZTX705</v>
      </c>
      <c r="D44" t="s">
        <v>127</v>
      </c>
      <c r="E44" t="s">
        <v>25</v>
      </c>
      <c r="F44" t="s">
        <v>26</v>
      </c>
      <c r="G44" t="s">
        <v>27</v>
      </c>
      <c r="H44">
        <v>120</v>
      </c>
      <c r="I44">
        <v>1</v>
      </c>
      <c r="J44">
        <v>4</v>
      </c>
      <c r="K44">
        <v>1</v>
      </c>
      <c r="L44">
        <v>3000</v>
      </c>
      <c r="M44">
        <v>0.1</v>
      </c>
      <c r="N44">
        <v>2000</v>
      </c>
      <c r="O44">
        <v>2</v>
      </c>
      <c r="P44">
        <v>1300</v>
      </c>
      <c r="Q44" t="s">
        <v>50</v>
      </c>
      <c r="R44">
        <v>2500</v>
      </c>
      <c r="S44" t="s">
        <v>53</v>
      </c>
      <c r="T44">
        <v>160</v>
      </c>
      <c r="W44" t="s">
        <v>43</v>
      </c>
    </row>
    <row r="45" spans="1:23">
      <c r="A45" t="s">
        <v>128</v>
      </c>
      <c r="B45" s="2" t="str">
        <f>Hyperlink("https://www.diodes.com/assets/Datasheets/ZXPD4000DH.pdf")</f>
        <v>https://www.diodes.com/assets/Datasheets/ZXPD4000DH.pdf</v>
      </c>
      <c r="C45" t="str">
        <f>Hyperlink("https://www.diodes.com/part/view/ZXPD4000DH","ZXPD4000DH")</f>
        <v>ZXPD4000DH</v>
      </c>
      <c r="D45" t="s">
        <v>129</v>
      </c>
      <c r="E45" t="s">
        <v>130</v>
      </c>
      <c r="F45" t="s">
        <v>26</v>
      </c>
      <c r="G45" t="s">
        <v>35</v>
      </c>
      <c r="H45">
        <v>120</v>
      </c>
      <c r="I45">
        <v>2</v>
      </c>
      <c r="J45">
        <v>3</v>
      </c>
      <c r="K45">
        <v>0.9</v>
      </c>
      <c r="L45">
        <v>2000</v>
      </c>
      <c r="M45">
        <v>1</v>
      </c>
      <c r="P45">
        <v>1500</v>
      </c>
      <c r="Q45" t="s">
        <v>50</v>
      </c>
      <c r="W45" t="s">
        <v>131</v>
      </c>
    </row>
    <row r="46" spans="1:23">
      <c r="A46" t="s">
        <v>132</v>
      </c>
      <c r="B46" s="2" t="str">
        <f>Hyperlink("https://www.diodes.com/assets/Datasheets/ZXTN04120HFF.pdf")</f>
        <v>https://www.diodes.com/assets/Datasheets/ZXTN04120HFF.pdf</v>
      </c>
      <c r="C46" t="str">
        <f>Hyperlink("https://www.diodes.com/part/view/ZXTN04120HFF","ZXTN04120HFF")</f>
        <v>ZXTN04120HFF</v>
      </c>
      <c r="D46" t="s">
        <v>133</v>
      </c>
      <c r="E46" t="s">
        <v>25</v>
      </c>
      <c r="F46" t="s">
        <v>26</v>
      </c>
      <c r="G46" t="s">
        <v>35</v>
      </c>
      <c r="H46">
        <v>120</v>
      </c>
      <c r="I46">
        <v>1</v>
      </c>
      <c r="J46">
        <v>4</v>
      </c>
      <c r="K46">
        <v>1.5</v>
      </c>
      <c r="L46">
        <v>3000</v>
      </c>
      <c r="M46">
        <v>0.5</v>
      </c>
      <c r="N46">
        <v>1000</v>
      </c>
      <c r="O46">
        <v>2</v>
      </c>
      <c r="P46">
        <v>1500</v>
      </c>
      <c r="Q46" t="s">
        <v>50</v>
      </c>
      <c r="R46">
        <v>1500</v>
      </c>
      <c r="S46" t="s">
        <v>134</v>
      </c>
      <c r="T46">
        <v>120</v>
      </c>
      <c r="W46" t="s">
        <v>135</v>
      </c>
    </row>
    <row r="47" spans="1:23">
      <c r="A47" t="s">
        <v>136</v>
      </c>
      <c r="B47" s="2" t="str">
        <f>Hyperlink("https://www.diodes.com/assets/Datasheets/ZXTN04120HK.pdf")</f>
        <v>https://www.diodes.com/assets/Datasheets/ZXTN04120HK.pdf</v>
      </c>
      <c r="C47" t="str">
        <f>Hyperlink("https://www.diodes.com/part/view/ZXTN04120HK","ZXTN04120HK")</f>
        <v>ZXTN04120HK</v>
      </c>
      <c r="D47" t="s">
        <v>137</v>
      </c>
      <c r="E47" t="s">
        <v>25</v>
      </c>
      <c r="F47" t="s">
        <v>26</v>
      </c>
      <c r="G47" t="s">
        <v>35</v>
      </c>
      <c r="H47">
        <v>120</v>
      </c>
      <c r="I47">
        <v>1.5</v>
      </c>
      <c r="J47">
        <v>4</v>
      </c>
      <c r="K47">
        <v>3.9</v>
      </c>
      <c r="L47">
        <v>5000</v>
      </c>
      <c r="M47">
        <v>0.5</v>
      </c>
      <c r="N47">
        <v>2000</v>
      </c>
      <c r="O47">
        <v>1</v>
      </c>
      <c r="P47">
        <v>1000</v>
      </c>
      <c r="Q47" t="s">
        <v>49</v>
      </c>
      <c r="R47">
        <v>1500</v>
      </c>
      <c r="S47" t="s">
        <v>50</v>
      </c>
      <c r="T47">
        <v>150</v>
      </c>
      <c r="W47" t="s">
        <v>138</v>
      </c>
    </row>
    <row r="48" spans="1:23">
      <c r="A48" t="s">
        <v>139</v>
      </c>
      <c r="B48" s="2" t="str">
        <f>Hyperlink("https://www.diodes.com/assets/Datasheets/ZXTN04120HP5.pdf")</f>
        <v>https://www.diodes.com/assets/Datasheets/ZXTN04120HP5.pdf</v>
      </c>
      <c r="C48" t="str">
        <f>Hyperlink("https://www.diodes.com/part/view/ZXTN04120HP5","ZXTN04120HP5")</f>
        <v>ZXTN04120HP5</v>
      </c>
      <c r="D48" t="s">
        <v>140</v>
      </c>
      <c r="E48" t="s">
        <v>25</v>
      </c>
      <c r="F48" t="s">
        <v>26</v>
      </c>
      <c r="G48" t="s">
        <v>35</v>
      </c>
      <c r="H48">
        <v>120</v>
      </c>
      <c r="I48">
        <v>1.5</v>
      </c>
      <c r="J48">
        <v>4</v>
      </c>
      <c r="K48">
        <v>3.2</v>
      </c>
      <c r="L48">
        <v>5000</v>
      </c>
      <c r="M48">
        <v>0.5</v>
      </c>
      <c r="N48">
        <v>2000</v>
      </c>
      <c r="O48">
        <v>1</v>
      </c>
      <c r="P48">
        <v>1000</v>
      </c>
      <c r="Q48" t="s">
        <v>49</v>
      </c>
      <c r="R48">
        <v>1500</v>
      </c>
      <c r="S48" t="s">
        <v>50</v>
      </c>
      <c r="T48">
        <v>150</v>
      </c>
      <c r="W48" t="s">
        <v>141</v>
      </c>
    </row>
    <row r="49" spans="1:23">
      <c r="A49" t="s">
        <v>142</v>
      </c>
      <c r="B49" s="2" t="str">
        <f>Hyperlink("https://www.diodes.com/assets/Datasheets/ZXTP05120HFF.pdf")</f>
        <v>https://www.diodes.com/assets/Datasheets/ZXTP05120HFF.pdf</v>
      </c>
      <c r="C49" t="str">
        <f>Hyperlink("https://www.diodes.com/part/view/ZXTP05120HFF","ZXTP05120HFF")</f>
        <v>ZXTP05120HFF</v>
      </c>
      <c r="D49" t="s">
        <v>143</v>
      </c>
      <c r="E49" t="s">
        <v>25</v>
      </c>
      <c r="F49" t="s">
        <v>26</v>
      </c>
      <c r="G49" t="s">
        <v>27</v>
      </c>
      <c r="H49">
        <v>120</v>
      </c>
      <c r="I49">
        <v>1</v>
      </c>
      <c r="J49">
        <v>4</v>
      </c>
      <c r="K49">
        <v>1.5</v>
      </c>
      <c r="L49">
        <v>3000</v>
      </c>
      <c r="M49">
        <v>0.5</v>
      </c>
      <c r="N49">
        <v>2000</v>
      </c>
      <c r="O49">
        <v>2</v>
      </c>
      <c r="P49">
        <v>1100</v>
      </c>
      <c r="Q49" t="s">
        <v>50</v>
      </c>
      <c r="R49">
        <v>2000</v>
      </c>
      <c r="S49" t="s">
        <v>53</v>
      </c>
      <c r="T49">
        <v>150</v>
      </c>
      <c r="W49" t="s">
        <v>135</v>
      </c>
    </row>
  </sheetData>
  <autoFilter ref="A1:W49"/>
  <hyperlinks>
    <hyperlink ref="C2" r:id="rId_hyperlink_1" tooltip="BCV46" display="BCV46"/>
    <hyperlink ref="C3" r:id="rId_hyperlink_2" tooltip="BCV46Q" display="BCV46Q"/>
    <hyperlink ref="C4" r:id="rId_hyperlink_3" tooltip="BCV47" display="BCV47"/>
    <hyperlink ref="C5" r:id="rId_hyperlink_4" tooltip="BCV47Q" display="BCV47Q"/>
    <hyperlink ref="C6" r:id="rId_hyperlink_5" tooltip="BCV49" display="BCV49"/>
    <hyperlink ref="C7" r:id="rId_hyperlink_6" tooltip="BCX38C" display="BCX38C"/>
    <hyperlink ref="C8" r:id="rId_hyperlink_7" tooltip="BST52" display="BST52"/>
    <hyperlink ref="C9" r:id="rId_hyperlink_8" tooltip="FCX605" display="FCX605"/>
    <hyperlink ref="C10" r:id="rId_hyperlink_9" tooltip="FCX705" display="FCX705"/>
    <hyperlink ref="C11" r:id="rId_hyperlink_10" tooltip="FMMT38C" display="FMMT38C"/>
    <hyperlink ref="C12" r:id="rId_hyperlink_11" tooltip="FMMT38CQ" display="FMMT38CQ"/>
    <hyperlink ref="C13" r:id="rId_hyperlink_12" tooltip="FMMT614" display="FMMT614"/>
    <hyperlink ref="C14" r:id="rId_hyperlink_13" tooltip="FMMT614Q" display="FMMT614Q"/>
    <hyperlink ref="C15" r:id="rId_hyperlink_14" tooltip="FMMT634" display="FMMT634"/>
    <hyperlink ref="C16" r:id="rId_hyperlink_15" tooltip="FMMT634Q" display="FMMT634Q"/>
    <hyperlink ref="C17" r:id="rId_hyperlink_16" tooltip="FMMT734" display="FMMT734"/>
    <hyperlink ref="C18" r:id="rId_hyperlink_17" tooltip="FZT600" display="FZT600"/>
    <hyperlink ref="C19" r:id="rId_hyperlink_18" tooltip="FZT600B" display="FZT600B"/>
    <hyperlink ref="C20" r:id="rId_hyperlink_19" tooltip="FZT600BQ" display="FZT600BQ"/>
    <hyperlink ref="C21" r:id="rId_hyperlink_20" tooltip="FZT603" display="FZT603"/>
    <hyperlink ref="C22" r:id="rId_hyperlink_21" tooltip="FZT603Q" display="FZT603Q"/>
    <hyperlink ref="C23" r:id="rId_hyperlink_22" tooltip="FZT605" display="FZT605"/>
    <hyperlink ref="C24" r:id="rId_hyperlink_23" tooltip="FZT705" display="FZT705"/>
    <hyperlink ref="C25" r:id="rId_hyperlink_24" tooltip="FZT7053" display="FZT7053"/>
    <hyperlink ref="C26" r:id="rId_hyperlink_25" tooltip="FZT705Q" display="FZT705Q"/>
    <hyperlink ref="C27" r:id="rId_hyperlink_26" tooltip="FZTA14" display="FZTA14"/>
    <hyperlink ref="C28" r:id="rId_hyperlink_27" tooltip="MMBT6427" display="MMBT6427"/>
    <hyperlink ref="C29" r:id="rId_hyperlink_28" tooltip="MMBTA13" display="MMBTA13"/>
    <hyperlink ref="C30" r:id="rId_hyperlink_29" tooltip="MMBTA14" display="MMBTA14"/>
    <hyperlink ref="C31" r:id="rId_hyperlink_30" tooltip="MMBTA63" display="MMBTA63"/>
    <hyperlink ref="C32" r:id="rId_hyperlink_31" tooltip="MMBTA64" display="MMBTA64"/>
    <hyperlink ref="C33" r:id="rId_hyperlink_32" tooltip="MMST6427" display="MMST6427"/>
    <hyperlink ref="C34" r:id="rId_hyperlink_33" tooltip="MMSTA13" display="MMSTA13"/>
    <hyperlink ref="C35" r:id="rId_hyperlink_34" tooltip="MMSTA14" display="MMSTA14"/>
    <hyperlink ref="C36" r:id="rId_hyperlink_35" tooltip="MMSTA63" display="MMSTA63"/>
    <hyperlink ref="C37" r:id="rId_hyperlink_36" tooltip="MMSTA64" display="MMSTA64"/>
    <hyperlink ref="C38" r:id="rId_hyperlink_37" tooltip="ZDT6702" display="ZDT6702"/>
    <hyperlink ref="C39" r:id="rId_hyperlink_38" tooltip="ZDT6702Q" display="ZDT6702Q"/>
    <hyperlink ref="C40" r:id="rId_hyperlink_39" tooltip="ZTX603" display="ZTX603"/>
    <hyperlink ref="C41" r:id="rId_hyperlink_40" tooltip="ZTX605" display="ZTX605"/>
    <hyperlink ref="C42" r:id="rId_hyperlink_41" tooltip="ZTX614" display="ZTX614"/>
    <hyperlink ref="C43" r:id="rId_hyperlink_42" tooltip="ZTX614Q" display="ZTX614Q"/>
    <hyperlink ref="C44" r:id="rId_hyperlink_43" tooltip="ZTX705" display="ZTX705"/>
    <hyperlink ref="C45" r:id="rId_hyperlink_44" tooltip="ZXPD4000DH" display="ZXPD4000DH"/>
    <hyperlink ref="C46" r:id="rId_hyperlink_45" tooltip="ZXTN04120HFF" display="ZXTN04120HFF"/>
    <hyperlink ref="C47" r:id="rId_hyperlink_46" tooltip="ZXTN04120HK" display="ZXTN04120HK"/>
    <hyperlink ref="C48" r:id="rId_hyperlink_47" tooltip="ZXTN04120HP5" display="ZXTN04120HP5"/>
    <hyperlink ref="C49" r:id="rId_hyperlink_48" tooltip="ZXTP05120HFF" display="ZXTP05120HFF"/>
    <hyperlink ref="B2" r:id="rId_hyperlink_49" tooltip="https://www.diodes.com/assets/Datasheets/BCV46.pdf" display="https://www.diodes.com/assets/Datasheets/BCV46.pdf"/>
    <hyperlink ref="B3" r:id="rId_hyperlink_50" tooltip="https://www.diodes.com/assets/Datasheets/BCV46.pdf" display="https://www.diodes.com/assets/Datasheets/BCV46.pdf"/>
    <hyperlink ref="B4" r:id="rId_hyperlink_51" tooltip="https://www.diodes.com/assets/Datasheets/BCV47.pdf" display="https://www.diodes.com/assets/Datasheets/BCV47.pdf"/>
    <hyperlink ref="B5" r:id="rId_hyperlink_52" tooltip="https://www.diodes.com/assets/Datasheets/BCV47Q.pdf" display="https://www.diodes.com/assets/Datasheets/BCV47Q.pdf"/>
    <hyperlink ref="B6" r:id="rId_hyperlink_53" tooltip="https://www.diodes.com/assets/Datasheets/BCV49.pdf" display="https://www.diodes.com/assets/Datasheets/BCV49.pdf"/>
    <hyperlink ref="B7" r:id="rId_hyperlink_54" tooltip="https://www.diodes.com/assets/Datasheets/BCX38A.pdf" display="https://www.diodes.com/assets/Datasheets/BCX38A.pdf"/>
    <hyperlink ref="B8" r:id="rId_hyperlink_55" tooltip="https://www.diodes.com/assets/Datasheets/BST52.pdf" display="https://www.diodes.com/assets/Datasheets/BST52.pdf"/>
    <hyperlink ref="B9" r:id="rId_hyperlink_56" tooltip="https://www.diodes.com/assets/Datasheets/FCX605.pdf" display="https://www.diodes.com/assets/Datasheets/FCX605.pdf"/>
    <hyperlink ref="B10" r:id="rId_hyperlink_57" tooltip="https://www.diodes.com/assets/Datasheets/FCX705.pdf" display="https://www.diodes.com/assets/Datasheets/FCX705.pdf"/>
    <hyperlink ref="B11" r:id="rId_hyperlink_58" tooltip="https://www.diodes.com/assets/Datasheets/FMMT38C.pdf" display="https://www.diodes.com/assets/Datasheets/FMMT38C.pdf"/>
    <hyperlink ref="B12" r:id="rId_hyperlink_59" tooltip="https://www.diodes.com/assets/Datasheets/FMMT38CQ.pdf" display="https://www.diodes.com/assets/Datasheets/FMMT38CQ.pdf"/>
    <hyperlink ref="B13" r:id="rId_hyperlink_60" tooltip="https://www.diodes.com/assets/Datasheets/FMMT614.pdf" display="https://www.diodes.com/assets/Datasheets/FMMT614.pdf"/>
    <hyperlink ref="B14" r:id="rId_hyperlink_61" tooltip="https://www.diodes.com/assets/Datasheets/FMMT614Q.pdf" display="https://www.diodes.com/assets/Datasheets/FMMT614Q.pdf"/>
    <hyperlink ref="B15" r:id="rId_hyperlink_62" tooltip="https://www.diodes.com/assets/Datasheets/FMMT634.pdf" display="https://www.diodes.com/assets/Datasheets/FMMT634.pdf"/>
    <hyperlink ref="B16" r:id="rId_hyperlink_63" tooltip="https://www.diodes.com/assets/Datasheets/FMMT634Q.pdf" display="https://www.diodes.com/assets/Datasheets/FMMT634Q.pdf"/>
    <hyperlink ref="B17" r:id="rId_hyperlink_64" tooltip="https://www.diodes.com/assets/Datasheets/FMMT734.pdf" display="https://www.diodes.com/assets/Datasheets/FMMT734.pdf"/>
    <hyperlink ref="B18" r:id="rId_hyperlink_65" tooltip="https://www.diodes.com/assets/Datasheets/FZT600A.pdf" display="https://www.diodes.com/assets/Datasheets/FZT600A.pdf"/>
    <hyperlink ref="B19" r:id="rId_hyperlink_66" tooltip="https://www.diodes.com/assets/Datasheets/FZT600A.pdf" display="https://www.diodes.com/assets/Datasheets/FZT600A.pdf"/>
    <hyperlink ref="B20" r:id="rId_hyperlink_67" tooltip="https://www.diodes.com/assets/Datasheets/FZT600BQ.pdf" display="https://www.diodes.com/assets/Datasheets/FZT600BQ.pdf"/>
    <hyperlink ref="B21" r:id="rId_hyperlink_68" tooltip="https://www.diodes.com/assets/Datasheets/FZT603.pdf" display="https://www.diodes.com/assets/Datasheets/FZT603.pdf"/>
    <hyperlink ref="B22" r:id="rId_hyperlink_69" tooltip="https://www.diodes.com/assets/Datasheets/FZT603Q.pdf" display="https://www.diodes.com/assets/Datasheets/FZT603Q.pdf"/>
    <hyperlink ref="B23" r:id="rId_hyperlink_70" tooltip="https://www.diodes.com/assets/Datasheets/FZT605.pdf" display="https://www.diodes.com/assets/Datasheets/FZT605.pdf"/>
    <hyperlink ref="B24" r:id="rId_hyperlink_71" tooltip="https://www.diodes.com/assets/Datasheets/FZT705.pdf" display="https://www.diodes.com/assets/Datasheets/FZT705.pdf"/>
    <hyperlink ref="B25" r:id="rId_hyperlink_72" tooltip="https://www.diodes.com/assets/Datasheets/FZT7053.pdf" display="https://www.diodes.com/assets/Datasheets/FZT7053.pdf"/>
    <hyperlink ref="B26" r:id="rId_hyperlink_73" tooltip="https://www.diodes.com/assets/Datasheets/FZT705Q.pdf" display="https://www.diodes.com/assets/Datasheets/FZT705Q.pdf"/>
    <hyperlink ref="B27" r:id="rId_hyperlink_74" tooltip="https://www.diodes.com/assets/Datasheets/FZTA14.pdf" display="https://www.diodes.com/assets/Datasheets/FZTA14.pdf"/>
    <hyperlink ref="B28" r:id="rId_hyperlink_75" tooltip="https://www.diodes.com/assets/Datasheets/MMBT6427.pdf" display="https://www.diodes.com/assets/Datasheets/MMBT6427.pdf"/>
    <hyperlink ref="B29" r:id="rId_hyperlink_76" tooltip="https://www.diodes.com/assets/Datasheets/MMBTA13_MMBTA14.pdf" display="https://www.diodes.com/assets/Datasheets/MMBTA13_MMBTA14.pdf"/>
    <hyperlink ref="B30" r:id="rId_hyperlink_77" tooltip="https://www.diodes.com/assets/Datasheets/MMBTA13_MMBTA14.pdf" display="https://www.diodes.com/assets/Datasheets/MMBTA13_MMBTA14.pdf"/>
    <hyperlink ref="B31" r:id="rId_hyperlink_78" tooltip="https://www.diodes.com/assets/Datasheets/ds30055.pdf" display="https://www.diodes.com/assets/Datasheets/ds30055.pdf"/>
    <hyperlink ref="B32" r:id="rId_hyperlink_79" tooltip="https://www.diodes.com/assets/Datasheets/ds30055.pdf" display="https://www.diodes.com/assets/Datasheets/ds30055.pdf"/>
    <hyperlink ref="B33" r:id="rId_hyperlink_80" tooltip="https://www.diodes.com/assets/Datasheets/ds30166.pdf" display="https://www.diodes.com/assets/Datasheets/ds30166.pdf"/>
    <hyperlink ref="B34" r:id="rId_hyperlink_81" tooltip="https://www.diodes.com/assets/Datasheets/ds30165.pdf" display="https://www.diodes.com/assets/Datasheets/ds30165.pdf"/>
    <hyperlink ref="B35" r:id="rId_hyperlink_82" tooltip="https://www.diodes.com/assets/Datasheets/ds30165.pdf" display="https://www.diodes.com/assets/Datasheets/ds30165.pdf"/>
    <hyperlink ref="B36" r:id="rId_hyperlink_83" tooltip="https://www.diodes.com/assets/Datasheets/ds30159.pdf" display="https://www.diodes.com/assets/Datasheets/ds30159.pdf"/>
    <hyperlink ref="B37" r:id="rId_hyperlink_84" tooltip="https://www.diodes.com/assets/Datasheets/ds30159.pdf" display="https://www.diodes.com/assets/Datasheets/ds30159.pdf"/>
    <hyperlink ref="B38" r:id="rId_hyperlink_85" tooltip="https://www.diodes.com/assets/Datasheets/ZDT6702.pdf" display="https://www.diodes.com/assets/Datasheets/ZDT6702.pdf"/>
    <hyperlink ref="B39" r:id="rId_hyperlink_86" tooltip="https://www.diodes.com/assets/Datasheets/ZDT6702.pdf" display="https://www.diodes.com/assets/Datasheets/ZDT6702.pdf"/>
    <hyperlink ref="B40" r:id="rId_hyperlink_87" tooltip="https://www.diodes.com/assets/Datasheets/ZTX602.pdf" display="https://www.diodes.com/assets/Datasheets/ZTX602.pdf"/>
    <hyperlink ref="B41" r:id="rId_hyperlink_88" tooltip="https://www.diodes.com/assets/Datasheets/ZTX604.pdf" display="https://www.diodes.com/assets/Datasheets/ZTX604.pdf"/>
    <hyperlink ref="B42" r:id="rId_hyperlink_89" tooltip="https://www.diodes.com/assets/Datasheets/ZTX614.pdf" display="https://www.diodes.com/assets/Datasheets/ZTX614.pdf"/>
    <hyperlink ref="B43" r:id="rId_hyperlink_90" tooltip="https://www.diodes.com/assets/Datasheets/ZTX614.pdf" display="https://www.diodes.com/assets/Datasheets/ZTX614.pdf"/>
    <hyperlink ref="B44" r:id="rId_hyperlink_91" tooltip="https://www.diodes.com/assets/Datasheets/ZTX704.pdf" display="https://www.diodes.com/assets/Datasheets/ZTX704.pdf"/>
    <hyperlink ref="B45" r:id="rId_hyperlink_92" tooltip="https://www.diodes.com/assets/Datasheets/ZXPD4000DH.pdf" display="https://www.diodes.com/assets/Datasheets/ZXPD4000DH.pdf"/>
    <hyperlink ref="B46" r:id="rId_hyperlink_93" tooltip="https://www.diodes.com/assets/Datasheets/ZXTN04120HFF.pdf" display="https://www.diodes.com/assets/Datasheets/ZXTN04120HFF.pdf"/>
    <hyperlink ref="B47" r:id="rId_hyperlink_94" tooltip="https://www.diodes.com/assets/Datasheets/ZXTN04120HK.pdf" display="https://www.diodes.com/assets/Datasheets/ZXTN04120HK.pdf"/>
    <hyperlink ref="B48" r:id="rId_hyperlink_95" tooltip="https://www.diodes.com/assets/Datasheets/ZXTN04120HP5.pdf" display="https://www.diodes.com/assets/Datasheets/ZXTN04120HP5.pdf"/>
    <hyperlink ref="B49" r:id="rId_hyperlink_96" tooltip="https://www.diodes.com/assets/Datasheets/ZXTP05120HFF.pdf" display="https://www.diodes.com/assets/Datasheets/ZXTP05120HFF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2024-06-27T18:46:13-05:00</dcterms:created>
  <dcterms:modified xsi:type="dcterms:W3CDTF">2024-06-27T18:46:13-05:00</dcterms:modified>
  <dc:title>Untitled Spreadsheet</dc:title>
  <dc:description/>
  <dc:subject/>
  <cp:keywords/>
  <cp:category/>
</cp:coreProperties>
</file>