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'Worksheet'!$A$1:$AE$128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<sst xmlns="http://schemas.openxmlformats.org/spreadsheetml/2006/main" uniqueCount="300">
  <si>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</si>
  <si>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</si>
  <si>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</si>
  <si>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</si>
  <si>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</si>
  <si>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</si>
  <si>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</si>
  <si>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</si>
  <si>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</si>
  <si>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Continuous Output Current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</si>
  <si>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(MAX) Maximum Current Limit Fixed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</si>
  <si>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Adjustable Current Limit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</si>
  <si>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</si>
  <si>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Enable Logic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</si>
  <si>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</si>
  <si>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Operating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</si>
  <si>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Quiescent Current Typ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</si>
  <si>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RDS(ON) (VIN = 5V) Typ 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</si>
  <si>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Reverse Current Block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</si>
  <si>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Power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</si>
  <si>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Power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</si>
  <si>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Discharge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</si>
  <si>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(TYP) Output Rise Time mS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</si>
  <si>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OCP Output Latch Off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</si>
  <si>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OCP/SCP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</si>
  <si>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OCP Flag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</si>
  <si>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Good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</si>
  <si>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</si>
  <si>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Overtemperature Protection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</si>
  <si>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UL Certificate</t>
    </r>
  </si>
  <si>
    <t>Packages</t>
  </si>
  <si>
    <t>AP2101</t>
  </si>
  <si>
    <t>2A Single Channel Current-Limited Power Switch</t>
  </si>
  <si>
    <t>OCP Switch</t>
  </si>
  <si>
    <t>No</t>
  </si>
  <si>
    <t>Standard</t>
  </si>
  <si>
    <t>Active Low</t>
  </si>
  <si>
    <t>90, 95</t>
  </si>
  <si>
    <t>Yes</t>
  </si>
  <si>
    <t>-35~85</t>
  </si>
  <si>
    <t>MSOP-8EP, SO-8</t>
  </si>
  <si>
    <t>AP2111</t>
  </si>
  <si>
    <t>Active High</t>
  </si>
  <si>
    <t>AP2141</t>
  </si>
  <si>
    <t>0.5A Single Channel Current-Limited Power Switch</t>
  </si>
  <si>
    <t>-40~85</t>
  </si>
  <si>
    <t>MSOP-8EP, SO-8, SOT25, U-DFN2018-6</t>
  </si>
  <si>
    <t>AP21410</t>
  </si>
  <si>
    <t>0.2A Single Channel Current-Limited Power Switch</t>
  </si>
  <si>
    <t>U-DFN2018-6</t>
  </si>
  <si>
    <t>AP2141D</t>
  </si>
  <si>
    <t>0.5 Single Channel Current-Limited Power Switch With Output Discharge</t>
  </si>
  <si>
    <t>AP2142</t>
  </si>
  <si>
    <t>0.5A Dual Channel Current-Limited Power Switch</t>
  </si>
  <si>
    <t>115, 120</t>
  </si>
  <si>
    <t>AP2142A</t>
  </si>
  <si>
    <t>0.5A Dual Channel Current-Limited Power Switch With Output Discharge</t>
  </si>
  <si>
    <t>85, 90</t>
  </si>
  <si>
    <t>MSOP-8EP, SO-8, U-DFN3030-8 (Type E)</t>
  </si>
  <si>
    <t>AP2145</t>
  </si>
  <si>
    <t>AP2146</t>
  </si>
  <si>
    <t>90, 100</t>
  </si>
  <si>
    <t>AP2151</t>
  </si>
  <si>
    <t>AP21510</t>
  </si>
  <si>
    <t>AP2151A</t>
  </si>
  <si>
    <t>AP2151D</t>
  </si>
  <si>
    <t>AP2152</t>
  </si>
  <si>
    <t>AP2152A</t>
  </si>
  <si>
    <t>AP2156</t>
  </si>
  <si>
    <t>AP2161</t>
  </si>
  <si>
    <t>1A Single Channel Current-Limited Power Switch</t>
  </si>
  <si>
    <t>AP2161A</t>
  </si>
  <si>
    <t>SO-8, SOT25, U-DFN2018-6</t>
  </si>
  <si>
    <t>AP2161D</t>
  </si>
  <si>
    <t>1A Single Channel Current-Limited Power Switch With Output Discharge</t>
  </si>
  <si>
    <t>MSOP-8, MSOP-8EP, SO-8, SOT25, U-DFN2018-6</t>
  </si>
  <si>
    <t>AP2162</t>
  </si>
  <si>
    <t>1A Dual Channel Current-Limited Power Switch</t>
  </si>
  <si>
    <t>AP2162A</t>
  </si>
  <si>
    <t>1A Dual Channel Current-Limited Power Switch With Output Discharge</t>
  </si>
  <si>
    <t>AP2166</t>
  </si>
  <si>
    <t>AP2171</t>
  </si>
  <si>
    <t>AP2171A</t>
  </si>
  <si>
    <t>AP2171D</t>
  </si>
  <si>
    <t>AP2172</t>
  </si>
  <si>
    <t>AP2172A</t>
  </si>
  <si>
    <t>SO-8</t>
  </si>
  <si>
    <t>AP2176</t>
  </si>
  <si>
    <t>90,100</t>
  </si>
  <si>
    <t>AP2181</t>
  </si>
  <si>
    <t>1.5A Single Channel Current-Limited Power Switch</t>
  </si>
  <si>
    <t>AP2181A</t>
  </si>
  <si>
    <t>AP2181D</t>
  </si>
  <si>
    <t>1.5A Single Channel Current-Limited Power Switch With Output Discharge</t>
  </si>
  <si>
    <t>AP2182</t>
  </si>
  <si>
    <t>1.5A Dual Channel Current-Limited Power Switch</t>
  </si>
  <si>
    <t>AP2182A</t>
  </si>
  <si>
    <t>AP2186</t>
  </si>
  <si>
    <t>AP2191</t>
  </si>
  <si>
    <t>AP2191A</t>
  </si>
  <si>
    <t>AP2191D</t>
  </si>
  <si>
    <t>AP2192</t>
  </si>
  <si>
    <t>AP2192A</t>
  </si>
  <si>
    <t>AP2196</t>
  </si>
  <si>
    <t>AP221448</t>
  </si>
  <si>
    <t>2.5A Load Switch with Discharge</t>
  </si>
  <si>
    <t>U-DFN1610-8 (Type AX)</t>
  </si>
  <si>
    <t>AP22615</t>
  </si>
  <si>
    <t>3.0A Adjustable Single Channel Power Distribution Switch With Output Ovp</t>
  </si>
  <si>
    <t>OCP/OVP Switch</t>
  </si>
  <si>
    <t>Adjustable</t>
  </si>
  <si>
    <t>TSOT26</t>
  </si>
  <si>
    <t>AP22652</t>
  </si>
  <si>
    <t>Precision Adjustable Current-Limited Power Switches</t>
  </si>
  <si>
    <t>SOT26, W-DFN2020-6 (Type A1)</t>
  </si>
  <si>
    <t>AP22652A</t>
  </si>
  <si>
    <t>AP22653</t>
  </si>
  <si>
    <t>AP22653A</t>
  </si>
  <si>
    <t>AP22653Q</t>
  </si>
  <si>
    <t>Precision-adjustable Current-limited Power Switches</t>
  </si>
  <si>
    <t>USB 2.0</t>
  </si>
  <si>
    <t>Automotive</t>
  </si>
  <si>
    <t>-40~125</t>
  </si>
  <si>
    <t>SOT26</t>
  </si>
  <si>
    <t>AP22654</t>
  </si>
  <si>
    <t>Precision Adjustable Current-Limit Power Switches</t>
  </si>
  <si>
    <t>USB 3.2 Gen 2, USB 3.2 Gen 1, USB 2.0, USB Type-C AC-DC Chargers/ Adapters</t>
  </si>
  <si>
    <t>TSOT26 (Type A1)</t>
  </si>
  <si>
    <t>AP22654Q</t>
  </si>
  <si>
    <t>USB 3.2 Gen 2, USB Type-C Smartphone Solution, USB 3.2 Gen 1, USB 2.0, USB Type-C AC-DC Chargers/ Adapters</t>
  </si>
  <si>
    <t>AP22655</t>
  </si>
  <si>
    <t>AP22655Q</t>
  </si>
  <si>
    <t>Load Switch</t>
  </si>
  <si>
    <t>AP2280</t>
  </si>
  <si>
    <t>Single Channel Slew Rate Controlled Load Switch</t>
  </si>
  <si>
    <t>Not Limited</t>
  </si>
  <si>
    <t>0.1,1.0</t>
  </si>
  <si>
    <t>SOT25, U-DFN2018-6</t>
  </si>
  <si>
    <t>AP22800</t>
  </si>
  <si>
    <t>5V Single Channel Programmable Load Switch</t>
  </si>
  <si>
    <t>open drain</t>
  </si>
  <si>
    <t>U-DFN2116-8</t>
  </si>
  <si>
    <t>AP22804A</t>
  </si>
  <si>
    <t>Single Channel Power Distribution Load Switch</t>
  </si>
  <si>
    <t>MSOP-8, SOT25, U-DFN2020-6</t>
  </si>
  <si>
    <t>AP22804B</t>
  </si>
  <si>
    <t>AP2281</t>
  </si>
  <si>
    <t>Single Slew Rate Controlled Load Switch</t>
  </si>
  <si>
    <t>Yes,No</t>
  </si>
  <si>
    <t>SOT26, U-DFN2018-6</t>
  </si>
  <si>
    <t>AP22814A</t>
  </si>
  <si>
    <t>AP22814B</t>
  </si>
  <si>
    <t>AP22815</t>
  </si>
  <si>
    <t>3.0A Single Channel Power Distribution Switch With Output Ovp</t>
  </si>
  <si>
    <t>TSOT25</t>
  </si>
  <si>
    <t>AP22816A</t>
  </si>
  <si>
    <t>1.0A/1.5A/2.0A Single Channel Power Distribution Load Switch</t>
  </si>
  <si>
    <t>AP22816B</t>
  </si>
  <si>
    <t>AP22817A</t>
  </si>
  <si>
    <t>AP22817B</t>
  </si>
  <si>
    <t>AP22818A</t>
  </si>
  <si>
    <t>MSOP-8, TSOT25</t>
  </si>
  <si>
    <t>AP22818B</t>
  </si>
  <si>
    <t>AP22850</t>
  </si>
  <si>
    <t>10V Single Channel Programmable Load Switch</t>
  </si>
  <si>
    <t>V-DFN2020-8 (Type C)</t>
  </si>
  <si>
    <t>AP22908</t>
  </si>
  <si>
    <t>1.5A Single Slew Rate Controlled Load Switch</t>
  </si>
  <si>
    <t>SOT26, X1-WLB0909-4</t>
  </si>
  <si>
    <t>AP22913</t>
  </si>
  <si>
    <t>Single Slew Rate Controlled Load Switch With True Reverse Current Blocking</t>
  </si>
  <si>
    <t>54, 84</t>
  </si>
  <si>
    <t>X1-WLB0909-4</t>
  </si>
  <si>
    <t>AP22916B</t>
  </si>
  <si>
    <t>2.0A Single Channel Load Switch With True Reverse Current Blocking</t>
  </si>
  <si>
    <t>X1-WLB0808-4</t>
  </si>
  <si>
    <t>AP22916C</t>
  </si>
  <si>
    <t>AP22916D</t>
  </si>
  <si>
    <t>0.05, 0.75</t>
  </si>
  <si>
    <t>AP22916E</t>
  </si>
  <si>
    <t>AP22919Q</t>
  </si>
  <si>
    <t>6V/1.5A, 90mΩ RON Switch with Short-Circuit Protection</t>
  </si>
  <si>
    <t>InfiniBand™</t>
  </si>
  <si>
    <t>N/A</t>
  </si>
  <si>
    <t>-40 ~ 125</t>
  </si>
  <si>
    <t>SOT363 (Standard)</t>
  </si>
  <si>
    <t>AP22953</t>
  </si>
  <si>
    <t>SWITCH FOR VBUS LINE WITH OVERVOLTAGE, SURGE, AND ESD PROTECTION</t>
  </si>
  <si>
    <t>W-WLB2013-12</t>
  </si>
  <si>
    <t>AP22966</t>
  </si>
  <si>
    <t>5V Dual Channel Programmable Load Switch</t>
  </si>
  <si>
    <t>V-DFN3020-14</t>
  </si>
  <si>
    <t>AP22980</t>
  </si>
  <si>
    <t>6V/6A Low RON Switch with Tri-State Soft-Start</t>
  </si>
  <si>
    <t>-40~105</t>
  </si>
  <si>
    <t>W-QFN1520-10</t>
  </si>
  <si>
    <t>AP2301</t>
  </si>
  <si>
    <t>2.0A Single Channel Current-Limited Power Switch</t>
  </si>
  <si>
    <t>MSOP-8EP, SO-8, U-DFN2020-6, U-DFN3030-8 (Type E)</t>
  </si>
  <si>
    <t>AP2301A</t>
  </si>
  <si>
    <t>MSOP-8, MSOP-8EP, SO-8, U-DFN2020-6, U-DFN3030-8 (Type E)</t>
  </si>
  <si>
    <t>AP2311</t>
  </si>
  <si>
    <t>AP2311A</t>
  </si>
  <si>
    <t>AP2331</t>
  </si>
  <si>
    <t>No Enable</t>
  </si>
  <si>
    <t>SC59, SOT23, U-DFN2020-3</t>
  </si>
  <si>
    <t>AP2331TD</t>
  </si>
  <si>
    <t>0.2A Single Channel Current-Limited Load Switch With Output Transient Discharge</t>
  </si>
  <si>
    <t>SOT23</t>
  </si>
  <si>
    <t>AP2337</t>
  </si>
  <si>
    <t>1.0A Single Channel Current-Limited Load Switch</t>
  </si>
  <si>
    <t>AP2401</t>
  </si>
  <si>
    <t>2.0A Single Channel Current-Limited Power Switch With Latch-Off</t>
  </si>
  <si>
    <t>AP2401A</t>
  </si>
  <si>
    <t>MSOP-8, MSOP-8EP, SO-8, U-DFN2020-6, U-DFN3030-8</t>
  </si>
  <si>
    <t>AP2411</t>
  </si>
  <si>
    <t>AP2411A</t>
  </si>
  <si>
    <t>AP2501</t>
  </si>
  <si>
    <t>2.5A Single Channel Current-Limited Power Switch</t>
  </si>
  <si>
    <t>AP2501A</t>
  </si>
  <si>
    <t>2.5A Single Channel Current - Limited Power Switch</t>
  </si>
  <si>
    <t>AP2511</t>
  </si>
  <si>
    <t>AP2511A</t>
  </si>
  <si>
    <t>AP25810L</t>
  </si>
  <si>
    <t>USB TYPE-C DFP CONTROLLER AND POWER SWITCH WITH LOAD DETECTION</t>
  </si>
  <si>
    <t>USB Charger</t>
  </si>
  <si>
    <t>W-QFN3040-20 (Type A1)</t>
  </si>
  <si>
    <t>AP25810LQ</t>
  </si>
  <si>
    <t>USB Type-C DFP Controller and Power Switch with Load Detection</t>
  </si>
  <si>
    <t>AP2810A</t>
  </si>
  <si>
    <t>1.0A High-Side Power Distribution Switch With Enable And Flag</t>
  </si>
  <si>
    <t>MSOP-8, SO-8</t>
  </si>
  <si>
    <t>AP2810B</t>
  </si>
  <si>
    <t>AP2810C</t>
  </si>
  <si>
    <t>AP2810D</t>
  </si>
  <si>
    <t>AP2815A</t>
  </si>
  <si>
    <t>1.5A High-Side Power Distribution Switch With Enable And Flag</t>
  </si>
  <si>
    <t>AP2815B</t>
  </si>
  <si>
    <t>AP2815C</t>
  </si>
  <si>
    <t>AP2815D</t>
  </si>
  <si>
    <t>AP2821</t>
  </si>
  <si>
    <t>High-Side Power Distribution Switch With Enable</t>
  </si>
  <si>
    <t>SOT25</t>
  </si>
  <si>
    <t>AP74700Q</t>
  </si>
  <si>
    <t>Reverse Voltage Protected Ideal diode controller</t>
  </si>
  <si>
    <t>IDC</t>
  </si>
  <si>
    <t>External</t>
  </si>
  <si>
    <t>AP91350H</t>
  </si>
  <si>
    <t>SAS Disable +5V Efuse With Integrated Isofet</t>
  </si>
  <si>
    <t>HDMI / DVI / MHL, SAS, Analog Video, USB 2.0</t>
  </si>
  <si>
    <t>W-QFN3020-12</t>
  </si>
  <si>
    <t>AP91352</t>
  </si>
  <si>
    <t>Sas Disable +5V Efuse With Integrated Isofet</t>
  </si>
  <si>
    <t>Efuse</t>
  </si>
  <si>
    <t>DLS3035FGBQ</t>
  </si>
  <si>
    <t>SINGLE CHANNEL SMART LOAD SWITCH</t>
  </si>
  <si>
    <t>Low-Side Switch</t>
  </si>
  <si>
    <t>SCP</t>
  </si>
  <si>
    <t>V-DFN3030-12 (Type B)</t>
  </si>
  <si>
    <t>DML1008LDS</t>
  </si>
  <si>
    <t>Single Channel Smart Load Switch</t>
  </si>
  <si>
    <t>8 (Max.)</t>
  </si>
  <si>
    <t>V-DFN3030-8 (Type R)</t>
  </si>
  <si>
    <t>DML1010FDK</t>
  </si>
  <si>
    <t>U-DFN2020-8 (Type K)</t>
  </si>
  <si>
    <t>DML1012LDS</t>
  </si>
  <si>
    <t>V-DFN3030-8</t>
  </si>
  <si>
    <t>DML10M8LDS</t>
  </si>
  <si>
    <t>DML22990LWG</t>
  </si>
  <si>
    <t>Single-Channel Smart Load Switch</t>
  </si>
  <si>
    <t>V-DFN3020-10 (Type C)</t>
  </si>
  <si>
    <t>DML3006LFDS</t>
  </si>
  <si>
    <t>V-DFN2020-8 (Type F)</t>
  </si>
  <si>
    <t>DML3008LFDS</t>
  </si>
  <si>
    <t>V-DFN2020-8 (Type N)</t>
  </si>
  <si>
    <t>DML3009LDC</t>
  </si>
  <si>
    <t>DML3010ALFDS</t>
  </si>
  <si>
    <t>DML3011ALFDS</t>
  </si>
  <si>
    <t>DML3012LDC</t>
  </si>
  <si>
    <t>DPS1113</t>
  </si>
  <si>
    <t>5.5V/3.5A 1-Ch Power Switch With Fast Role Swap</t>
  </si>
  <si>
    <t>OCP/SCP</t>
  </si>
  <si>
    <t>V-QFN4040-17</t>
  </si>
  <si>
    <t>DPS1133</t>
  </si>
  <si>
    <t>24V/3A 1-Ch Power Switch With Fast Role Swap</t>
  </si>
  <si>
    <t>DPS1133FIAQ</t>
  </si>
  <si>
    <t>DPS1135</t>
  </si>
  <si>
    <t>24V/5A 1-Ch Power Switch With Fast Role Swap</t>
  </si>
  <si>
    <t>PI5USB2546</t>
  </si>
  <si>
    <t>USB Charging Controller with Integrated Power Switch 1 Port for CDP and SDP Support</t>
  </si>
  <si>
    <t>USB 2.0, USB</t>
  </si>
  <si>
    <t>TQFN (ZH16) MSL1 Sn</t>
  </si>
  <si>
    <t>PI5USB2546A</t>
  </si>
  <si>
    <t>USB Charging Controller with Integrated Power Switch Supporting 2.4A, 1 Port for CDP and SDP Support</t>
  </si>
  <si>
    <t>PI5USB2546AQ</t>
  </si>
  <si>
    <t>USB Charging Port Controller and Load Detection Power Switch</t>
  </si>
  <si>
    <t>PI5USB2546H</t>
  </si>
  <si>
    <t>PI5USB2546J</t>
  </si>
  <si>
    <t>PI5USB2546Q</t>
  </si>
  <si>
    <t>USB charging controller with integrated power switch 1 port for CDP and SDP Support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</si>
</sst>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2101" TargetMode="External"/><Relationship Id="rId_hyperlink_2" Type="http://schemas.openxmlformats.org/officeDocument/2006/relationships/hyperlink" Target="https://www.diodes.com/part/view/AP2111" TargetMode="External"/><Relationship Id="rId_hyperlink_3" Type="http://schemas.openxmlformats.org/officeDocument/2006/relationships/hyperlink" Target="https://www.diodes.com/part/view/AP2141" TargetMode="External"/><Relationship Id="rId_hyperlink_4" Type="http://schemas.openxmlformats.org/officeDocument/2006/relationships/hyperlink" Target="https://www.diodes.com/part/view/AP21410" TargetMode="External"/><Relationship Id="rId_hyperlink_5" Type="http://schemas.openxmlformats.org/officeDocument/2006/relationships/hyperlink" Target="https://www.diodes.com/part/view/AP2141D" TargetMode="External"/><Relationship Id="rId_hyperlink_6" Type="http://schemas.openxmlformats.org/officeDocument/2006/relationships/hyperlink" Target="https://www.diodes.com/part/view/AP2142" TargetMode="External"/><Relationship Id="rId_hyperlink_7" Type="http://schemas.openxmlformats.org/officeDocument/2006/relationships/hyperlink" Target="https://www.diodes.com/part/view/AP2142A" TargetMode="External"/><Relationship Id="rId_hyperlink_8" Type="http://schemas.openxmlformats.org/officeDocument/2006/relationships/hyperlink" Target="https://www.diodes.com/part/view/AP2145" TargetMode="External"/><Relationship Id="rId_hyperlink_9" Type="http://schemas.openxmlformats.org/officeDocument/2006/relationships/hyperlink" Target="https://www.diodes.com/part/view/AP2146" TargetMode="External"/><Relationship Id="rId_hyperlink_10" Type="http://schemas.openxmlformats.org/officeDocument/2006/relationships/hyperlink" Target="https://www.diodes.com/part/view/AP2151" TargetMode="External"/><Relationship Id="rId_hyperlink_11" Type="http://schemas.openxmlformats.org/officeDocument/2006/relationships/hyperlink" Target="https://www.diodes.com/part/view/AP21510" TargetMode="External"/><Relationship Id="rId_hyperlink_12" Type="http://schemas.openxmlformats.org/officeDocument/2006/relationships/hyperlink" Target="https://www.diodes.com/part/view/AP2151A" TargetMode="External"/><Relationship Id="rId_hyperlink_13" Type="http://schemas.openxmlformats.org/officeDocument/2006/relationships/hyperlink" Target="https://www.diodes.com/part/view/AP2151D" TargetMode="External"/><Relationship Id="rId_hyperlink_14" Type="http://schemas.openxmlformats.org/officeDocument/2006/relationships/hyperlink" Target="https://www.diodes.com/part/view/AP2152" TargetMode="External"/><Relationship Id="rId_hyperlink_15" Type="http://schemas.openxmlformats.org/officeDocument/2006/relationships/hyperlink" Target="https://www.diodes.com/part/view/AP2152A" TargetMode="External"/><Relationship Id="rId_hyperlink_16" Type="http://schemas.openxmlformats.org/officeDocument/2006/relationships/hyperlink" Target="https://www.diodes.com/part/view/AP2156" TargetMode="External"/><Relationship Id="rId_hyperlink_17" Type="http://schemas.openxmlformats.org/officeDocument/2006/relationships/hyperlink" Target="https://www.diodes.com/part/view/AP2161" TargetMode="External"/><Relationship Id="rId_hyperlink_18" Type="http://schemas.openxmlformats.org/officeDocument/2006/relationships/hyperlink" Target="https://www.diodes.com/part/view/AP2161A" TargetMode="External"/><Relationship Id="rId_hyperlink_19" Type="http://schemas.openxmlformats.org/officeDocument/2006/relationships/hyperlink" Target="https://www.diodes.com/part/view/AP2161D" TargetMode="External"/><Relationship Id="rId_hyperlink_20" Type="http://schemas.openxmlformats.org/officeDocument/2006/relationships/hyperlink" Target="https://www.diodes.com/part/view/AP2162" TargetMode="External"/><Relationship Id="rId_hyperlink_21" Type="http://schemas.openxmlformats.org/officeDocument/2006/relationships/hyperlink" Target="https://www.diodes.com/part/view/AP2162A" TargetMode="External"/><Relationship Id="rId_hyperlink_22" Type="http://schemas.openxmlformats.org/officeDocument/2006/relationships/hyperlink" Target="https://www.diodes.com/part/view/AP2166" TargetMode="External"/><Relationship Id="rId_hyperlink_23" Type="http://schemas.openxmlformats.org/officeDocument/2006/relationships/hyperlink" Target="https://www.diodes.com/part/view/AP2171" TargetMode="External"/><Relationship Id="rId_hyperlink_24" Type="http://schemas.openxmlformats.org/officeDocument/2006/relationships/hyperlink" Target="https://www.diodes.com/part/view/AP2171A" TargetMode="External"/><Relationship Id="rId_hyperlink_25" Type="http://schemas.openxmlformats.org/officeDocument/2006/relationships/hyperlink" Target="https://www.diodes.com/part/view/AP2171D" TargetMode="External"/><Relationship Id="rId_hyperlink_26" Type="http://schemas.openxmlformats.org/officeDocument/2006/relationships/hyperlink" Target="https://www.diodes.com/part/view/AP2172" TargetMode="External"/><Relationship Id="rId_hyperlink_27" Type="http://schemas.openxmlformats.org/officeDocument/2006/relationships/hyperlink" Target="https://www.diodes.com/part/view/AP2172A" TargetMode="External"/><Relationship Id="rId_hyperlink_28" Type="http://schemas.openxmlformats.org/officeDocument/2006/relationships/hyperlink" Target="https://www.diodes.com/part/view/AP2176" TargetMode="External"/><Relationship Id="rId_hyperlink_29" Type="http://schemas.openxmlformats.org/officeDocument/2006/relationships/hyperlink" Target="https://www.diodes.com/part/view/AP2181" TargetMode="External"/><Relationship Id="rId_hyperlink_30" Type="http://schemas.openxmlformats.org/officeDocument/2006/relationships/hyperlink" Target="https://www.diodes.com/part/view/AP2181A" TargetMode="External"/><Relationship Id="rId_hyperlink_31" Type="http://schemas.openxmlformats.org/officeDocument/2006/relationships/hyperlink" Target="https://www.diodes.com/part/view/AP2181D" TargetMode="External"/><Relationship Id="rId_hyperlink_32" Type="http://schemas.openxmlformats.org/officeDocument/2006/relationships/hyperlink" Target="https://www.diodes.com/part/view/AP2182" TargetMode="External"/><Relationship Id="rId_hyperlink_33" Type="http://schemas.openxmlformats.org/officeDocument/2006/relationships/hyperlink" Target="https://www.diodes.com/part/view/AP2182A" TargetMode="External"/><Relationship Id="rId_hyperlink_34" Type="http://schemas.openxmlformats.org/officeDocument/2006/relationships/hyperlink" Target="https://www.diodes.com/part/view/AP2186" TargetMode="External"/><Relationship Id="rId_hyperlink_35" Type="http://schemas.openxmlformats.org/officeDocument/2006/relationships/hyperlink" Target="https://www.diodes.com/part/view/AP2191" TargetMode="External"/><Relationship Id="rId_hyperlink_36" Type="http://schemas.openxmlformats.org/officeDocument/2006/relationships/hyperlink" Target="https://www.diodes.com/part/view/AP2191A" TargetMode="External"/><Relationship Id="rId_hyperlink_37" Type="http://schemas.openxmlformats.org/officeDocument/2006/relationships/hyperlink" Target="https://www.diodes.com/part/view/AP2191D" TargetMode="External"/><Relationship Id="rId_hyperlink_38" Type="http://schemas.openxmlformats.org/officeDocument/2006/relationships/hyperlink" Target="https://www.diodes.com/part/view/AP2192" TargetMode="External"/><Relationship Id="rId_hyperlink_39" Type="http://schemas.openxmlformats.org/officeDocument/2006/relationships/hyperlink" Target="https://www.diodes.com/part/view/AP2192A" TargetMode="External"/><Relationship Id="rId_hyperlink_40" Type="http://schemas.openxmlformats.org/officeDocument/2006/relationships/hyperlink" Target="https://www.diodes.com/part/view/AP2196" TargetMode="External"/><Relationship Id="rId_hyperlink_41" Type="http://schemas.openxmlformats.org/officeDocument/2006/relationships/hyperlink" Target="https://www.diodes.com/part/view/AP221448" TargetMode="External"/><Relationship Id="rId_hyperlink_42" Type="http://schemas.openxmlformats.org/officeDocument/2006/relationships/hyperlink" Target="https://www.diodes.com/part/view/AP22615" TargetMode="External"/><Relationship Id="rId_hyperlink_43" Type="http://schemas.openxmlformats.org/officeDocument/2006/relationships/hyperlink" Target="https://www.diodes.com/part/view/AP22652" TargetMode="External"/><Relationship Id="rId_hyperlink_44" Type="http://schemas.openxmlformats.org/officeDocument/2006/relationships/hyperlink" Target="https://www.diodes.com/part/view/AP22652A" TargetMode="External"/><Relationship Id="rId_hyperlink_45" Type="http://schemas.openxmlformats.org/officeDocument/2006/relationships/hyperlink" Target="https://www.diodes.com/part/view/AP22653" TargetMode="External"/><Relationship Id="rId_hyperlink_46" Type="http://schemas.openxmlformats.org/officeDocument/2006/relationships/hyperlink" Target="https://www.diodes.com/part/view/AP22653A" TargetMode="External"/><Relationship Id="rId_hyperlink_47" Type="http://schemas.openxmlformats.org/officeDocument/2006/relationships/hyperlink" Target="https://www.diodes.com/part/view/AP22653Q" TargetMode="External"/><Relationship Id="rId_hyperlink_48" Type="http://schemas.openxmlformats.org/officeDocument/2006/relationships/hyperlink" Target="https://www.diodes.com/part/view/AP22654" TargetMode="External"/><Relationship Id="rId_hyperlink_49" Type="http://schemas.openxmlformats.org/officeDocument/2006/relationships/hyperlink" Target="https://www.diodes.com/part/view/AP22654Q" TargetMode="External"/><Relationship Id="rId_hyperlink_50" Type="http://schemas.openxmlformats.org/officeDocument/2006/relationships/hyperlink" Target="https://www.diodes.com/part/view/AP22655" TargetMode="External"/><Relationship Id="rId_hyperlink_51" Type="http://schemas.openxmlformats.org/officeDocument/2006/relationships/hyperlink" Target="https://www.diodes.com/part/view/AP22655Q" TargetMode="External"/><Relationship Id="rId_hyperlink_52" Type="http://schemas.openxmlformats.org/officeDocument/2006/relationships/hyperlink" Target="https://www.diodes.com/part/view/AP2280" TargetMode="External"/><Relationship Id="rId_hyperlink_53" Type="http://schemas.openxmlformats.org/officeDocument/2006/relationships/hyperlink" Target="https://www.diodes.com/part/view/AP22800" TargetMode="External"/><Relationship Id="rId_hyperlink_54" Type="http://schemas.openxmlformats.org/officeDocument/2006/relationships/hyperlink" Target="https://www.diodes.com/part/view/AP22804A" TargetMode="External"/><Relationship Id="rId_hyperlink_55" Type="http://schemas.openxmlformats.org/officeDocument/2006/relationships/hyperlink" Target="https://www.diodes.com/part/view/AP22804B" TargetMode="External"/><Relationship Id="rId_hyperlink_56" Type="http://schemas.openxmlformats.org/officeDocument/2006/relationships/hyperlink" Target="https://www.diodes.com/part/view/AP2281" TargetMode="External"/><Relationship Id="rId_hyperlink_57" Type="http://schemas.openxmlformats.org/officeDocument/2006/relationships/hyperlink" Target="https://www.diodes.com/part/view/AP22814A" TargetMode="External"/><Relationship Id="rId_hyperlink_58" Type="http://schemas.openxmlformats.org/officeDocument/2006/relationships/hyperlink" Target="https://www.diodes.com/part/view/AP22814B" TargetMode="External"/><Relationship Id="rId_hyperlink_59" Type="http://schemas.openxmlformats.org/officeDocument/2006/relationships/hyperlink" Target="https://www.diodes.com/part/view/AP22815" TargetMode="External"/><Relationship Id="rId_hyperlink_60" Type="http://schemas.openxmlformats.org/officeDocument/2006/relationships/hyperlink" Target="https://www.diodes.com/part/view/AP22816A" TargetMode="External"/><Relationship Id="rId_hyperlink_61" Type="http://schemas.openxmlformats.org/officeDocument/2006/relationships/hyperlink" Target="https://www.diodes.com/part/view/AP22816B" TargetMode="External"/><Relationship Id="rId_hyperlink_62" Type="http://schemas.openxmlformats.org/officeDocument/2006/relationships/hyperlink" Target="https://www.diodes.com/part/view/AP22817A" TargetMode="External"/><Relationship Id="rId_hyperlink_63" Type="http://schemas.openxmlformats.org/officeDocument/2006/relationships/hyperlink" Target="https://www.diodes.com/part/view/AP22817B" TargetMode="External"/><Relationship Id="rId_hyperlink_64" Type="http://schemas.openxmlformats.org/officeDocument/2006/relationships/hyperlink" Target="https://www.diodes.com/part/view/AP22818A" TargetMode="External"/><Relationship Id="rId_hyperlink_65" Type="http://schemas.openxmlformats.org/officeDocument/2006/relationships/hyperlink" Target="https://www.diodes.com/part/view/AP22818B" TargetMode="External"/><Relationship Id="rId_hyperlink_66" Type="http://schemas.openxmlformats.org/officeDocument/2006/relationships/hyperlink" Target="https://www.diodes.com/part/view/AP22850" TargetMode="External"/><Relationship Id="rId_hyperlink_67" Type="http://schemas.openxmlformats.org/officeDocument/2006/relationships/hyperlink" Target="https://www.diodes.com/part/view/AP22908" TargetMode="External"/><Relationship Id="rId_hyperlink_68" Type="http://schemas.openxmlformats.org/officeDocument/2006/relationships/hyperlink" Target="https://www.diodes.com/part/view/AP22913" TargetMode="External"/><Relationship Id="rId_hyperlink_69" Type="http://schemas.openxmlformats.org/officeDocument/2006/relationships/hyperlink" Target="https://www.diodes.com/part/view/AP22916B" TargetMode="External"/><Relationship Id="rId_hyperlink_70" Type="http://schemas.openxmlformats.org/officeDocument/2006/relationships/hyperlink" Target="https://www.diodes.com/part/view/AP22916C" TargetMode="External"/><Relationship Id="rId_hyperlink_71" Type="http://schemas.openxmlformats.org/officeDocument/2006/relationships/hyperlink" Target="https://www.diodes.com/part/view/AP22916D" TargetMode="External"/><Relationship Id="rId_hyperlink_72" Type="http://schemas.openxmlformats.org/officeDocument/2006/relationships/hyperlink" Target="https://www.diodes.com/part/view/AP22916E" TargetMode="External"/><Relationship Id="rId_hyperlink_73" Type="http://schemas.openxmlformats.org/officeDocument/2006/relationships/hyperlink" Target="https://www.diodes.com/part/view/AP22919Q" TargetMode="External"/><Relationship Id="rId_hyperlink_74" Type="http://schemas.openxmlformats.org/officeDocument/2006/relationships/hyperlink" Target="https://www.diodes.com/part/view/AP22953" TargetMode="External"/><Relationship Id="rId_hyperlink_75" Type="http://schemas.openxmlformats.org/officeDocument/2006/relationships/hyperlink" Target="https://www.diodes.com/part/view/AP22966" TargetMode="External"/><Relationship Id="rId_hyperlink_76" Type="http://schemas.openxmlformats.org/officeDocument/2006/relationships/hyperlink" Target="https://www.diodes.com/part/view/AP22980" TargetMode="External"/><Relationship Id="rId_hyperlink_77" Type="http://schemas.openxmlformats.org/officeDocument/2006/relationships/hyperlink" Target="https://www.diodes.com/part/view/AP2301" TargetMode="External"/><Relationship Id="rId_hyperlink_78" Type="http://schemas.openxmlformats.org/officeDocument/2006/relationships/hyperlink" Target="https://www.diodes.com/part/view/AP2301A" TargetMode="External"/><Relationship Id="rId_hyperlink_79" Type="http://schemas.openxmlformats.org/officeDocument/2006/relationships/hyperlink" Target="https://www.diodes.com/part/view/AP2311" TargetMode="External"/><Relationship Id="rId_hyperlink_80" Type="http://schemas.openxmlformats.org/officeDocument/2006/relationships/hyperlink" Target="https://www.diodes.com/part/view/AP2311A" TargetMode="External"/><Relationship Id="rId_hyperlink_81" Type="http://schemas.openxmlformats.org/officeDocument/2006/relationships/hyperlink" Target="https://www.diodes.com/part/view/AP2331" TargetMode="External"/><Relationship Id="rId_hyperlink_82" Type="http://schemas.openxmlformats.org/officeDocument/2006/relationships/hyperlink" Target="https://www.diodes.com/part/view/AP2331TD" TargetMode="External"/><Relationship Id="rId_hyperlink_83" Type="http://schemas.openxmlformats.org/officeDocument/2006/relationships/hyperlink" Target="https://www.diodes.com/part/view/AP2337" TargetMode="External"/><Relationship Id="rId_hyperlink_84" Type="http://schemas.openxmlformats.org/officeDocument/2006/relationships/hyperlink" Target="https://www.diodes.com/part/view/AP2401" TargetMode="External"/><Relationship Id="rId_hyperlink_85" Type="http://schemas.openxmlformats.org/officeDocument/2006/relationships/hyperlink" Target="https://www.diodes.com/part/view/AP2401A" TargetMode="External"/><Relationship Id="rId_hyperlink_86" Type="http://schemas.openxmlformats.org/officeDocument/2006/relationships/hyperlink" Target="https://www.diodes.com/part/view/AP2411" TargetMode="External"/><Relationship Id="rId_hyperlink_87" Type="http://schemas.openxmlformats.org/officeDocument/2006/relationships/hyperlink" Target="https://www.diodes.com/part/view/AP2411A" TargetMode="External"/><Relationship Id="rId_hyperlink_88" Type="http://schemas.openxmlformats.org/officeDocument/2006/relationships/hyperlink" Target="https://www.diodes.com/part/view/AP2501" TargetMode="External"/><Relationship Id="rId_hyperlink_89" Type="http://schemas.openxmlformats.org/officeDocument/2006/relationships/hyperlink" Target="https://www.diodes.com/part/view/AP2501A" TargetMode="External"/><Relationship Id="rId_hyperlink_90" Type="http://schemas.openxmlformats.org/officeDocument/2006/relationships/hyperlink" Target="https://www.diodes.com/part/view/AP2511" TargetMode="External"/><Relationship Id="rId_hyperlink_91" Type="http://schemas.openxmlformats.org/officeDocument/2006/relationships/hyperlink" Target="https://www.diodes.com/part/view/AP2511A" TargetMode="External"/><Relationship Id="rId_hyperlink_92" Type="http://schemas.openxmlformats.org/officeDocument/2006/relationships/hyperlink" Target="https://www.diodes.com/part/view/AP25810L" TargetMode="External"/><Relationship Id="rId_hyperlink_93" Type="http://schemas.openxmlformats.org/officeDocument/2006/relationships/hyperlink" Target="https://www.diodes.com/part/view/AP25810LQ" TargetMode="External"/><Relationship Id="rId_hyperlink_94" Type="http://schemas.openxmlformats.org/officeDocument/2006/relationships/hyperlink" Target="https://www.diodes.com/part/view/AP2810A" TargetMode="External"/><Relationship Id="rId_hyperlink_95" Type="http://schemas.openxmlformats.org/officeDocument/2006/relationships/hyperlink" Target="https://www.diodes.com/part/view/AP2810B" TargetMode="External"/><Relationship Id="rId_hyperlink_96" Type="http://schemas.openxmlformats.org/officeDocument/2006/relationships/hyperlink" Target="https://www.diodes.com/part/view/AP2810C" TargetMode="External"/><Relationship Id="rId_hyperlink_97" Type="http://schemas.openxmlformats.org/officeDocument/2006/relationships/hyperlink" Target="https://www.diodes.com/part/view/AP2810D" TargetMode="External"/><Relationship Id="rId_hyperlink_98" Type="http://schemas.openxmlformats.org/officeDocument/2006/relationships/hyperlink" Target="https://www.diodes.com/part/view/AP2815A" TargetMode="External"/><Relationship Id="rId_hyperlink_99" Type="http://schemas.openxmlformats.org/officeDocument/2006/relationships/hyperlink" Target="https://www.diodes.com/part/view/AP2815B" TargetMode="External"/><Relationship Id="rId_hyperlink_100" Type="http://schemas.openxmlformats.org/officeDocument/2006/relationships/hyperlink" Target="https://www.diodes.com/part/view/AP2815C" TargetMode="External"/><Relationship Id="rId_hyperlink_101" Type="http://schemas.openxmlformats.org/officeDocument/2006/relationships/hyperlink" Target="https://www.diodes.com/part/view/AP2815D" TargetMode="External"/><Relationship Id="rId_hyperlink_102" Type="http://schemas.openxmlformats.org/officeDocument/2006/relationships/hyperlink" Target="https://www.diodes.com/part/view/AP2821" TargetMode="External"/><Relationship Id="rId_hyperlink_103" Type="http://schemas.openxmlformats.org/officeDocument/2006/relationships/hyperlink" Target="https://www.diodes.com/part/view/AP74700Q" TargetMode="External"/><Relationship Id="rId_hyperlink_104" Type="http://schemas.openxmlformats.org/officeDocument/2006/relationships/hyperlink" Target="https://www.diodes.com/part/view/AP91350H" TargetMode="External"/><Relationship Id="rId_hyperlink_105" Type="http://schemas.openxmlformats.org/officeDocument/2006/relationships/hyperlink" Target="https://www.diodes.com/part/view/AP91352" TargetMode="External"/><Relationship Id="rId_hyperlink_106" Type="http://schemas.openxmlformats.org/officeDocument/2006/relationships/hyperlink" Target="https://www.diodes.com/part/view/DLS3035FGBQ" TargetMode="External"/><Relationship Id="rId_hyperlink_107" Type="http://schemas.openxmlformats.org/officeDocument/2006/relationships/hyperlink" Target="https://www.diodes.com/part/view/DML1008LDS" TargetMode="External"/><Relationship Id="rId_hyperlink_108" Type="http://schemas.openxmlformats.org/officeDocument/2006/relationships/hyperlink" Target="https://www.diodes.com/part/view/DML1010FDK" TargetMode="External"/><Relationship Id="rId_hyperlink_109" Type="http://schemas.openxmlformats.org/officeDocument/2006/relationships/hyperlink" Target="https://www.diodes.com/part/view/DML1012LDS" TargetMode="External"/><Relationship Id="rId_hyperlink_110" Type="http://schemas.openxmlformats.org/officeDocument/2006/relationships/hyperlink" Target="https://www.diodes.com/part/view/DML10M8LDS" TargetMode="External"/><Relationship Id="rId_hyperlink_111" Type="http://schemas.openxmlformats.org/officeDocument/2006/relationships/hyperlink" Target="https://www.diodes.com/part/view/DML22990LWG" TargetMode="External"/><Relationship Id="rId_hyperlink_112" Type="http://schemas.openxmlformats.org/officeDocument/2006/relationships/hyperlink" Target="https://www.diodes.com/part/view/DML3006LFDS" TargetMode="External"/><Relationship Id="rId_hyperlink_113" Type="http://schemas.openxmlformats.org/officeDocument/2006/relationships/hyperlink" Target="https://www.diodes.com/part/view/DML3008LFDS" TargetMode="External"/><Relationship Id="rId_hyperlink_114" Type="http://schemas.openxmlformats.org/officeDocument/2006/relationships/hyperlink" Target="https://www.diodes.com/part/view/DML3009LDC" TargetMode="External"/><Relationship Id="rId_hyperlink_115" Type="http://schemas.openxmlformats.org/officeDocument/2006/relationships/hyperlink" Target="https://www.diodes.com/part/view/DML3010ALFDS" TargetMode="External"/><Relationship Id="rId_hyperlink_116" Type="http://schemas.openxmlformats.org/officeDocument/2006/relationships/hyperlink" Target="https://www.diodes.com/part/view/DML3011ALFDS" TargetMode="External"/><Relationship Id="rId_hyperlink_117" Type="http://schemas.openxmlformats.org/officeDocument/2006/relationships/hyperlink" Target="https://www.diodes.com/part/view/DML3012LDC" TargetMode="External"/><Relationship Id="rId_hyperlink_118" Type="http://schemas.openxmlformats.org/officeDocument/2006/relationships/hyperlink" Target="https://www.diodes.com/part/view/DPS1113" TargetMode="External"/><Relationship Id="rId_hyperlink_119" Type="http://schemas.openxmlformats.org/officeDocument/2006/relationships/hyperlink" Target="https://www.diodes.com/part/view/DPS1133" TargetMode="External"/><Relationship Id="rId_hyperlink_120" Type="http://schemas.openxmlformats.org/officeDocument/2006/relationships/hyperlink" Target="https://www.diodes.com/part/view/DPS1133FIAQ" TargetMode="External"/><Relationship Id="rId_hyperlink_121" Type="http://schemas.openxmlformats.org/officeDocument/2006/relationships/hyperlink" Target="https://www.diodes.com/part/view/DPS1135" TargetMode="External"/><Relationship Id="rId_hyperlink_122" Type="http://schemas.openxmlformats.org/officeDocument/2006/relationships/hyperlink" Target="https://www.diodes.com/part/view/PI5USB2546" TargetMode="External"/><Relationship Id="rId_hyperlink_123" Type="http://schemas.openxmlformats.org/officeDocument/2006/relationships/hyperlink" Target="https://www.diodes.com/part/view/PI5USB2546A" TargetMode="External"/><Relationship Id="rId_hyperlink_124" Type="http://schemas.openxmlformats.org/officeDocument/2006/relationships/hyperlink" Target="https://www.diodes.com/part/view/PI5USB2546AQ" TargetMode="External"/><Relationship Id="rId_hyperlink_125" Type="http://schemas.openxmlformats.org/officeDocument/2006/relationships/hyperlink" Target="https://www.diodes.com/part/view/PI5USB2546H" TargetMode="External"/><Relationship Id="rId_hyperlink_126" Type="http://schemas.openxmlformats.org/officeDocument/2006/relationships/hyperlink" Target="https://www.diodes.com/part/view/PI5USB2546J" TargetMode="External"/><Relationship Id="rId_hyperlink_127" Type="http://schemas.openxmlformats.org/officeDocument/2006/relationships/hyperlink" Target="https://www.diodes.com/part/view/PI5USB2546Q" TargetMode="External"/><Relationship Id="rId_hyperlink_128" Type="http://schemas.openxmlformats.org/officeDocument/2006/relationships/hyperlink" Target="https://www.diodes.com/assets/Datasheets/AP2101_2111.pdf" TargetMode="External"/><Relationship Id="rId_hyperlink_129" Type="http://schemas.openxmlformats.org/officeDocument/2006/relationships/hyperlink" Target="https://www.diodes.com/assets/Datasheets/AP2101_2111.pdf" TargetMode="External"/><Relationship Id="rId_hyperlink_130" Type="http://schemas.openxmlformats.org/officeDocument/2006/relationships/hyperlink" Target="https://www.diodes.com/assets/Datasheets/AP2141-51.pdf" TargetMode="External"/><Relationship Id="rId_hyperlink_131" Type="http://schemas.openxmlformats.org/officeDocument/2006/relationships/hyperlink" Target="https://www.diodes.com/assets/Datasheets/AP21410_21510.pdf" TargetMode="External"/><Relationship Id="rId_hyperlink_132" Type="http://schemas.openxmlformats.org/officeDocument/2006/relationships/hyperlink" Target="https://www.diodes.com/assets/Datasheets/AP2141D_51D.pdf" TargetMode="External"/><Relationship Id="rId_hyperlink_133" Type="http://schemas.openxmlformats.org/officeDocument/2006/relationships/hyperlink" Target="https://www.diodes.com/assets/Datasheets/AP2142_52.pdf" TargetMode="External"/><Relationship Id="rId_hyperlink_134" Type="http://schemas.openxmlformats.org/officeDocument/2006/relationships/hyperlink" Target="https://www.diodes.com/assets/Datasheets/AP2142A_52A.pdf" TargetMode="External"/><Relationship Id="rId_hyperlink_135" Type="http://schemas.openxmlformats.org/officeDocument/2006/relationships/hyperlink" Target="https://www.diodes.com/assets/Datasheets/AP2145.pdf" TargetMode="External"/><Relationship Id="rId_hyperlink_136" Type="http://schemas.openxmlformats.org/officeDocument/2006/relationships/hyperlink" Target="https://www.diodes.com/assets/Datasheets/AP2146_56.pdf" TargetMode="External"/><Relationship Id="rId_hyperlink_137" Type="http://schemas.openxmlformats.org/officeDocument/2006/relationships/hyperlink" Target="https://www.diodes.com/assets/Datasheets/AP2141-51.pdf" TargetMode="External"/><Relationship Id="rId_hyperlink_138" Type="http://schemas.openxmlformats.org/officeDocument/2006/relationships/hyperlink" Target="https://www.diodes.com/assets/Datasheets/AP21410_21510.pdf" TargetMode="External"/><Relationship Id="rId_hyperlink_139" Type="http://schemas.openxmlformats.org/officeDocument/2006/relationships/hyperlink" Target="https://www.diodes.com/assets/Datasheets/AP2151A.pdf" TargetMode="External"/><Relationship Id="rId_hyperlink_140" Type="http://schemas.openxmlformats.org/officeDocument/2006/relationships/hyperlink" Target="https://www.diodes.com/assets/Datasheets/AP2141D_51D.pdf" TargetMode="External"/><Relationship Id="rId_hyperlink_141" Type="http://schemas.openxmlformats.org/officeDocument/2006/relationships/hyperlink" Target="https://www.diodes.com/assets/Datasheets/AP2142_52.pdf" TargetMode="External"/><Relationship Id="rId_hyperlink_142" Type="http://schemas.openxmlformats.org/officeDocument/2006/relationships/hyperlink" Target="https://www.diodes.com/assets/Datasheets/AP2142A_52A.pdf" TargetMode="External"/><Relationship Id="rId_hyperlink_143" Type="http://schemas.openxmlformats.org/officeDocument/2006/relationships/hyperlink" Target="https://www.diodes.com/assets/Datasheets/AP2146_56.pdf" TargetMode="External"/><Relationship Id="rId_hyperlink_144" Type="http://schemas.openxmlformats.org/officeDocument/2006/relationships/hyperlink" Target="https://www.diodes.com/assets/Datasheets/AP2161_71.pdf" TargetMode="External"/><Relationship Id="rId_hyperlink_145" Type="http://schemas.openxmlformats.org/officeDocument/2006/relationships/hyperlink" Target="https://www.diodes.com/assets/Datasheets/AP2161A_71A.pdf" TargetMode="External"/><Relationship Id="rId_hyperlink_146" Type="http://schemas.openxmlformats.org/officeDocument/2006/relationships/hyperlink" Target="https://www.diodes.com/assets/Datasheets/AP2161D_71D.pdf" TargetMode="External"/><Relationship Id="rId_hyperlink_147" Type="http://schemas.openxmlformats.org/officeDocument/2006/relationships/hyperlink" Target="https://www.diodes.com/assets/Datasheets/AP2162_72.pdf" TargetMode="External"/><Relationship Id="rId_hyperlink_148" Type="http://schemas.openxmlformats.org/officeDocument/2006/relationships/hyperlink" Target="https://www.diodes.com/assets/Datasheets/AP2162A_72A.pdf" TargetMode="External"/><Relationship Id="rId_hyperlink_149" Type="http://schemas.openxmlformats.org/officeDocument/2006/relationships/hyperlink" Target="https://www.diodes.com/assets/Datasheets/AP2166_76.pdf" TargetMode="External"/><Relationship Id="rId_hyperlink_150" Type="http://schemas.openxmlformats.org/officeDocument/2006/relationships/hyperlink" Target="https://www.diodes.com/assets/Datasheets/AP2161_71.pdf" TargetMode="External"/><Relationship Id="rId_hyperlink_151" Type="http://schemas.openxmlformats.org/officeDocument/2006/relationships/hyperlink" Target="https://www.diodes.com/assets/Datasheets/AP2161A_71A.pdf" TargetMode="External"/><Relationship Id="rId_hyperlink_152" Type="http://schemas.openxmlformats.org/officeDocument/2006/relationships/hyperlink" Target="https://www.diodes.com/assets/Datasheets/AP2161D_71D.pdf" TargetMode="External"/><Relationship Id="rId_hyperlink_153" Type="http://schemas.openxmlformats.org/officeDocument/2006/relationships/hyperlink" Target="https://www.diodes.com/assets/Datasheets/AP2162_72.pdf" TargetMode="External"/><Relationship Id="rId_hyperlink_154" Type="http://schemas.openxmlformats.org/officeDocument/2006/relationships/hyperlink" Target="https://www.diodes.com/assets/Datasheets/AP2162A_72A.pdf" TargetMode="External"/><Relationship Id="rId_hyperlink_155" Type="http://schemas.openxmlformats.org/officeDocument/2006/relationships/hyperlink" Target="https://www.diodes.com/assets/Datasheets/AP2166_76.pdf" TargetMode="External"/><Relationship Id="rId_hyperlink_156" Type="http://schemas.openxmlformats.org/officeDocument/2006/relationships/hyperlink" Target="https://www.diodes.com/assets/Datasheets/AP2181_91.pdf" TargetMode="External"/><Relationship Id="rId_hyperlink_157" Type="http://schemas.openxmlformats.org/officeDocument/2006/relationships/hyperlink" Target="https://www.diodes.com/assets/Datasheets/AP2181A-91A.pdf" TargetMode="External"/><Relationship Id="rId_hyperlink_158" Type="http://schemas.openxmlformats.org/officeDocument/2006/relationships/hyperlink" Target="https://www.diodes.com/assets/Datasheets/AP2181D-91D.pdf" TargetMode="External"/><Relationship Id="rId_hyperlink_159" Type="http://schemas.openxmlformats.org/officeDocument/2006/relationships/hyperlink" Target="https://www.diodes.com/assets/Datasheets/AP2182_92.pdf" TargetMode="External"/><Relationship Id="rId_hyperlink_160" Type="http://schemas.openxmlformats.org/officeDocument/2006/relationships/hyperlink" Target="https://www.diodes.com/assets/Datasheets/AP2182A_92A.pdf" TargetMode="External"/><Relationship Id="rId_hyperlink_161" Type="http://schemas.openxmlformats.org/officeDocument/2006/relationships/hyperlink" Target="https://www.diodes.com/assets/Datasheets/AP2186_96.pdf" TargetMode="External"/><Relationship Id="rId_hyperlink_162" Type="http://schemas.openxmlformats.org/officeDocument/2006/relationships/hyperlink" Target="https://www.diodes.com/assets/Datasheets/AP2181_91.pdf" TargetMode="External"/><Relationship Id="rId_hyperlink_163" Type="http://schemas.openxmlformats.org/officeDocument/2006/relationships/hyperlink" Target="https://www.diodes.com/assets/Datasheets/AP2181A-91A.pdf" TargetMode="External"/><Relationship Id="rId_hyperlink_164" Type="http://schemas.openxmlformats.org/officeDocument/2006/relationships/hyperlink" Target="https://www.diodes.com/assets/Datasheets/AP2181D-91D.pdf" TargetMode="External"/><Relationship Id="rId_hyperlink_165" Type="http://schemas.openxmlformats.org/officeDocument/2006/relationships/hyperlink" Target="https://www.diodes.com/assets/Datasheets/AP2182_92.pdf" TargetMode="External"/><Relationship Id="rId_hyperlink_166" Type="http://schemas.openxmlformats.org/officeDocument/2006/relationships/hyperlink" Target="https://www.diodes.com/assets/Datasheets/AP2182A_92A.pdf" TargetMode="External"/><Relationship Id="rId_hyperlink_167" Type="http://schemas.openxmlformats.org/officeDocument/2006/relationships/hyperlink" Target="https://www.diodes.com/assets/Datasheets/AP2186_96.pdf" TargetMode="External"/><Relationship Id="rId_hyperlink_168" Type="http://schemas.openxmlformats.org/officeDocument/2006/relationships/hyperlink" Target="https://www.diodes.com/assets/Datasheets/AP221448.pdf" TargetMode="External"/><Relationship Id="rId_hyperlink_169" Type="http://schemas.openxmlformats.org/officeDocument/2006/relationships/hyperlink" Target="https://www.diodes.com/assets/Datasheets/AP22815-615.pdf" TargetMode="External"/><Relationship Id="rId_hyperlink_170" Type="http://schemas.openxmlformats.org/officeDocument/2006/relationships/hyperlink" Target="https://www.diodes.com/assets/Datasheets/AP22652_53_52A_53A.pdf" TargetMode="External"/><Relationship Id="rId_hyperlink_171" Type="http://schemas.openxmlformats.org/officeDocument/2006/relationships/hyperlink" Target="https://www.diodes.com/assets/Datasheets/AP22652_53_52A_53A.pdf" TargetMode="External"/><Relationship Id="rId_hyperlink_172" Type="http://schemas.openxmlformats.org/officeDocument/2006/relationships/hyperlink" Target="https://www.diodes.com/assets/Datasheets/AP22652_53_52A_53A.pdf" TargetMode="External"/><Relationship Id="rId_hyperlink_173" Type="http://schemas.openxmlformats.org/officeDocument/2006/relationships/hyperlink" Target="https://www.diodes.com/assets/Datasheets/AP22652_53_52A_53A.pdf" TargetMode="External"/><Relationship Id="rId_hyperlink_174" Type="http://schemas.openxmlformats.org/officeDocument/2006/relationships/hyperlink" Target="https://www.diodes.com/assets/Datasheets/AP22653Q.pdf" TargetMode="External"/><Relationship Id="rId_hyperlink_175" Type="http://schemas.openxmlformats.org/officeDocument/2006/relationships/hyperlink" Target="https://www.diodes.com/assets/Datasheets/AP22654_AP22655.pdf" TargetMode="External"/><Relationship Id="rId_hyperlink_176" Type="http://schemas.openxmlformats.org/officeDocument/2006/relationships/hyperlink" Target="https://www.diodes.com/assets/Datasheets/AP22654Q_AP22655Q.pdf" TargetMode="External"/><Relationship Id="rId_hyperlink_177" Type="http://schemas.openxmlformats.org/officeDocument/2006/relationships/hyperlink" Target="https://www.diodes.com/assets/Datasheets/AP22654_AP22655.pdf" TargetMode="External"/><Relationship Id="rId_hyperlink_178" Type="http://schemas.openxmlformats.org/officeDocument/2006/relationships/hyperlink" Target="https://www.diodes.com/assets/Datasheets/AP22654Q_AP22655Q.pdf" TargetMode="External"/><Relationship Id="rId_hyperlink_179" Type="http://schemas.openxmlformats.org/officeDocument/2006/relationships/hyperlink" Target="https://www.diodes.com/assets/Datasheets/AP2280.pdf" TargetMode="External"/><Relationship Id="rId_hyperlink_180" Type="http://schemas.openxmlformats.org/officeDocument/2006/relationships/hyperlink" Target="https://www.diodes.com/assets/Datasheets/AP22800.pdf" TargetMode="External"/><Relationship Id="rId_hyperlink_181" Type="http://schemas.openxmlformats.org/officeDocument/2006/relationships/hyperlink" Target="https://www.diodes.com/assets/Datasheets/AP22804-14.pdf" TargetMode="External"/><Relationship Id="rId_hyperlink_182" Type="http://schemas.openxmlformats.org/officeDocument/2006/relationships/hyperlink" Target="https://www.diodes.com/assets/Datasheets/AP22804-14.pdf" TargetMode="External"/><Relationship Id="rId_hyperlink_183" Type="http://schemas.openxmlformats.org/officeDocument/2006/relationships/hyperlink" Target="https://www.diodes.com/assets/Datasheets/AP2281.pdf" TargetMode="External"/><Relationship Id="rId_hyperlink_184" Type="http://schemas.openxmlformats.org/officeDocument/2006/relationships/hyperlink" Target="https://www.diodes.com/assets/Datasheets/AP22804_14.pdf" TargetMode="External"/><Relationship Id="rId_hyperlink_185" Type="http://schemas.openxmlformats.org/officeDocument/2006/relationships/hyperlink" Target="https://www.diodes.com/assets/Datasheets/AP22804_14.pdf" TargetMode="External"/><Relationship Id="rId_hyperlink_186" Type="http://schemas.openxmlformats.org/officeDocument/2006/relationships/hyperlink" Target="https://www.diodes.com/assets/Datasheets/AP22815-615.pdf" TargetMode="External"/><Relationship Id="rId_hyperlink_187" Type="http://schemas.openxmlformats.org/officeDocument/2006/relationships/hyperlink" Target="https://www.diodes.com/assets/Datasheets/AP22816_17_18.pdf" TargetMode="External"/><Relationship Id="rId_hyperlink_188" Type="http://schemas.openxmlformats.org/officeDocument/2006/relationships/hyperlink" Target="https://www.diodes.com/assets/Datasheets/AP22816_17_18.pdf" TargetMode="External"/><Relationship Id="rId_hyperlink_189" Type="http://schemas.openxmlformats.org/officeDocument/2006/relationships/hyperlink" Target="https://www.diodes.com/assets/Datasheets/AP22816_17_18.pdf" TargetMode="External"/><Relationship Id="rId_hyperlink_190" Type="http://schemas.openxmlformats.org/officeDocument/2006/relationships/hyperlink" Target="https://www.diodes.com/assets/Datasheets/AP22816_17_18.pdf" TargetMode="External"/><Relationship Id="rId_hyperlink_191" Type="http://schemas.openxmlformats.org/officeDocument/2006/relationships/hyperlink" Target="https://www.diodes.com/assets/Datasheets/AP22816_17_18.pdf" TargetMode="External"/><Relationship Id="rId_hyperlink_192" Type="http://schemas.openxmlformats.org/officeDocument/2006/relationships/hyperlink" Target="https://www.diodes.com/assets/Datasheets/AP22816_17_18.pdf" TargetMode="External"/><Relationship Id="rId_hyperlink_193" Type="http://schemas.openxmlformats.org/officeDocument/2006/relationships/hyperlink" Target="https://www.diodes.com/assets/Datasheets/AP22850.pdf" TargetMode="External"/><Relationship Id="rId_hyperlink_194" Type="http://schemas.openxmlformats.org/officeDocument/2006/relationships/hyperlink" Target="https://www.diodes.com/assets/Datasheets/AP22908.pdf" TargetMode="External"/><Relationship Id="rId_hyperlink_195" Type="http://schemas.openxmlformats.org/officeDocument/2006/relationships/hyperlink" Target="https://www.diodes.com/assets/Datasheets/AP22913.pdf" TargetMode="External"/><Relationship Id="rId_hyperlink_196" Type="http://schemas.openxmlformats.org/officeDocument/2006/relationships/hyperlink" Target="https://www.diodes.com/assets/Datasheets/AP22916.pdf" TargetMode="External"/><Relationship Id="rId_hyperlink_197" Type="http://schemas.openxmlformats.org/officeDocument/2006/relationships/hyperlink" Target="https://www.diodes.com/assets/Datasheets/AP22916.pdf" TargetMode="External"/><Relationship Id="rId_hyperlink_198" Type="http://schemas.openxmlformats.org/officeDocument/2006/relationships/hyperlink" Target="https://www.diodes.com/assets/Datasheets/AP22916.pdf" TargetMode="External"/><Relationship Id="rId_hyperlink_199" Type="http://schemas.openxmlformats.org/officeDocument/2006/relationships/hyperlink" Target="https://www.diodes.com/assets/Datasheets/AP22916.pdf" TargetMode="External"/><Relationship Id="rId_hyperlink_200" Type="http://schemas.openxmlformats.org/officeDocument/2006/relationships/hyperlink" Target="https://www.diodes.com/assets/Datasheets/AP22919Q.pdf" TargetMode="External"/><Relationship Id="rId_hyperlink_201" Type="http://schemas.openxmlformats.org/officeDocument/2006/relationships/hyperlink" Target="https://www.diodes.com/assets/Datasheets/AP22953.pdf" TargetMode="External"/><Relationship Id="rId_hyperlink_202" Type="http://schemas.openxmlformats.org/officeDocument/2006/relationships/hyperlink" Target="https://www.diodes.com/assets/Datasheets/AP22966.pdf" TargetMode="External"/><Relationship Id="rId_hyperlink_203" Type="http://schemas.openxmlformats.org/officeDocument/2006/relationships/hyperlink" Target="https://www.diodes.com/assets/Datasheets/AP22980.pdf" TargetMode="External"/><Relationship Id="rId_hyperlink_204" Type="http://schemas.openxmlformats.org/officeDocument/2006/relationships/hyperlink" Target="https://www.diodes.com/assets/Datasheets/AP2301-11.pdf" TargetMode="External"/><Relationship Id="rId_hyperlink_205" Type="http://schemas.openxmlformats.org/officeDocument/2006/relationships/hyperlink" Target="https://www.diodes.com/assets/Datasheets/AP23x1A.pdf" TargetMode="External"/><Relationship Id="rId_hyperlink_206" Type="http://schemas.openxmlformats.org/officeDocument/2006/relationships/hyperlink" Target="https://www.diodes.com/assets/Datasheets/AP2301-11.pdf" TargetMode="External"/><Relationship Id="rId_hyperlink_207" Type="http://schemas.openxmlformats.org/officeDocument/2006/relationships/hyperlink" Target="https://www.diodes.com/assets/Datasheets/AP23x1A.pdf" TargetMode="External"/><Relationship Id="rId_hyperlink_208" Type="http://schemas.openxmlformats.org/officeDocument/2006/relationships/hyperlink" Target="https://www.diodes.com/assets/Datasheets/AP2331.pdf" TargetMode="External"/><Relationship Id="rId_hyperlink_209" Type="http://schemas.openxmlformats.org/officeDocument/2006/relationships/hyperlink" Target="https://www.diodes.com/assets/Datasheets/AP2331TD.pdf" TargetMode="External"/><Relationship Id="rId_hyperlink_210" Type="http://schemas.openxmlformats.org/officeDocument/2006/relationships/hyperlink" Target="https://www.diodes.com/assets/Datasheets/AP2337.pdf" TargetMode="External"/><Relationship Id="rId_hyperlink_211" Type="http://schemas.openxmlformats.org/officeDocument/2006/relationships/hyperlink" Target="https://www.diodes.com/assets/Datasheets/AP24x1.pdf" TargetMode="External"/><Relationship Id="rId_hyperlink_212" Type="http://schemas.openxmlformats.org/officeDocument/2006/relationships/hyperlink" Target="https://www.diodes.com/assets/Datasheets/AP24x1A.pdf" TargetMode="External"/><Relationship Id="rId_hyperlink_213" Type="http://schemas.openxmlformats.org/officeDocument/2006/relationships/hyperlink" Target="https://www.diodes.com/assets/Datasheets/AP24x1.pdf" TargetMode="External"/><Relationship Id="rId_hyperlink_214" Type="http://schemas.openxmlformats.org/officeDocument/2006/relationships/hyperlink" Target="https://www.diodes.com/assets/Datasheets/AP24x1A.pdf" TargetMode="External"/><Relationship Id="rId_hyperlink_215" Type="http://schemas.openxmlformats.org/officeDocument/2006/relationships/hyperlink" Target="https://www.diodes.com/assets/Datasheets/AP25x1.pdf" TargetMode="External"/><Relationship Id="rId_hyperlink_216" Type="http://schemas.openxmlformats.org/officeDocument/2006/relationships/hyperlink" Target="https://www.diodes.com/assets/Datasheets/AP25x1A.pdf" TargetMode="External"/><Relationship Id="rId_hyperlink_217" Type="http://schemas.openxmlformats.org/officeDocument/2006/relationships/hyperlink" Target="https://www.diodes.com/assets/Datasheets/AP25x1.pdf" TargetMode="External"/><Relationship Id="rId_hyperlink_218" Type="http://schemas.openxmlformats.org/officeDocument/2006/relationships/hyperlink" Target="https://www.diodes.com/assets/Datasheets/AP25x1A.pdf" TargetMode="External"/><Relationship Id="rId_hyperlink_219" Type="http://schemas.openxmlformats.org/officeDocument/2006/relationships/hyperlink" Target="https://www.diodes.com/assets/Datasheets/AP25810L.pdf" TargetMode="External"/><Relationship Id="rId_hyperlink_220" Type="http://schemas.openxmlformats.org/officeDocument/2006/relationships/hyperlink" Target="https://www.diodes.com/assets/Datasheets/AP25810LQ.pdf" TargetMode="External"/><Relationship Id="rId_hyperlink_221" Type="http://schemas.openxmlformats.org/officeDocument/2006/relationships/hyperlink" Target="https://www.diodes.com/assets/Datasheets/AP2810.pdf" TargetMode="External"/><Relationship Id="rId_hyperlink_222" Type="http://schemas.openxmlformats.org/officeDocument/2006/relationships/hyperlink" Target="https://www.diodes.com/assets/Datasheets/AP2810.pdf" TargetMode="External"/><Relationship Id="rId_hyperlink_223" Type="http://schemas.openxmlformats.org/officeDocument/2006/relationships/hyperlink" Target="https://www.diodes.com/assets/Datasheets/AP2810.pdf" TargetMode="External"/><Relationship Id="rId_hyperlink_224" Type="http://schemas.openxmlformats.org/officeDocument/2006/relationships/hyperlink" Target="https://www.diodes.com/assets/Datasheets/AP2810.pdf" TargetMode="External"/><Relationship Id="rId_hyperlink_225" Type="http://schemas.openxmlformats.org/officeDocument/2006/relationships/hyperlink" Target="https://www.diodes.com/assets/Datasheets/AP2815.pdf" TargetMode="External"/><Relationship Id="rId_hyperlink_226" Type="http://schemas.openxmlformats.org/officeDocument/2006/relationships/hyperlink" Target="https://www.diodes.com/assets/Datasheets/AP2815.pdf" TargetMode="External"/><Relationship Id="rId_hyperlink_227" Type="http://schemas.openxmlformats.org/officeDocument/2006/relationships/hyperlink" Target="https://www.diodes.com/assets/Datasheets/AP2815.pdf" TargetMode="External"/><Relationship Id="rId_hyperlink_228" Type="http://schemas.openxmlformats.org/officeDocument/2006/relationships/hyperlink" Target="https://www.diodes.com/assets/Datasheets/AP2815D.pdf" TargetMode="External"/><Relationship Id="rId_hyperlink_229" Type="http://schemas.openxmlformats.org/officeDocument/2006/relationships/hyperlink" Target="https://www.diodes.com/assets/Datasheets/AP2821.pdf" TargetMode="External"/><Relationship Id="rId_hyperlink_230" Type="http://schemas.openxmlformats.org/officeDocument/2006/relationships/hyperlink" Target="https://www.diodes.com/assets/Datasheets/AP74700Q.pdf" TargetMode="External"/><Relationship Id="rId_hyperlink_231" Type="http://schemas.openxmlformats.org/officeDocument/2006/relationships/hyperlink" Target="https://www.diodes.com/assets/Datasheets/AP91350H.pdf" TargetMode="External"/><Relationship Id="rId_hyperlink_232" Type="http://schemas.openxmlformats.org/officeDocument/2006/relationships/hyperlink" Target="https://www.diodes.com/assets/Datasheets/AP91352.pdf" TargetMode="External"/><Relationship Id="rId_hyperlink_233" Type="http://schemas.openxmlformats.org/officeDocument/2006/relationships/hyperlink" Target="https://www.diodes.com/assets/Datasheets/DLS3035FGBQ.pdf" TargetMode="External"/><Relationship Id="rId_hyperlink_234" Type="http://schemas.openxmlformats.org/officeDocument/2006/relationships/hyperlink" Target="https://www.diodes.com/assets/Datasheets/DML1008LDS.pdf" TargetMode="External"/><Relationship Id="rId_hyperlink_235" Type="http://schemas.openxmlformats.org/officeDocument/2006/relationships/hyperlink" Target="https://www.diodes.com/assets/Datasheets/DML1010FDK.pdf" TargetMode="External"/><Relationship Id="rId_hyperlink_236" Type="http://schemas.openxmlformats.org/officeDocument/2006/relationships/hyperlink" Target="https://www.diodes.com/assets/Datasheets/DML1012LDS.pdf" TargetMode="External"/><Relationship Id="rId_hyperlink_237" Type="http://schemas.openxmlformats.org/officeDocument/2006/relationships/hyperlink" Target="https://www.diodes.com/assets/Datasheets/DML10M8LDS.pdf" TargetMode="External"/><Relationship Id="rId_hyperlink_238" Type="http://schemas.openxmlformats.org/officeDocument/2006/relationships/hyperlink" Target="https://www.diodes.com/assets/Datasheets/DML22990LWG.pdf" TargetMode="External"/><Relationship Id="rId_hyperlink_239" Type="http://schemas.openxmlformats.org/officeDocument/2006/relationships/hyperlink" Target="https://www.diodes.com/assets/Datasheets/DML3006LFDS.pdf" TargetMode="External"/><Relationship Id="rId_hyperlink_240" Type="http://schemas.openxmlformats.org/officeDocument/2006/relationships/hyperlink" Target="https://www.diodes.com/assets/Datasheets/DML3008LFDS.pdf" TargetMode="External"/><Relationship Id="rId_hyperlink_241" Type="http://schemas.openxmlformats.org/officeDocument/2006/relationships/hyperlink" Target="https://www.diodes.com/assets/Datasheets/DML3009LDC.pdf" TargetMode="External"/><Relationship Id="rId_hyperlink_242" Type="http://schemas.openxmlformats.org/officeDocument/2006/relationships/hyperlink" Target="https://www.diodes.com/assets/Datasheets/DML3010ALFDS.pdf" TargetMode="External"/><Relationship Id="rId_hyperlink_243" Type="http://schemas.openxmlformats.org/officeDocument/2006/relationships/hyperlink" Target="https://www.diodes.com/assets/Datasheets/DML3011ALFDS.pdf" TargetMode="External"/><Relationship Id="rId_hyperlink_244" Type="http://schemas.openxmlformats.org/officeDocument/2006/relationships/hyperlink" Target="https://www.diodes.com/assets/Datasheets/DML3012LDC.pdf" TargetMode="External"/><Relationship Id="rId_hyperlink_245" Type="http://schemas.openxmlformats.org/officeDocument/2006/relationships/hyperlink" Target="https://www.diodes.com/assets/Datasheets/DPS1113.pdf" TargetMode="External"/><Relationship Id="rId_hyperlink_246" Type="http://schemas.openxmlformats.org/officeDocument/2006/relationships/hyperlink" Target="https://www.diodes.com/assets/Datasheets/DPS1133.pdf" TargetMode="External"/><Relationship Id="rId_hyperlink_247" Type="http://schemas.openxmlformats.org/officeDocument/2006/relationships/hyperlink" Target="https://www.diodes.com/assets/Datasheets/DPS1133FIAQ.pdf" TargetMode="External"/><Relationship Id="rId_hyperlink_248" Type="http://schemas.openxmlformats.org/officeDocument/2006/relationships/hyperlink" Target="https://www.diodes.com/assets/Datasheets/DPS1135.pdf" TargetMode="External"/><Relationship Id="rId_hyperlink_249" Type="http://schemas.openxmlformats.org/officeDocument/2006/relationships/hyperlink" Target="https://www.diodes.com/assets/Databriefs/PI5USB2546-Product-Brief.pdf" TargetMode="External"/><Relationship Id="rId_hyperlink_250" Type="http://schemas.openxmlformats.org/officeDocument/2006/relationships/hyperlink" Target="https://www.diodes.com/assets/Datasheets/PI5USB2546A.pdf" TargetMode="External"/><Relationship Id="rId_hyperlink_251" Type="http://schemas.openxmlformats.org/officeDocument/2006/relationships/hyperlink" Target="https://www.diodes.com/assets/Datasheets/PI5USB2546AQ.pdf" TargetMode="External"/><Relationship Id="rId_hyperlink_252" Type="http://schemas.openxmlformats.org/officeDocument/2006/relationships/hyperlink" Target="https://www.diodes.com/assets/Databriefs/PI5USB2546H-Product-Brief.pdf" TargetMode="External"/><Relationship Id="rId_hyperlink_253" Type="http://schemas.openxmlformats.org/officeDocument/2006/relationships/hyperlink" Target="https://www.diodes.com/assets/Datasheets/PI5USB2546J.pdf" TargetMode="External"/><Relationship Id="rId_hyperlink_254" Type="http://schemas.openxmlformats.org/officeDocument/2006/relationships/hyperlink" Target="https://www.diodes.com/assets/Datasheets/PI5USB254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AE12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119.007" bestFit="true" customWidth="true" style="0"/>
    <col min="5" max="5" width="22.257" bestFit="true" customWidth="true" style="0"/>
    <col min="6" max="6" width="125.945" bestFit="true" customWidth="true" style="0"/>
    <col min="7" max="7" width="18.591" bestFit="true" customWidth="true" style="0"/>
    <col min="8" max="8" width="18.591" bestFit="true" customWidth="true" style="0"/>
    <col min="9" max="9" width="52.761" bestFit="true" customWidth="true" style="0"/>
    <col min="10" max="10" width="46.87" bestFit="true" customWidth="true" style="0"/>
    <col min="11" max="11" width="46.87" bestFit="true" customWidth="true" style="0"/>
    <col min="12" max="12" width="31.683" bestFit="true" customWidth="true" style="0"/>
    <col min="13" max="13" width="12.83" bestFit="true" customWidth="true" style="0"/>
    <col min="14" max="14" width="17.543" bestFit="true" customWidth="true" style="0"/>
    <col min="15" max="15" width="37.443" bestFit="true" customWidth="true" style="0"/>
    <col min="16" max="16" width="37.443" bestFit="true" customWidth="true" style="0"/>
    <col min="17" max="17" width="33.908" bestFit="true" customWidth="true" style="0"/>
    <col min="18" max="18" width="35.218" bestFit="true" customWidth="true" style="0"/>
    <col min="19" max="19" width="28.017" bestFit="true" customWidth="true" style="0"/>
    <col min="20" max="20" width="41.109" bestFit="true" customWidth="true" style="0"/>
    <col min="21" max="21" width="41.109" bestFit="true" customWidth="true" style="0"/>
    <col min="22" max="22" width="22.257" bestFit="true" customWidth="true" style="0"/>
    <col min="23" max="23" width="32.73" bestFit="true" customWidth="true" style="0"/>
    <col min="24" max="24" width="26.97" bestFit="true" customWidth="true" style="0"/>
    <col min="25" max="25" width="11.521" bestFit="true" customWidth="true" style="0"/>
    <col min="26" max="26" width="12.83" bestFit="true" customWidth="true" style="0"/>
    <col min="27" max="27" width="15.056" bestFit="true" customWidth="true" style="0"/>
    <col min="28" max="28" width="50.535" bestFit="true" customWidth="true" style="0"/>
    <col min="29" max="29" width="33.908" bestFit="true" customWidth="true" style="0"/>
    <col min="30" max="30" width="19.769" bestFit="true" customWidth="true" style="0"/>
    <col min="31" max="31" width="68.079" bestFit="true" customWidth="true" style="0"/>
  </cols>
  <sheetData>
    <row r="1" spans="1:3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Continuous Output Current (A)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(MAX) Maximum Current Limit Fixed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Adjustable Current Limit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Enable Logic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Operating Voltage (V)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Operating Voltage (V)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Quiescent Current Typ (µA)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RDS(ON) (VIN = 5V) Typ (mΩ)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Reverse Current Block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Power Supply Voltage (V)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Power Supply Voltage (V)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Discharge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(TYP) Output Rise Time mS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OCP Output Latch Off</t>
          </r>
        </is>
      </c>
      <c r="Y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OCP/SCP</t>
          </r>
        </is>
      </c>
      <c r="Z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OCP Flag</t>
          </r>
        </is>
      </c>
      <c r="AA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Good</t>
          </r>
        </is>
      </c>
      <c r="AB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AC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Overtemperature Protection</t>
          </r>
        </is>
      </c>
      <c r="AD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UL Certificate</t>
          </r>
        </is>
      </c>
      <c r="AE1" s="1" t="s">
        <v>30</v>
      </c>
    </row>
    <row r="2" spans="1:31">
      <c r="A2" t="s">
        <v>31</v>
      </c>
      <c r="B2" s="2" t="str">
        <f>Hyperlink("https://www.diodes.com/assets/Datasheets/AP2101_2111.pdf")</f>
        <v>https://www.diodes.com/assets/Datasheets/AP2101_2111.pdf</v>
      </c>
      <c r="C2" t="str">
        <f>Hyperlink("https://www.diodes.com/part/view/AP2101","AP2101")</f>
        <v>AP2101</v>
      </c>
      <c r="D2" t="s">
        <v>32</v>
      </c>
      <c r="G2" t="s">
        <v>33</v>
      </c>
      <c r="H2" t="s">
        <v>34</v>
      </c>
      <c r="I2" t="s">
        <v>35</v>
      </c>
      <c r="J2">
        <v>2</v>
      </c>
      <c r="K2">
        <v>2.8</v>
      </c>
      <c r="L2" t="s">
        <v>34</v>
      </c>
      <c r="M2">
        <v>1</v>
      </c>
      <c r="N2" t="s">
        <v>36</v>
      </c>
      <c r="O2">
        <v>2.7</v>
      </c>
      <c r="P2">
        <v>5.5</v>
      </c>
      <c r="Q2">
        <v>45</v>
      </c>
      <c r="R2" t="s">
        <v>37</v>
      </c>
      <c r="S2" t="s">
        <v>38</v>
      </c>
      <c r="T2">
        <v>2.7</v>
      </c>
      <c r="U2">
        <v>5.5</v>
      </c>
      <c r="V2" t="s">
        <v>38</v>
      </c>
      <c r="W2">
        <v>0.6</v>
      </c>
      <c r="X2" t="s">
        <v>34</v>
      </c>
      <c r="Z2" t="s">
        <v>38</v>
      </c>
      <c r="AA2" t="s">
        <v>34</v>
      </c>
      <c r="AB2" t="s">
        <v>39</v>
      </c>
      <c r="AD2" t="s">
        <v>38</v>
      </c>
      <c r="AE2" t="s">
        <v>40</v>
      </c>
    </row>
    <row r="3" spans="1:31">
      <c r="A3" t="s">
        <v>41</v>
      </c>
      <c r="B3" s="2" t="str">
        <f>Hyperlink("https://www.diodes.com/assets/Datasheets/AP2101_2111.pdf")</f>
        <v>https://www.diodes.com/assets/Datasheets/AP2101_2111.pdf</v>
      </c>
      <c r="C3" t="str">
        <f>Hyperlink("https://www.diodes.com/part/view/AP2111","AP2111")</f>
        <v>AP2111</v>
      </c>
      <c r="D3" t="s">
        <v>32</v>
      </c>
      <c r="G3" t="s">
        <v>33</v>
      </c>
      <c r="H3" t="s">
        <v>34</v>
      </c>
      <c r="I3" t="s">
        <v>35</v>
      </c>
      <c r="J3">
        <v>2</v>
      </c>
      <c r="K3">
        <v>2.8</v>
      </c>
      <c r="L3" t="s">
        <v>34</v>
      </c>
      <c r="M3">
        <v>1</v>
      </c>
      <c r="N3" t="s">
        <v>42</v>
      </c>
      <c r="O3">
        <v>2.7</v>
      </c>
      <c r="P3">
        <v>5.5</v>
      </c>
      <c r="Q3">
        <v>45</v>
      </c>
      <c r="R3" t="s">
        <v>37</v>
      </c>
      <c r="S3" t="s">
        <v>38</v>
      </c>
      <c r="T3">
        <v>2.7</v>
      </c>
      <c r="U3">
        <v>5.5</v>
      </c>
      <c r="V3" t="s">
        <v>38</v>
      </c>
      <c r="W3">
        <v>0.6</v>
      </c>
      <c r="X3" t="s">
        <v>34</v>
      </c>
      <c r="Z3" t="s">
        <v>38</v>
      </c>
      <c r="AA3" t="s">
        <v>34</v>
      </c>
      <c r="AB3" t="s">
        <v>39</v>
      </c>
      <c r="AD3" t="s">
        <v>38</v>
      </c>
      <c r="AE3" t="s">
        <v>40</v>
      </c>
    </row>
    <row r="4" spans="1:31">
      <c r="A4" t="s">
        <v>43</v>
      </c>
      <c r="B4" s="2" t="str">
        <f>Hyperlink("https://www.diodes.com/assets/Datasheets/AP2141-51.pdf")</f>
        <v>https://www.diodes.com/assets/Datasheets/AP2141-51.pdf</v>
      </c>
      <c r="C4" t="str">
        <f>Hyperlink("https://www.diodes.com/part/view/AP2141","AP2141")</f>
        <v>AP2141</v>
      </c>
      <c r="D4" t="s">
        <v>44</v>
      </c>
      <c r="G4" t="s">
        <v>33</v>
      </c>
      <c r="H4" t="s">
        <v>34</v>
      </c>
      <c r="I4" t="s">
        <v>35</v>
      </c>
      <c r="J4">
        <v>0.5</v>
      </c>
      <c r="K4">
        <v>1</v>
      </c>
      <c r="L4" t="s">
        <v>34</v>
      </c>
      <c r="M4">
        <v>1</v>
      </c>
      <c r="N4" t="s">
        <v>36</v>
      </c>
      <c r="O4">
        <v>2.7</v>
      </c>
      <c r="P4">
        <v>5.5</v>
      </c>
      <c r="Q4">
        <v>45</v>
      </c>
      <c r="R4" t="s">
        <v>37</v>
      </c>
      <c r="S4" t="s">
        <v>38</v>
      </c>
      <c r="T4">
        <v>2.7</v>
      </c>
      <c r="U4">
        <v>5.5</v>
      </c>
      <c r="V4" t="s">
        <v>34</v>
      </c>
      <c r="W4">
        <v>0.6</v>
      </c>
      <c r="X4" t="s">
        <v>34</v>
      </c>
      <c r="Z4" t="s">
        <v>38</v>
      </c>
      <c r="AA4" t="s">
        <v>34</v>
      </c>
      <c r="AB4" t="s">
        <v>45</v>
      </c>
      <c r="AD4" t="s">
        <v>38</v>
      </c>
      <c r="AE4" t="s">
        <v>46</v>
      </c>
    </row>
    <row r="5" spans="1:31">
      <c r="A5" t="s">
        <v>47</v>
      </c>
      <c r="B5" s="2" t="str">
        <f>Hyperlink("https://www.diodes.com/assets/Datasheets/AP21410_21510.pdf")</f>
        <v>https://www.diodes.com/assets/Datasheets/AP21410_21510.pdf</v>
      </c>
      <c r="C5" t="str">
        <f>Hyperlink("https://www.diodes.com/part/view/AP21410","AP21410")</f>
        <v>AP21410</v>
      </c>
      <c r="D5" t="s">
        <v>48</v>
      </c>
      <c r="G5" t="s">
        <v>33</v>
      </c>
      <c r="H5" t="s">
        <v>34</v>
      </c>
      <c r="I5" t="s">
        <v>35</v>
      </c>
      <c r="J5">
        <v>0.2</v>
      </c>
      <c r="K5">
        <v>0.5</v>
      </c>
      <c r="L5" t="s">
        <v>34</v>
      </c>
      <c r="M5">
        <v>1</v>
      </c>
      <c r="N5" t="s">
        <v>36</v>
      </c>
      <c r="O5">
        <v>2.7</v>
      </c>
      <c r="P5">
        <v>5.5</v>
      </c>
      <c r="Q5">
        <v>45</v>
      </c>
      <c r="R5">
        <v>90</v>
      </c>
      <c r="S5" t="s">
        <v>38</v>
      </c>
      <c r="T5">
        <v>2.7</v>
      </c>
      <c r="U5">
        <v>5.5</v>
      </c>
      <c r="V5" t="s">
        <v>38</v>
      </c>
      <c r="W5">
        <v>0.4</v>
      </c>
      <c r="X5" t="s">
        <v>34</v>
      </c>
      <c r="Z5" t="s">
        <v>34</v>
      </c>
      <c r="AA5" t="s">
        <v>34</v>
      </c>
      <c r="AB5" t="s">
        <v>45</v>
      </c>
      <c r="AC5" t="s">
        <v>38</v>
      </c>
      <c r="AD5" t="s">
        <v>38</v>
      </c>
      <c r="AE5" t="s">
        <v>49</v>
      </c>
    </row>
    <row r="6" spans="1:31">
      <c r="A6" t="s">
        <v>50</v>
      </c>
      <c r="B6" s="2" t="str">
        <f>Hyperlink("https://www.diodes.com/assets/Datasheets/AP2141D_51D.pdf")</f>
        <v>https://www.diodes.com/assets/Datasheets/AP2141D_51D.pdf</v>
      </c>
      <c r="C6" t="str">
        <f>Hyperlink("https://www.diodes.com/part/view/AP2141D","AP2141D")</f>
        <v>AP2141D</v>
      </c>
      <c r="D6" t="s">
        <v>51</v>
      </c>
      <c r="G6" t="s">
        <v>33</v>
      </c>
      <c r="H6" t="s">
        <v>34</v>
      </c>
      <c r="I6" t="s">
        <v>35</v>
      </c>
      <c r="J6">
        <v>0.5</v>
      </c>
      <c r="K6">
        <v>1</v>
      </c>
      <c r="L6" t="s">
        <v>34</v>
      </c>
      <c r="M6">
        <v>1</v>
      </c>
      <c r="N6" t="s">
        <v>36</v>
      </c>
      <c r="O6">
        <v>2.7</v>
      </c>
      <c r="P6">
        <v>5.5</v>
      </c>
      <c r="Q6">
        <v>45</v>
      </c>
      <c r="R6" t="s">
        <v>37</v>
      </c>
      <c r="S6" t="s">
        <v>38</v>
      </c>
      <c r="T6">
        <v>2.7</v>
      </c>
      <c r="U6">
        <v>5.5</v>
      </c>
      <c r="V6" t="s">
        <v>38</v>
      </c>
      <c r="W6">
        <v>0.6</v>
      </c>
      <c r="X6" t="s">
        <v>34</v>
      </c>
      <c r="Z6" t="s">
        <v>38</v>
      </c>
      <c r="AA6" t="s">
        <v>34</v>
      </c>
      <c r="AB6" t="s">
        <v>45</v>
      </c>
      <c r="AC6" t="s">
        <v>38</v>
      </c>
      <c r="AD6" t="s">
        <v>38</v>
      </c>
      <c r="AE6" t="s">
        <v>46</v>
      </c>
    </row>
    <row r="7" spans="1:31">
      <c r="A7" t="s">
        <v>52</v>
      </c>
      <c r="B7" s="2" t="str">
        <f>Hyperlink("https://www.diodes.com/assets/Datasheets/AP2142_52.pdf")</f>
        <v>https://www.diodes.com/assets/Datasheets/AP2142_52.pdf</v>
      </c>
      <c r="C7" t="str">
        <f>Hyperlink("https://www.diodes.com/part/view/AP2142","AP2142")</f>
        <v>AP2142</v>
      </c>
      <c r="D7" t="s">
        <v>53</v>
      </c>
      <c r="G7" t="s">
        <v>33</v>
      </c>
      <c r="H7" t="s">
        <v>34</v>
      </c>
      <c r="I7" t="s">
        <v>35</v>
      </c>
      <c r="J7">
        <v>0.5</v>
      </c>
      <c r="K7">
        <v>1</v>
      </c>
      <c r="L7" t="s">
        <v>34</v>
      </c>
      <c r="M7">
        <v>2</v>
      </c>
      <c r="N7" t="s">
        <v>36</v>
      </c>
      <c r="O7">
        <v>2.7</v>
      </c>
      <c r="P7">
        <v>5.5</v>
      </c>
      <c r="Q7">
        <v>100</v>
      </c>
      <c r="R7" t="s">
        <v>54</v>
      </c>
      <c r="S7" t="s">
        <v>38</v>
      </c>
      <c r="T7">
        <v>2.7</v>
      </c>
      <c r="U7">
        <v>5.5</v>
      </c>
      <c r="V7" t="s">
        <v>34</v>
      </c>
      <c r="W7">
        <v>0.6</v>
      </c>
      <c r="X7" t="s">
        <v>34</v>
      </c>
      <c r="Z7" t="s">
        <v>38</v>
      </c>
      <c r="AA7" t="s">
        <v>34</v>
      </c>
      <c r="AB7" t="s">
        <v>45</v>
      </c>
      <c r="AC7" t="s">
        <v>38</v>
      </c>
      <c r="AD7" t="s">
        <v>38</v>
      </c>
      <c r="AE7" t="s">
        <v>40</v>
      </c>
    </row>
    <row r="8" spans="1:31">
      <c r="A8" t="s">
        <v>55</v>
      </c>
      <c r="B8" s="2" t="str">
        <f>Hyperlink("https://www.diodes.com/assets/Datasheets/AP2142A_52A.pdf")</f>
        <v>https://www.diodes.com/assets/Datasheets/AP2142A_52A.pdf</v>
      </c>
      <c r="C8" t="str">
        <f>Hyperlink("https://www.diodes.com/part/view/AP2142A","AP2142A")</f>
        <v>AP2142A</v>
      </c>
      <c r="D8" t="s">
        <v>56</v>
      </c>
      <c r="G8" t="s">
        <v>33</v>
      </c>
      <c r="H8" t="s">
        <v>34</v>
      </c>
      <c r="I8" t="s">
        <v>35</v>
      </c>
      <c r="J8">
        <v>0.5</v>
      </c>
      <c r="K8">
        <v>1</v>
      </c>
      <c r="L8" t="s">
        <v>34</v>
      </c>
      <c r="M8">
        <v>2</v>
      </c>
      <c r="N8" t="s">
        <v>36</v>
      </c>
      <c r="O8">
        <v>2.7</v>
      </c>
      <c r="P8">
        <v>5.5</v>
      </c>
      <c r="Q8">
        <v>115</v>
      </c>
      <c r="R8" t="s">
        <v>57</v>
      </c>
      <c r="S8" t="s">
        <v>38</v>
      </c>
      <c r="T8">
        <v>2.7</v>
      </c>
      <c r="U8">
        <v>5.5</v>
      </c>
      <c r="V8" t="s">
        <v>38</v>
      </c>
      <c r="W8">
        <v>0.6</v>
      </c>
      <c r="X8" t="s">
        <v>34</v>
      </c>
      <c r="Z8" t="s">
        <v>38</v>
      </c>
      <c r="AA8" t="s">
        <v>34</v>
      </c>
      <c r="AB8" t="s">
        <v>45</v>
      </c>
      <c r="AC8" t="s">
        <v>38</v>
      </c>
      <c r="AD8" t="s">
        <v>38</v>
      </c>
      <c r="AE8" t="s">
        <v>58</v>
      </c>
    </row>
    <row r="9" spans="1:31">
      <c r="A9" t="s">
        <v>59</v>
      </c>
      <c r="B9" s="2" t="str">
        <f>Hyperlink("https://www.diodes.com/assets/Datasheets/AP2145.pdf")</f>
        <v>https://www.diodes.com/assets/Datasheets/AP2145.pdf</v>
      </c>
      <c r="C9" t="str">
        <f>Hyperlink("https://www.diodes.com/part/view/AP2145","AP2145")</f>
        <v>AP2145</v>
      </c>
      <c r="D9" t="s">
        <v>44</v>
      </c>
      <c r="G9" t="s">
        <v>33</v>
      </c>
      <c r="H9" t="s">
        <v>34</v>
      </c>
      <c r="I9" t="s">
        <v>35</v>
      </c>
      <c r="J9">
        <v>0.5</v>
      </c>
      <c r="K9">
        <v>1</v>
      </c>
      <c r="L9" t="s">
        <v>34</v>
      </c>
      <c r="M9">
        <v>1</v>
      </c>
      <c r="N9" t="s">
        <v>36</v>
      </c>
      <c r="O9">
        <v>2.7</v>
      </c>
      <c r="P9">
        <v>5.5</v>
      </c>
      <c r="Q9">
        <v>45</v>
      </c>
      <c r="R9" t="s">
        <v>37</v>
      </c>
      <c r="S9" t="s">
        <v>38</v>
      </c>
      <c r="T9">
        <v>2.7</v>
      </c>
      <c r="U9">
        <v>5.5</v>
      </c>
      <c r="V9" t="s">
        <v>34</v>
      </c>
      <c r="W9">
        <v>0.6</v>
      </c>
      <c r="X9" t="s">
        <v>34</v>
      </c>
      <c r="Z9" t="s">
        <v>38</v>
      </c>
      <c r="AA9" t="s">
        <v>34</v>
      </c>
      <c r="AB9" t="s">
        <v>45</v>
      </c>
      <c r="AC9" t="s">
        <v>38</v>
      </c>
      <c r="AD9" t="s">
        <v>38</v>
      </c>
      <c r="AE9" t="s">
        <v>40</v>
      </c>
    </row>
    <row r="10" spans="1:31">
      <c r="A10" t="s">
        <v>60</v>
      </c>
      <c r="B10" s="2" t="str">
        <f>Hyperlink("https://www.diodes.com/assets/Datasheets/AP2146_56.pdf")</f>
        <v>https://www.diodes.com/assets/Datasheets/AP2146_56.pdf</v>
      </c>
      <c r="C10" t="str">
        <f>Hyperlink("https://www.diodes.com/part/view/AP2146","AP2146")</f>
        <v>AP2146</v>
      </c>
      <c r="D10" t="s">
        <v>53</v>
      </c>
      <c r="G10" t="s">
        <v>33</v>
      </c>
      <c r="H10" t="s">
        <v>34</v>
      </c>
      <c r="I10" t="s">
        <v>35</v>
      </c>
      <c r="J10">
        <v>0.5</v>
      </c>
      <c r="K10">
        <v>1</v>
      </c>
      <c r="L10" t="s">
        <v>34</v>
      </c>
      <c r="M10">
        <v>2</v>
      </c>
      <c r="N10" t="s">
        <v>36</v>
      </c>
      <c r="O10">
        <v>2.7</v>
      </c>
      <c r="P10">
        <v>5.5</v>
      </c>
      <c r="Q10">
        <v>95</v>
      </c>
      <c r="R10" t="s">
        <v>61</v>
      </c>
      <c r="S10" t="s">
        <v>38</v>
      </c>
      <c r="T10">
        <v>2.7</v>
      </c>
      <c r="U10">
        <v>5.5</v>
      </c>
      <c r="V10" t="s">
        <v>34</v>
      </c>
      <c r="W10">
        <v>0.6</v>
      </c>
      <c r="X10" t="s">
        <v>34</v>
      </c>
      <c r="Z10" t="s">
        <v>38</v>
      </c>
      <c r="AA10" t="s">
        <v>34</v>
      </c>
      <c r="AB10" t="s">
        <v>45</v>
      </c>
      <c r="AC10" t="s">
        <v>38</v>
      </c>
      <c r="AD10" t="s">
        <v>38</v>
      </c>
      <c r="AE10" t="s">
        <v>40</v>
      </c>
    </row>
    <row r="11" spans="1:31">
      <c r="A11" t="s">
        <v>62</v>
      </c>
      <c r="B11" s="2" t="str">
        <f>Hyperlink("https://www.diodes.com/assets/Datasheets/AP2141-51.pdf")</f>
        <v>https://www.diodes.com/assets/Datasheets/AP2141-51.pdf</v>
      </c>
      <c r="C11" t="str">
        <f>Hyperlink("https://www.diodes.com/part/view/AP2151","AP2151")</f>
        <v>AP2151</v>
      </c>
      <c r="D11" t="s">
        <v>44</v>
      </c>
      <c r="G11" t="s">
        <v>33</v>
      </c>
      <c r="H11" t="s">
        <v>34</v>
      </c>
      <c r="I11" t="s">
        <v>35</v>
      </c>
      <c r="J11">
        <v>0.5</v>
      </c>
      <c r="K11">
        <v>1</v>
      </c>
      <c r="L11" t="s">
        <v>34</v>
      </c>
      <c r="M11">
        <v>1</v>
      </c>
      <c r="N11" t="s">
        <v>42</v>
      </c>
      <c r="O11">
        <v>2.7</v>
      </c>
      <c r="P11">
        <v>5.5</v>
      </c>
      <c r="Q11">
        <v>45</v>
      </c>
      <c r="R11" t="s">
        <v>37</v>
      </c>
      <c r="S11" t="s">
        <v>38</v>
      </c>
      <c r="T11">
        <v>2.7</v>
      </c>
      <c r="U11">
        <v>5.5</v>
      </c>
      <c r="V11" t="s">
        <v>34</v>
      </c>
      <c r="W11">
        <v>0.6</v>
      </c>
      <c r="X11" t="s">
        <v>34</v>
      </c>
      <c r="Z11" t="s">
        <v>38</v>
      </c>
      <c r="AA11" t="s">
        <v>34</v>
      </c>
      <c r="AB11" t="s">
        <v>45</v>
      </c>
      <c r="AC11" t="s">
        <v>38</v>
      </c>
      <c r="AD11" t="s">
        <v>38</v>
      </c>
      <c r="AE11" t="s">
        <v>46</v>
      </c>
    </row>
    <row r="12" spans="1:31">
      <c r="A12" t="s">
        <v>63</v>
      </c>
      <c r="B12" s="2" t="str">
        <f>Hyperlink("https://www.diodes.com/assets/Datasheets/AP21410_21510.pdf")</f>
        <v>https://www.diodes.com/assets/Datasheets/AP21410_21510.pdf</v>
      </c>
      <c r="C12" t="str">
        <f>Hyperlink("https://www.diodes.com/part/view/AP21510","AP21510")</f>
        <v>AP21510</v>
      </c>
      <c r="D12" t="s">
        <v>48</v>
      </c>
      <c r="G12" t="s">
        <v>33</v>
      </c>
      <c r="H12" t="s">
        <v>34</v>
      </c>
      <c r="I12" t="s">
        <v>35</v>
      </c>
      <c r="J12">
        <v>0.2</v>
      </c>
      <c r="K12">
        <v>0.2</v>
      </c>
      <c r="L12" t="s">
        <v>34</v>
      </c>
      <c r="M12">
        <v>1</v>
      </c>
      <c r="N12" t="s">
        <v>42</v>
      </c>
      <c r="O12">
        <v>2.7</v>
      </c>
      <c r="P12">
        <v>5.5</v>
      </c>
      <c r="Q12">
        <v>45</v>
      </c>
      <c r="R12">
        <v>90</v>
      </c>
      <c r="S12" t="s">
        <v>38</v>
      </c>
      <c r="T12">
        <v>2.7</v>
      </c>
      <c r="U12">
        <v>5.5</v>
      </c>
      <c r="V12" t="s">
        <v>38</v>
      </c>
      <c r="W12">
        <v>0.4</v>
      </c>
      <c r="X12" t="s">
        <v>34</v>
      </c>
      <c r="Z12" t="s">
        <v>34</v>
      </c>
      <c r="AA12" t="s">
        <v>34</v>
      </c>
      <c r="AB12" t="s">
        <v>45</v>
      </c>
      <c r="AC12" t="s">
        <v>38</v>
      </c>
      <c r="AD12" t="s">
        <v>38</v>
      </c>
      <c r="AE12" t="s">
        <v>49</v>
      </c>
    </row>
    <row r="13" spans="1:31">
      <c r="A13" t="s">
        <v>64</v>
      </c>
      <c r="B13" s="2" t="str">
        <f>Hyperlink("https://www.diodes.com/assets/Datasheets/AP2151A.pdf")</f>
        <v>https://www.diodes.com/assets/Datasheets/AP2151A.pdf</v>
      </c>
      <c r="C13" t="str">
        <f>Hyperlink("https://www.diodes.com/part/view/AP2151A","AP2151A")</f>
        <v>AP2151A</v>
      </c>
      <c r="D13" t="s">
        <v>44</v>
      </c>
      <c r="G13" t="s">
        <v>33</v>
      </c>
      <c r="H13" t="s">
        <v>34</v>
      </c>
      <c r="I13" t="s">
        <v>35</v>
      </c>
      <c r="J13">
        <v>0.5</v>
      </c>
      <c r="K13">
        <v>1</v>
      </c>
      <c r="L13" t="s">
        <v>34</v>
      </c>
      <c r="M13">
        <v>1</v>
      </c>
      <c r="N13" t="s">
        <v>42</v>
      </c>
      <c r="O13">
        <v>2.7</v>
      </c>
      <c r="P13">
        <v>5.5</v>
      </c>
      <c r="Q13">
        <v>45</v>
      </c>
      <c r="R13">
        <v>90</v>
      </c>
      <c r="S13" t="s">
        <v>38</v>
      </c>
      <c r="T13">
        <v>2.7</v>
      </c>
      <c r="U13">
        <v>5.5</v>
      </c>
      <c r="V13" t="s">
        <v>34</v>
      </c>
      <c r="W13">
        <v>0.6</v>
      </c>
      <c r="X13" t="s">
        <v>34</v>
      </c>
      <c r="Z13" t="s">
        <v>38</v>
      </c>
      <c r="AA13" t="s">
        <v>34</v>
      </c>
      <c r="AB13" t="s">
        <v>45</v>
      </c>
      <c r="AC13" t="s">
        <v>38</v>
      </c>
      <c r="AD13" t="s">
        <v>38</v>
      </c>
      <c r="AE13" t="s">
        <v>46</v>
      </c>
    </row>
    <row r="14" spans="1:31">
      <c r="A14" t="s">
        <v>65</v>
      </c>
      <c r="B14" s="2" t="str">
        <f>Hyperlink("https://www.diodes.com/assets/Datasheets/AP2141D_51D.pdf")</f>
        <v>https://www.diodes.com/assets/Datasheets/AP2141D_51D.pdf</v>
      </c>
      <c r="C14" t="str">
        <f>Hyperlink("https://www.diodes.com/part/view/AP2151D","AP2151D")</f>
        <v>AP2151D</v>
      </c>
      <c r="D14" t="s">
        <v>51</v>
      </c>
      <c r="G14" t="s">
        <v>33</v>
      </c>
      <c r="H14" t="s">
        <v>34</v>
      </c>
      <c r="I14" t="s">
        <v>35</v>
      </c>
      <c r="J14">
        <v>0.5</v>
      </c>
      <c r="K14">
        <v>1</v>
      </c>
      <c r="L14" t="s">
        <v>34</v>
      </c>
      <c r="M14">
        <v>1</v>
      </c>
      <c r="N14" t="s">
        <v>42</v>
      </c>
      <c r="O14">
        <v>2.7</v>
      </c>
      <c r="P14">
        <v>5.5</v>
      </c>
      <c r="Q14">
        <v>45</v>
      </c>
      <c r="R14" t="s">
        <v>37</v>
      </c>
      <c r="S14" t="s">
        <v>38</v>
      </c>
      <c r="T14">
        <v>2.7</v>
      </c>
      <c r="U14">
        <v>5.5</v>
      </c>
      <c r="V14" t="s">
        <v>38</v>
      </c>
      <c r="W14">
        <v>0.6</v>
      </c>
      <c r="X14" t="s">
        <v>34</v>
      </c>
      <c r="Z14" t="s">
        <v>38</v>
      </c>
      <c r="AA14" t="s">
        <v>34</v>
      </c>
      <c r="AB14" t="s">
        <v>45</v>
      </c>
      <c r="AC14" t="s">
        <v>38</v>
      </c>
      <c r="AD14" t="s">
        <v>38</v>
      </c>
      <c r="AE14" t="s">
        <v>46</v>
      </c>
    </row>
    <row r="15" spans="1:31">
      <c r="A15" t="s">
        <v>66</v>
      </c>
      <c r="B15" s="2" t="str">
        <f>Hyperlink("https://www.diodes.com/assets/Datasheets/AP2142_52.pdf")</f>
        <v>https://www.diodes.com/assets/Datasheets/AP2142_52.pdf</v>
      </c>
      <c r="C15" t="str">
        <f>Hyperlink("https://www.diodes.com/part/view/AP2152","AP2152")</f>
        <v>AP2152</v>
      </c>
      <c r="D15" t="s">
        <v>53</v>
      </c>
      <c r="G15" t="s">
        <v>33</v>
      </c>
      <c r="H15" t="s">
        <v>34</v>
      </c>
      <c r="I15" t="s">
        <v>35</v>
      </c>
      <c r="J15">
        <v>0.5</v>
      </c>
      <c r="K15">
        <v>1</v>
      </c>
      <c r="L15" t="s">
        <v>34</v>
      </c>
      <c r="M15">
        <v>2</v>
      </c>
      <c r="N15" t="s">
        <v>42</v>
      </c>
      <c r="O15">
        <v>2.7</v>
      </c>
      <c r="P15">
        <v>5.5</v>
      </c>
      <c r="Q15">
        <v>100</v>
      </c>
      <c r="R15" t="s">
        <v>54</v>
      </c>
      <c r="S15" t="s">
        <v>38</v>
      </c>
      <c r="T15">
        <v>2.7</v>
      </c>
      <c r="U15">
        <v>5.5</v>
      </c>
      <c r="V15" t="s">
        <v>34</v>
      </c>
      <c r="W15">
        <v>0.6</v>
      </c>
      <c r="X15" t="s">
        <v>34</v>
      </c>
      <c r="Z15" t="s">
        <v>38</v>
      </c>
      <c r="AA15" t="s">
        <v>34</v>
      </c>
      <c r="AB15" t="s">
        <v>45</v>
      </c>
      <c r="AC15" t="s">
        <v>38</v>
      </c>
      <c r="AD15" t="s">
        <v>38</v>
      </c>
      <c r="AE15" t="s">
        <v>40</v>
      </c>
    </row>
    <row r="16" spans="1:31">
      <c r="A16" t="s">
        <v>67</v>
      </c>
      <c r="B16" s="2" t="str">
        <f>Hyperlink("https://www.diodes.com/assets/Datasheets/AP2142A_52A.pdf")</f>
        <v>https://www.diodes.com/assets/Datasheets/AP2142A_52A.pdf</v>
      </c>
      <c r="C16" t="str">
        <f>Hyperlink("https://www.diodes.com/part/view/AP2152A","AP2152A")</f>
        <v>AP2152A</v>
      </c>
      <c r="D16" t="s">
        <v>56</v>
      </c>
      <c r="G16" t="s">
        <v>33</v>
      </c>
      <c r="H16" t="s">
        <v>34</v>
      </c>
      <c r="I16" t="s">
        <v>35</v>
      </c>
      <c r="J16">
        <v>0.5</v>
      </c>
      <c r="K16">
        <v>1</v>
      </c>
      <c r="L16" t="s">
        <v>34</v>
      </c>
      <c r="M16">
        <v>2</v>
      </c>
      <c r="N16" t="s">
        <v>42</v>
      </c>
      <c r="O16">
        <v>2.7</v>
      </c>
      <c r="P16">
        <v>5.5</v>
      </c>
      <c r="Q16">
        <v>115</v>
      </c>
      <c r="R16" t="s">
        <v>57</v>
      </c>
      <c r="S16" t="s">
        <v>38</v>
      </c>
      <c r="T16">
        <v>2.7</v>
      </c>
      <c r="U16">
        <v>5.5</v>
      </c>
      <c r="V16" t="s">
        <v>38</v>
      </c>
      <c r="W16">
        <v>0.6</v>
      </c>
      <c r="X16" t="s">
        <v>34</v>
      </c>
      <c r="Z16" t="s">
        <v>34</v>
      </c>
      <c r="AA16" t="s">
        <v>34</v>
      </c>
      <c r="AB16" t="s">
        <v>45</v>
      </c>
      <c r="AC16" t="s">
        <v>38</v>
      </c>
      <c r="AD16" t="s">
        <v>38</v>
      </c>
      <c r="AE16" t="s">
        <v>58</v>
      </c>
    </row>
    <row r="17" spans="1:31">
      <c r="A17" t="s">
        <v>68</v>
      </c>
      <c r="B17" s="2" t="str">
        <f>Hyperlink("https://www.diodes.com/assets/Datasheets/AP2146_56.pdf")</f>
        <v>https://www.diodes.com/assets/Datasheets/AP2146_56.pdf</v>
      </c>
      <c r="C17" t="str">
        <f>Hyperlink("https://www.diodes.com/part/view/AP2156","AP2156")</f>
        <v>AP2156</v>
      </c>
      <c r="D17" t="s">
        <v>53</v>
      </c>
      <c r="G17" t="s">
        <v>33</v>
      </c>
      <c r="H17" t="s">
        <v>34</v>
      </c>
      <c r="I17" t="s">
        <v>35</v>
      </c>
      <c r="J17">
        <v>0.5</v>
      </c>
      <c r="K17">
        <v>1</v>
      </c>
      <c r="L17" t="s">
        <v>34</v>
      </c>
      <c r="M17">
        <v>2</v>
      </c>
      <c r="N17" t="s">
        <v>42</v>
      </c>
      <c r="O17">
        <v>2.7</v>
      </c>
      <c r="P17">
        <v>5.5</v>
      </c>
      <c r="Q17">
        <v>95</v>
      </c>
      <c r="R17" t="s">
        <v>61</v>
      </c>
      <c r="S17" t="s">
        <v>38</v>
      </c>
      <c r="T17">
        <v>2.7</v>
      </c>
      <c r="U17">
        <v>5.5</v>
      </c>
      <c r="V17" t="s">
        <v>34</v>
      </c>
      <c r="W17">
        <v>0.6</v>
      </c>
      <c r="X17" t="s">
        <v>34</v>
      </c>
      <c r="Z17" t="s">
        <v>38</v>
      </c>
      <c r="AA17" t="s">
        <v>34</v>
      </c>
      <c r="AB17" t="s">
        <v>45</v>
      </c>
      <c r="AC17" t="s">
        <v>38</v>
      </c>
      <c r="AD17" t="s">
        <v>38</v>
      </c>
      <c r="AE17" t="s">
        <v>40</v>
      </c>
    </row>
    <row r="18" spans="1:31">
      <c r="A18" t="s">
        <v>69</v>
      </c>
      <c r="B18" s="2" t="str">
        <f>Hyperlink("https://www.diodes.com/assets/Datasheets/AP2161_71.pdf")</f>
        <v>https://www.diodes.com/assets/Datasheets/AP2161_71.pdf</v>
      </c>
      <c r="C18" t="str">
        <f>Hyperlink("https://www.diodes.com/part/view/AP2161","AP2161")</f>
        <v>AP2161</v>
      </c>
      <c r="D18" t="s">
        <v>70</v>
      </c>
      <c r="G18" t="s">
        <v>33</v>
      </c>
      <c r="H18" t="s">
        <v>34</v>
      </c>
      <c r="I18" t="s">
        <v>35</v>
      </c>
      <c r="J18">
        <v>1</v>
      </c>
      <c r="K18">
        <v>1.9</v>
      </c>
      <c r="L18" t="s">
        <v>34</v>
      </c>
      <c r="M18">
        <v>1</v>
      </c>
      <c r="N18" t="s">
        <v>36</v>
      </c>
      <c r="O18">
        <v>2.7</v>
      </c>
      <c r="P18">
        <v>5.5</v>
      </c>
      <c r="Q18">
        <v>45</v>
      </c>
      <c r="R18" t="s">
        <v>37</v>
      </c>
      <c r="S18" t="s">
        <v>38</v>
      </c>
      <c r="T18">
        <v>2.7</v>
      </c>
      <c r="U18">
        <v>5.5</v>
      </c>
      <c r="V18" t="s">
        <v>34</v>
      </c>
      <c r="W18">
        <v>0.6</v>
      </c>
      <c r="X18" t="s">
        <v>34</v>
      </c>
      <c r="Z18" t="s">
        <v>38</v>
      </c>
      <c r="AA18" t="s">
        <v>34</v>
      </c>
      <c r="AB18" t="s">
        <v>45</v>
      </c>
      <c r="AC18" t="s">
        <v>38</v>
      </c>
      <c r="AD18" t="s">
        <v>38</v>
      </c>
      <c r="AE18" t="s">
        <v>46</v>
      </c>
    </row>
    <row r="19" spans="1:31">
      <c r="A19" t="s">
        <v>71</v>
      </c>
      <c r="B19" s="2" t="str">
        <f>Hyperlink("https://www.diodes.com/assets/Datasheets/AP2161A_71A.pdf")</f>
        <v>https://www.diodes.com/assets/Datasheets/AP2161A_71A.pdf</v>
      </c>
      <c r="C19" t="str">
        <f>Hyperlink("https://www.diodes.com/part/view/AP2161A","AP2161A")</f>
        <v>AP2161A</v>
      </c>
      <c r="D19" t="s">
        <v>70</v>
      </c>
      <c r="G19" t="s">
        <v>33</v>
      </c>
      <c r="H19" t="s">
        <v>34</v>
      </c>
      <c r="I19" t="s">
        <v>35</v>
      </c>
      <c r="J19">
        <v>1</v>
      </c>
      <c r="K19">
        <v>1.9</v>
      </c>
      <c r="L19" t="s">
        <v>34</v>
      </c>
      <c r="M19">
        <v>1</v>
      </c>
      <c r="N19" t="s">
        <v>36</v>
      </c>
      <c r="O19">
        <v>2.7</v>
      </c>
      <c r="P19">
        <v>5.5</v>
      </c>
      <c r="Q19">
        <v>45</v>
      </c>
      <c r="R19">
        <v>95</v>
      </c>
      <c r="S19" t="s">
        <v>38</v>
      </c>
      <c r="T19">
        <v>2.7</v>
      </c>
      <c r="U19">
        <v>5.5</v>
      </c>
      <c r="V19" t="s">
        <v>34</v>
      </c>
      <c r="W19">
        <v>0.6</v>
      </c>
      <c r="X19" t="s">
        <v>34</v>
      </c>
      <c r="Z19" t="s">
        <v>38</v>
      </c>
      <c r="AA19" t="s">
        <v>34</v>
      </c>
      <c r="AB19" t="s">
        <v>45</v>
      </c>
      <c r="AC19" t="s">
        <v>38</v>
      </c>
      <c r="AD19" t="s">
        <v>38</v>
      </c>
      <c r="AE19" t="s">
        <v>72</v>
      </c>
    </row>
    <row r="20" spans="1:31">
      <c r="A20" t="s">
        <v>73</v>
      </c>
      <c r="B20" s="2" t="str">
        <f>Hyperlink("https://www.diodes.com/assets/Datasheets/AP2161D_71D.pdf")</f>
        <v>https://www.diodes.com/assets/Datasheets/AP2161D_71D.pdf</v>
      </c>
      <c r="C20" t="str">
        <f>Hyperlink("https://www.diodes.com/part/view/AP2161D","AP2161D")</f>
        <v>AP2161D</v>
      </c>
      <c r="D20" t="s">
        <v>74</v>
      </c>
      <c r="G20" t="s">
        <v>33</v>
      </c>
      <c r="H20" t="s">
        <v>34</v>
      </c>
      <c r="I20" t="s">
        <v>35</v>
      </c>
      <c r="J20">
        <v>1</v>
      </c>
      <c r="K20">
        <v>1.9</v>
      </c>
      <c r="L20" t="s">
        <v>34</v>
      </c>
      <c r="M20">
        <v>1</v>
      </c>
      <c r="N20" t="s">
        <v>36</v>
      </c>
      <c r="O20">
        <v>2.7</v>
      </c>
      <c r="P20">
        <v>5.5</v>
      </c>
      <c r="Q20">
        <v>45</v>
      </c>
      <c r="R20" t="s">
        <v>37</v>
      </c>
      <c r="S20" t="s">
        <v>38</v>
      </c>
      <c r="T20">
        <v>2.7</v>
      </c>
      <c r="U20">
        <v>5.5</v>
      </c>
      <c r="V20" t="s">
        <v>38</v>
      </c>
      <c r="W20">
        <v>0.6</v>
      </c>
      <c r="X20" t="s">
        <v>34</v>
      </c>
      <c r="Z20" t="s">
        <v>38</v>
      </c>
      <c r="AA20" t="s">
        <v>34</v>
      </c>
      <c r="AB20" t="s">
        <v>45</v>
      </c>
      <c r="AC20" t="s">
        <v>38</v>
      </c>
      <c r="AD20" t="s">
        <v>38</v>
      </c>
      <c r="AE20" t="s">
        <v>75</v>
      </c>
    </row>
    <row r="21" spans="1:31">
      <c r="A21" t="s">
        <v>76</v>
      </c>
      <c r="B21" s="2" t="str">
        <f>Hyperlink("https://www.diodes.com/assets/Datasheets/AP2162_72.pdf")</f>
        <v>https://www.diodes.com/assets/Datasheets/AP2162_72.pdf</v>
      </c>
      <c r="C21" t="str">
        <f>Hyperlink("https://www.diodes.com/part/view/AP2162","AP2162")</f>
        <v>AP2162</v>
      </c>
      <c r="D21" t="s">
        <v>77</v>
      </c>
      <c r="G21" t="s">
        <v>33</v>
      </c>
      <c r="H21" t="s">
        <v>34</v>
      </c>
      <c r="I21" t="s">
        <v>35</v>
      </c>
      <c r="J21">
        <v>1</v>
      </c>
      <c r="K21">
        <v>1.9</v>
      </c>
      <c r="L21" t="s">
        <v>34</v>
      </c>
      <c r="M21">
        <v>2</v>
      </c>
      <c r="N21" t="s">
        <v>36</v>
      </c>
      <c r="O21">
        <v>2.7</v>
      </c>
      <c r="P21">
        <v>5.5</v>
      </c>
      <c r="Q21">
        <v>100</v>
      </c>
      <c r="R21" t="s">
        <v>54</v>
      </c>
      <c r="S21" t="s">
        <v>38</v>
      </c>
      <c r="T21">
        <v>2.7</v>
      </c>
      <c r="U21">
        <v>5.5</v>
      </c>
      <c r="V21" t="s">
        <v>34</v>
      </c>
      <c r="W21">
        <v>0.6</v>
      </c>
      <c r="X21" t="s">
        <v>34</v>
      </c>
      <c r="Z21" t="s">
        <v>38</v>
      </c>
      <c r="AA21" t="s">
        <v>34</v>
      </c>
      <c r="AB21" t="s">
        <v>45</v>
      </c>
      <c r="AC21" t="s">
        <v>38</v>
      </c>
      <c r="AD21" t="s">
        <v>38</v>
      </c>
      <c r="AE21" t="s">
        <v>40</v>
      </c>
    </row>
    <row r="22" spans="1:31">
      <c r="A22" t="s">
        <v>78</v>
      </c>
      <c r="B22" s="2" t="str">
        <f>Hyperlink("https://www.diodes.com/assets/Datasheets/AP2162A_72A.pdf")</f>
        <v>https://www.diodes.com/assets/Datasheets/AP2162A_72A.pdf</v>
      </c>
      <c r="C22" t="str">
        <f>Hyperlink("https://www.diodes.com/part/view/AP2162A","AP2162A")</f>
        <v>AP2162A</v>
      </c>
      <c r="D22" t="s">
        <v>79</v>
      </c>
      <c r="G22" t="s">
        <v>33</v>
      </c>
      <c r="H22" t="s">
        <v>34</v>
      </c>
      <c r="I22" t="s">
        <v>35</v>
      </c>
      <c r="J22">
        <v>1</v>
      </c>
      <c r="K22">
        <v>1.7</v>
      </c>
      <c r="L22" t="s">
        <v>34</v>
      </c>
      <c r="M22">
        <v>2</v>
      </c>
      <c r="N22" t="s">
        <v>36</v>
      </c>
      <c r="O22">
        <v>2.7</v>
      </c>
      <c r="P22">
        <v>5.5</v>
      </c>
      <c r="Q22">
        <v>115</v>
      </c>
      <c r="R22" t="s">
        <v>57</v>
      </c>
      <c r="S22" t="s">
        <v>38</v>
      </c>
      <c r="T22">
        <v>2.7</v>
      </c>
      <c r="U22">
        <v>5.5</v>
      </c>
      <c r="V22" t="s">
        <v>38</v>
      </c>
      <c r="W22">
        <v>0.6</v>
      </c>
      <c r="X22" t="s">
        <v>34</v>
      </c>
      <c r="Z22" t="s">
        <v>38</v>
      </c>
      <c r="AA22" t="s">
        <v>34</v>
      </c>
      <c r="AB22" t="s">
        <v>45</v>
      </c>
      <c r="AC22" t="s">
        <v>38</v>
      </c>
      <c r="AD22" t="s">
        <v>38</v>
      </c>
      <c r="AE22" t="s">
        <v>58</v>
      </c>
    </row>
    <row r="23" spans="1:31">
      <c r="A23" t="s">
        <v>80</v>
      </c>
      <c r="B23" s="2" t="str">
        <f>Hyperlink("https://www.diodes.com/assets/Datasheets/AP2166_76.pdf")</f>
        <v>https://www.diodes.com/assets/Datasheets/AP2166_76.pdf</v>
      </c>
      <c r="C23" t="str">
        <f>Hyperlink("https://www.diodes.com/part/view/AP2166","AP2166")</f>
        <v>AP2166</v>
      </c>
      <c r="D23" t="s">
        <v>77</v>
      </c>
      <c r="G23" t="s">
        <v>33</v>
      </c>
      <c r="H23" t="s">
        <v>34</v>
      </c>
      <c r="I23" t="s">
        <v>35</v>
      </c>
      <c r="J23">
        <v>1</v>
      </c>
      <c r="K23">
        <v>1.9</v>
      </c>
      <c r="L23" t="s">
        <v>34</v>
      </c>
      <c r="M23">
        <v>2</v>
      </c>
      <c r="N23" t="s">
        <v>36</v>
      </c>
      <c r="O23">
        <v>2.7</v>
      </c>
      <c r="P23">
        <v>5.5</v>
      </c>
      <c r="Q23">
        <v>95</v>
      </c>
      <c r="R23" t="s">
        <v>61</v>
      </c>
      <c r="S23" t="s">
        <v>38</v>
      </c>
      <c r="T23">
        <v>2.7</v>
      </c>
      <c r="U23">
        <v>5.5</v>
      </c>
      <c r="V23" t="s">
        <v>34</v>
      </c>
      <c r="W23">
        <v>0.6</v>
      </c>
      <c r="X23" t="s">
        <v>34</v>
      </c>
      <c r="Z23" t="s">
        <v>38</v>
      </c>
      <c r="AA23" t="s">
        <v>34</v>
      </c>
      <c r="AB23" t="s">
        <v>45</v>
      </c>
      <c r="AC23" t="s">
        <v>38</v>
      </c>
      <c r="AD23" t="s">
        <v>38</v>
      </c>
      <c r="AE23" t="s">
        <v>40</v>
      </c>
    </row>
    <row r="24" spans="1:31">
      <c r="A24" t="s">
        <v>81</v>
      </c>
      <c r="B24" s="2" t="str">
        <f>Hyperlink("https://www.diodes.com/assets/Datasheets/AP2161_71.pdf")</f>
        <v>https://www.diodes.com/assets/Datasheets/AP2161_71.pdf</v>
      </c>
      <c r="C24" t="str">
        <f>Hyperlink("https://www.diodes.com/part/view/AP2171","AP2171")</f>
        <v>AP2171</v>
      </c>
      <c r="D24" t="s">
        <v>70</v>
      </c>
      <c r="G24" t="s">
        <v>33</v>
      </c>
      <c r="H24" t="s">
        <v>34</v>
      </c>
      <c r="I24" t="s">
        <v>35</v>
      </c>
      <c r="J24">
        <v>1</v>
      </c>
      <c r="K24">
        <v>1.9</v>
      </c>
      <c r="L24" t="s">
        <v>34</v>
      </c>
      <c r="M24">
        <v>1</v>
      </c>
      <c r="N24" t="s">
        <v>42</v>
      </c>
      <c r="O24">
        <v>2.7</v>
      </c>
      <c r="P24">
        <v>5.5</v>
      </c>
      <c r="Q24">
        <v>45</v>
      </c>
      <c r="R24" t="s">
        <v>37</v>
      </c>
      <c r="S24" t="s">
        <v>38</v>
      </c>
      <c r="T24">
        <v>2.7</v>
      </c>
      <c r="U24">
        <v>5.5</v>
      </c>
      <c r="V24" t="s">
        <v>34</v>
      </c>
      <c r="W24">
        <v>0.6</v>
      </c>
      <c r="X24" t="s">
        <v>34</v>
      </c>
      <c r="Z24" t="s">
        <v>38</v>
      </c>
      <c r="AA24" t="s">
        <v>34</v>
      </c>
      <c r="AB24" t="s">
        <v>45</v>
      </c>
      <c r="AC24" t="s">
        <v>38</v>
      </c>
      <c r="AD24" t="s">
        <v>38</v>
      </c>
      <c r="AE24" t="s">
        <v>46</v>
      </c>
    </row>
    <row r="25" spans="1:31">
      <c r="A25" t="s">
        <v>82</v>
      </c>
      <c r="B25" s="2" t="str">
        <f>Hyperlink("https://www.diodes.com/assets/Datasheets/AP2161A_71A.pdf")</f>
        <v>https://www.diodes.com/assets/Datasheets/AP2161A_71A.pdf</v>
      </c>
      <c r="C25" t="str">
        <f>Hyperlink("https://www.diodes.com/part/view/AP2171A","AP2171A")</f>
        <v>AP2171A</v>
      </c>
      <c r="D25" t="s">
        <v>70</v>
      </c>
      <c r="G25" t="s">
        <v>33</v>
      </c>
      <c r="H25" t="s">
        <v>34</v>
      </c>
      <c r="I25" t="s">
        <v>35</v>
      </c>
      <c r="J25">
        <v>1</v>
      </c>
      <c r="K25">
        <v>1.9</v>
      </c>
      <c r="L25" t="s">
        <v>34</v>
      </c>
      <c r="M25">
        <v>1</v>
      </c>
      <c r="N25" t="s">
        <v>42</v>
      </c>
      <c r="O25">
        <v>2.7</v>
      </c>
      <c r="P25">
        <v>5.5</v>
      </c>
      <c r="Q25">
        <v>45</v>
      </c>
      <c r="R25">
        <v>95</v>
      </c>
      <c r="S25" t="s">
        <v>38</v>
      </c>
      <c r="T25">
        <v>2.7</v>
      </c>
      <c r="U25">
        <v>5.5</v>
      </c>
      <c r="V25" t="s">
        <v>34</v>
      </c>
      <c r="W25">
        <v>0.6</v>
      </c>
      <c r="X25" t="s">
        <v>34</v>
      </c>
      <c r="Z25" t="s">
        <v>38</v>
      </c>
      <c r="AA25" t="s">
        <v>34</v>
      </c>
      <c r="AB25" t="s">
        <v>45</v>
      </c>
      <c r="AC25" t="s">
        <v>38</v>
      </c>
      <c r="AD25" t="s">
        <v>38</v>
      </c>
      <c r="AE25" t="s">
        <v>46</v>
      </c>
    </row>
    <row r="26" spans="1:31">
      <c r="A26" t="s">
        <v>83</v>
      </c>
      <c r="B26" s="2" t="str">
        <f>Hyperlink("https://www.diodes.com/assets/Datasheets/AP2161D_71D.pdf")</f>
        <v>https://www.diodes.com/assets/Datasheets/AP2161D_71D.pdf</v>
      </c>
      <c r="C26" t="str">
        <f>Hyperlink("https://www.diodes.com/part/view/AP2171D","AP2171D")</f>
        <v>AP2171D</v>
      </c>
      <c r="D26" t="s">
        <v>74</v>
      </c>
      <c r="G26" t="s">
        <v>33</v>
      </c>
      <c r="H26" t="s">
        <v>34</v>
      </c>
      <c r="I26" t="s">
        <v>35</v>
      </c>
      <c r="J26">
        <v>1</v>
      </c>
      <c r="K26">
        <v>1.9</v>
      </c>
      <c r="L26" t="s">
        <v>34</v>
      </c>
      <c r="M26">
        <v>1</v>
      </c>
      <c r="N26" t="s">
        <v>42</v>
      </c>
      <c r="O26">
        <v>2.7</v>
      </c>
      <c r="P26">
        <v>5.5</v>
      </c>
      <c r="Q26">
        <v>45</v>
      </c>
      <c r="R26" t="s">
        <v>37</v>
      </c>
      <c r="S26" t="s">
        <v>38</v>
      </c>
      <c r="T26">
        <v>2.7</v>
      </c>
      <c r="U26">
        <v>5.5</v>
      </c>
      <c r="V26" t="s">
        <v>38</v>
      </c>
      <c r="W26">
        <v>0.6</v>
      </c>
      <c r="X26" t="s">
        <v>34</v>
      </c>
      <c r="Z26" t="s">
        <v>38</v>
      </c>
      <c r="AA26" t="s">
        <v>34</v>
      </c>
      <c r="AB26" t="s">
        <v>45</v>
      </c>
      <c r="AC26" t="s">
        <v>38</v>
      </c>
      <c r="AD26" t="s">
        <v>38</v>
      </c>
      <c r="AE26" t="s">
        <v>75</v>
      </c>
    </row>
    <row r="27" spans="1:31">
      <c r="A27" t="s">
        <v>84</v>
      </c>
      <c r="B27" s="2" t="str">
        <f>Hyperlink("https://www.diodes.com/assets/Datasheets/AP2162_72.pdf")</f>
        <v>https://www.diodes.com/assets/Datasheets/AP2162_72.pdf</v>
      </c>
      <c r="C27" t="str">
        <f>Hyperlink("https://www.diodes.com/part/view/AP2172","AP2172")</f>
        <v>AP2172</v>
      </c>
      <c r="D27" t="s">
        <v>77</v>
      </c>
      <c r="G27" t="s">
        <v>33</v>
      </c>
      <c r="H27" t="s">
        <v>34</v>
      </c>
      <c r="I27" t="s">
        <v>35</v>
      </c>
      <c r="J27">
        <v>1</v>
      </c>
      <c r="K27">
        <v>1.9</v>
      </c>
      <c r="L27" t="s">
        <v>34</v>
      </c>
      <c r="M27">
        <v>2</v>
      </c>
      <c r="N27" t="s">
        <v>42</v>
      </c>
      <c r="O27">
        <v>2.7</v>
      </c>
      <c r="P27">
        <v>5.5</v>
      </c>
      <c r="Q27">
        <v>100</v>
      </c>
      <c r="R27" t="s">
        <v>54</v>
      </c>
      <c r="S27" t="s">
        <v>38</v>
      </c>
      <c r="T27">
        <v>2.7</v>
      </c>
      <c r="U27">
        <v>5.5</v>
      </c>
      <c r="V27" t="s">
        <v>34</v>
      </c>
      <c r="W27">
        <v>0.6</v>
      </c>
      <c r="X27" t="s">
        <v>34</v>
      </c>
      <c r="Z27" t="s">
        <v>38</v>
      </c>
      <c r="AA27" t="s">
        <v>34</v>
      </c>
      <c r="AB27" t="s">
        <v>45</v>
      </c>
      <c r="AC27" t="s">
        <v>38</v>
      </c>
      <c r="AD27" t="s">
        <v>38</v>
      </c>
      <c r="AE27" t="s">
        <v>40</v>
      </c>
    </row>
    <row r="28" spans="1:31">
      <c r="A28" t="s">
        <v>85</v>
      </c>
      <c r="B28" s="2" t="str">
        <f>Hyperlink("https://www.diodes.com/assets/Datasheets/AP2162A_72A.pdf")</f>
        <v>https://www.diodes.com/assets/Datasheets/AP2162A_72A.pdf</v>
      </c>
      <c r="C28" t="str">
        <f>Hyperlink("https://www.diodes.com/part/view/AP2172A","AP2172A")</f>
        <v>AP2172A</v>
      </c>
      <c r="D28" t="s">
        <v>79</v>
      </c>
      <c r="G28" t="s">
        <v>33</v>
      </c>
      <c r="H28" t="s">
        <v>34</v>
      </c>
      <c r="I28" t="s">
        <v>35</v>
      </c>
      <c r="J28">
        <v>1</v>
      </c>
      <c r="K28">
        <v>1.7</v>
      </c>
      <c r="L28" t="s">
        <v>34</v>
      </c>
      <c r="M28">
        <v>2</v>
      </c>
      <c r="N28" t="s">
        <v>42</v>
      </c>
      <c r="O28">
        <v>2.7</v>
      </c>
      <c r="P28">
        <v>5.5</v>
      </c>
      <c r="Q28">
        <v>115</v>
      </c>
      <c r="R28" t="s">
        <v>57</v>
      </c>
      <c r="S28" t="s">
        <v>38</v>
      </c>
      <c r="T28">
        <v>2.7</v>
      </c>
      <c r="U28">
        <v>5.5</v>
      </c>
      <c r="V28" t="s">
        <v>38</v>
      </c>
      <c r="W28">
        <v>0.6</v>
      </c>
      <c r="X28" t="s">
        <v>34</v>
      </c>
      <c r="Z28" t="s">
        <v>38</v>
      </c>
      <c r="AA28" t="s">
        <v>34</v>
      </c>
      <c r="AB28" t="s">
        <v>45</v>
      </c>
      <c r="AC28" t="s">
        <v>38</v>
      </c>
      <c r="AD28" t="s">
        <v>38</v>
      </c>
      <c r="AE28" t="s">
        <v>86</v>
      </c>
    </row>
    <row r="29" spans="1:31">
      <c r="A29" t="s">
        <v>87</v>
      </c>
      <c r="B29" s="2" t="str">
        <f>Hyperlink("https://www.diodes.com/assets/Datasheets/AP2166_76.pdf")</f>
        <v>https://www.diodes.com/assets/Datasheets/AP2166_76.pdf</v>
      </c>
      <c r="C29" t="str">
        <f>Hyperlink("https://www.diodes.com/part/view/AP2176","AP2176")</f>
        <v>AP2176</v>
      </c>
      <c r="D29" t="s">
        <v>77</v>
      </c>
      <c r="G29" t="s">
        <v>33</v>
      </c>
      <c r="H29" t="s">
        <v>34</v>
      </c>
      <c r="I29" t="s">
        <v>35</v>
      </c>
      <c r="J29">
        <v>1</v>
      </c>
      <c r="K29">
        <v>1.9</v>
      </c>
      <c r="L29" t="s">
        <v>34</v>
      </c>
      <c r="M29">
        <v>2</v>
      </c>
      <c r="N29" t="s">
        <v>42</v>
      </c>
      <c r="O29">
        <v>2.7</v>
      </c>
      <c r="P29">
        <v>5.5</v>
      </c>
      <c r="Q29">
        <v>95</v>
      </c>
      <c r="R29" t="s">
        <v>88</v>
      </c>
      <c r="S29" t="s">
        <v>38</v>
      </c>
      <c r="T29">
        <v>2.7</v>
      </c>
      <c r="U29">
        <v>5.5</v>
      </c>
      <c r="V29" t="s">
        <v>34</v>
      </c>
      <c r="W29">
        <v>0.6</v>
      </c>
      <c r="X29" t="s">
        <v>34</v>
      </c>
      <c r="Z29" t="s">
        <v>38</v>
      </c>
      <c r="AA29" t="s">
        <v>34</v>
      </c>
      <c r="AB29" t="s">
        <v>45</v>
      </c>
      <c r="AC29" t="s">
        <v>38</v>
      </c>
      <c r="AD29" t="s">
        <v>38</v>
      </c>
      <c r="AE29" t="s">
        <v>40</v>
      </c>
    </row>
    <row r="30" spans="1:31">
      <c r="A30" t="s">
        <v>89</v>
      </c>
      <c r="B30" s="2" t="str">
        <f>Hyperlink("https://www.diodes.com/assets/Datasheets/AP2181_91.pdf")</f>
        <v>https://www.diodes.com/assets/Datasheets/AP2181_91.pdf</v>
      </c>
      <c r="C30" t="str">
        <f>Hyperlink("https://www.diodes.com/part/view/AP2181","AP2181")</f>
        <v>AP2181</v>
      </c>
      <c r="D30" t="s">
        <v>90</v>
      </c>
      <c r="G30" t="s">
        <v>33</v>
      </c>
      <c r="H30" t="s">
        <v>34</v>
      </c>
      <c r="I30" t="s">
        <v>35</v>
      </c>
      <c r="J30">
        <v>1.5</v>
      </c>
      <c r="K30">
        <v>2.6</v>
      </c>
      <c r="L30" t="s">
        <v>34</v>
      </c>
      <c r="M30">
        <v>1</v>
      </c>
      <c r="N30" t="s">
        <v>36</v>
      </c>
      <c r="O30">
        <v>2.7</v>
      </c>
      <c r="P30">
        <v>5.5</v>
      </c>
      <c r="Q30">
        <v>45</v>
      </c>
      <c r="R30" t="s">
        <v>37</v>
      </c>
      <c r="S30" t="s">
        <v>38</v>
      </c>
      <c r="T30">
        <v>2.7</v>
      </c>
      <c r="U30">
        <v>5.5</v>
      </c>
      <c r="V30" t="s">
        <v>34</v>
      </c>
      <c r="W30">
        <v>0.6</v>
      </c>
      <c r="X30" t="s">
        <v>34</v>
      </c>
      <c r="Z30" t="s">
        <v>38</v>
      </c>
      <c r="AA30" t="s">
        <v>34</v>
      </c>
      <c r="AB30" t="s">
        <v>45</v>
      </c>
      <c r="AC30" t="s">
        <v>38</v>
      </c>
      <c r="AD30" t="s">
        <v>38</v>
      </c>
      <c r="AE30" t="s">
        <v>46</v>
      </c>
    </row>
    <row r="31" spans="1:31">
      <c r="A31" t="s">
        <v>91</v>
      </c>
      <c r="B31" s="2" t="str">
        <f>Hyperlink("https://www.diodes.com/assets/Datasheets/AP2181A-91A.pdf")</f>
        <v>https://www.diodes.com/assets/Datasheets/AP2181A-91A.pdf</v>
      </c>
      <c r="C31" t="str">
        <f>Hyperlink("https://www.diodes.com/part/view/AP2181A","AP2181A")</f>
        <v>AP2181A</v>
      </c>
      <c r="D31" t="s">
        <v>90</v>
      </c>
      <c r="G31" t="s">
        <v>33</v>
      </c>
      <c r="H31" t="s">
        <v>34</v>
      </c>
      <c r="I31" t="s">
        <v>35</v>
      </c>
      <c r="J31">
        <v>1.5</v>
      </c>
      <c r="K31">
        <v>2.6</v>
      </c>
      <c r="L31" t="s">
        <v>34</v>
      </c>
      <c r="M31">
        <v>1</v>
      </c>
      <c r="N31" t="s">
        <v>36</v>
      </c>
      <c r="O31">
        <v>2.7</v>
      </c>
      <c r="P31">
        <v>5.5</v>
      </c>
      <c r="Q31">
        <v>45</v>
      </c>
      <c r="R31">
        <v>95</v>
      </c>
      <c r="S31" t="s">
        <v>38</v>
      </c>
      <c r="T31">
        <v>2.7</v>
      </c>
      <c r="U31">
        <v>5.5</v>
      </c>
      <c r="V31" t="s">
        <v>34</v>
      </c>
      <c r="W31">
        <v>0.6</v>
      </c>
      <c r="X31" t="s">
        <v>34</v>
      </c>
      <c r="Z31" t="s">
        <v>38</v>
      </c>
      <c r="AA31" t="s">
        <v>34</v>
      </c>
      <c r="AB31" t="s">
        <v>45</v>
      </c>
      <c r="AC31" t="s">
        <v>38</v>
      </c>
      <c r="AD31" t="s">
        <v>38</v>
      </c>
      <c r="AE31" t="s">
        <v>46</v>
      </c>
    </row>
    <row r="32" spans="1:31">
      <c r="A32" t="s">
        <v>92</v>
      </c>
      <c r="B32" s="2" t="str">
        <f>Hyperlink("https://www.diodes.com/assets/Datasheets/AP2181D-91D.pdf")</f>
        <v>https://www.diodes.com/assets/Datasheets/AP2181D-91D.pdf</v>
      </c>
      <c r="C32" t="str">
        <f>Hyperlink("https://www.diodes.com/part/view/AP2181D","AP2181D")</f>
        <v>AP2181D</v>
      </c>
      <c r="D32" t="s">
        <v>93</v>
      </c>
      <c r="G32" t="s">
        <v>33</v>
      </c>
      <c r="H32" t="s">
        <v>34</v>
      </c>
      <c r="I32" t="s">
        <v>35</v>
      </c>
      <c r="J32">
        <v>1.5</v>
      </c>
      <c r="K32">
        <v>2.6</v>
      </c>
      <c r="L32" t="s">
        <v>34</v>
      </c>
      <c r="M32">
        <v>1</v>
      </c>
      <c r="N32" t="s">
        <v>36</v>
      </c>
      <c r="O32">
        <v>2.7</v>
      </c>
      <c r="P32">
        <v>5.5</v>
      </c>
      <c r="Q32">
        <v>45</v>
      </c>
      <c r="R32" t="s">
        <v>37</v>
      </c>
      <c r="S32" t="s">
        <v>38</v>
      </c>
      <c r="T32">
        <v>2.7</v>
      </c>
      <c r="U32">
        <v>5.5</v>
      </c>
      <c r="V32" t="s">
        <v>38</v>
      </c>
      <c r="W32">
        <v>0.6</v>
      </c>
      <c r="X32" t="s">
        <v>34</v>
      </c>
      <c r="Z32" t="s">
        <v>38</v>
      </c>
      <c r="AA32" t="s">
        <v>34</v>
      </c>
      <c r="AB32" t="s">
        <v>45</v>
      </c>
      <c r="AC32" t="s">
        <v>38</v>
      </c>
      <c r="AD32" t="s">
        <v>38</v>
      </c>
      <c r="AE32" t="s">
        <v>75</v>
      </c>
    </row>
    <row r="33" spans="1:31">
      <c r="A33" t="s">
        <v>94</v>
      </c>
      <c r="B33" s="2" t="str">
        <f>Hyperlink("https://www.diodes.com/assets/Datasheets/AP2182_92.pdf")</f>
        <v>https://www.diodes.com/assets/Datasheets/AP2182_92.pdf</v>
      </c>
      <c r="C33" t="str">
        <f>Hyperlink("https://www.diodes.com/part/view/AP2182","AP2182")</f>
        <v>AP2182</v>
      </c>
      <c r="D33" t="s">
        <v>95</v>
      </c>
      <c r="G33" t="s">
        <v>33</v>
      </c>
      <c r="H33" t="s">
        <v>34</v>
      </c>
      <c r="I33" t="s">
        <v>35</v>
      </c>
      <c r="J33">
        <v>1.5</v>
      </c>
      <c r="K33">
        <v>2.6</v>
      </c>
      <c r="L33" t="s">
        <v>34</v>
      </c>
      <c r="M33">
        <v>2</v>
      </c>
      <c r="N33" t="s">
        <v>36</v>
      </c>
      <c r="O33">
        <v>2.7</v>
      </c>
      <c r="P33">
        <v>5.5</v>
      </c>
      <c r="Q33">
        <v>100</v>
      </c>
      <c r="R33" t="s">
        <v>54</v>
      </c>
      <c r="S33" t="s">
        <v>38</v>
      </c>
      <c r="T33">
        <v>2.7</v>
      </c>
      <c r="U33">
        <v>5.5</v>
      </c>
      <c r="V33" t="s">
        <v>34</v>
      </c>
      <c r="W33">
        <v>0.6</v>
      </c>
      <c r="X33" t="s">
        <v>34</v>
      </c>
      <c r="Z33" t="s">
        <v>38</v>
      </c>
      <c r="AA33" t="s">
        <v>34</v>
      </c>
      <c r="AB33" t="s">
        <v>45</v>
      </c>
      <c r="AC33" t="s">
        <v>38</v>
      </c>
      <c r="AD33" t="s">
        <v>38</v>
      </c>
      <c r="AE33" t="s">
        <v>40</v>
      </c>
    </row>
    <row r="34" spans="1:31">
      <c r="A34" t="s">
        <v>96</v>
      </c>
      <c r="B34" s="2" t="str">
        <f>Hyperlink("https://www.diodes.com/assets/Datasheets/AP2182A_92A.pdf")</f>
        <v>https://www.diodes.com/assets/Datasheets/AP2182A_92A.pdf</v>
      </c>
      <c r="C34" t="str">
        <f>Hyperlink("https://www.diodes.com/part/view/AP2182A","AP2182A")</f>
        <v>AP2182A</v>
      </c>
      <c r="D34" t="s">
        <v>95</v>
      </c>
      <c r="G34" t="s">
        <v>33</v>
      </c>
      <c r="H34" t="s">
        <v>34</v>
      </c>
      <c r="I34" t="s">
        <v>35</v>
      </c>
      <c r="J34">
        <v>1.5</v>
      </c>
      <c r="K34">
        <v>2.4</v>
      </c>
      <c r="L34" t="s">
        <v>34</v>
      </c>
      <c r="M34">
        <v>2</v>
      </c>
      <c r="N34" t="s">
        <v>36</v>
      </c>
      <c r="O34">
        <v>2.7</v>
      </c>
      <c r="P34">
        <v>5.5</v>
      </c>
      <c r="Q34">
        <v>115</v>
      </c>
      <c r="R34" t="s">
        <v>57</v>
      </c>
      <c r="S34" t="s">
        <v>38</v>
      </c>
      <c r="T34">
        <v>2.7</v>
      </c>
      <c r="U34">
        <v>5.5</v>
      </c>
      <c r="V34" t="s">
        <v>38</v>
      </c>
      <c r="W34">
        <v>0.6</v>
      </c>
      <c r="X34" t="s">
        <v>34</v>
      </c>
      <c r="Z34" t="s">
        <v>38</v>
      </c>
      <c r="AA34" t="s">
        <v>34</v>
      </c>
      <c r="AB34" t="s">
        <v>45</v>
      </c>
      <c r="AC34" t="s">
        <v>38</v>
      </c>
      <c r="AD34" t="s">
        <v>38</v>
      </c>
      <c r="AE34" t="s">
        <v>58</v>
      </c>
    </row>
    <row r="35" spans="1:31">
      <c r="A35" t="s">
        <v>97</v>
      </c>
      <c r="B35" s="2" t="str">
        <f>Hyperlink("https://www.diodes.com/assets/Datasheets/AP2186_96.pdf")</f>
        <v>https://www.diodes.com/assets/Datasheets/AP2186_96.pdf</v>
      </c>
      <c r="C35" t="str">
        <f>Hyperlink("https://www.diodes.com/part/view/AP2186","AP2186")</f>
        <v>AP2186</v>
      </c>
      <c r="D35" t="s">
        <v>95</v>
      </c>
      <c r="G35" t="s">
        <v>33</v>
      </c>
      <c r="H35" t="s">
        <v>34</v>
      </c>
      <c r="I35" t="s">
        <v>35</v>
      </c>
      <c r="J35">
        <v>1.5</v>
      </c>
      <c r="K35">
        <v>2.6</v>
      </c>
      <c r="L35" t="s">
        <v>34</v>
      </c>
      <c r="M35">
        <v>2</v>
      </c>
      <c r="N35" t="s">
        <v>36</v>
      </c>
      <c r="O35">
        <v>2.7</v>
      </c>
      <c r="P35">
        <v>5.5</v>
      </c>
      <c r="Q35">
        <v>95</v>
      </c>
      <c r="R35" t="s">
        <v>61</v>
      </c>
      <c r="S35" t="s">
        <v>38</v>
      </c>
      <c r="T35">
        <v>2.7</v>
      </c>
      <c r="U35">
        <v>5.5</v>
      </c>
      <c r="V35" t="s">
        <v>34</v>
      </c>
      <c r="W35">
        <v>6</v>
      </c>
      <c r="X35" t="s">
        <v>34</v>
      </c>
      <c r="Z35" t="s">
        <v>38</v>
      </c>
      <c r="AA35" t="s">
        <v>34</v>
      </c>
      <c r="AB35" t="s">
        <v>45</v>
      </c>
      <c r="AC35" t="s">
        <v>38</v>
      </c>
      <c r="AD35" t="s">
        <v>38</v>
      </c>
      <c r="AE35" t="s">
        <v>40</v>
      </c>
    </row>
    <row r="36" spans="1:31">
      <c r="A36" t="s">
        <v>98</v>
      </c>
      <c r="B36" s="2" t="str">
        <f>Hyperlink("https://www.diodes.com/assets/Datasheets/AP2181_91.pdf")</f>
        <v>https://www.diodes.com/assets/Datasheets/AP2181_91.pdf</v>
      </c>
      <c r="C36" t="str">
        <f>Hyperlink("https://www.diodes.com/part/view/AP2191","AP2191")</f>
        <v>AP2191</v>
      </c>
      <c r="D36" t="s">
        <v>90</v>
      </c>
      <c r="G36" t="s">
        <v>33</v>
      </c>
      <c r="H36" t="s">
        <v>34</v>
      </c>
      <c r="I36" t="s">
        <v>35</v>
      </c>
      <c r="J36">
        <v>1.5</v>
      </c>
      <c r="K36">
        <v>2.6</v>
      </c>
      <c r="L36" t="s">
        <v>34</v>
      </c>
      <c r="M36">
        <v>1</v>
      </c>
      <c r="N36" t="s">
        <v>42</v>
      </c>
      <c r="O36">
        <v>2.7</v>
      </c>
      <c r="P36">
        <v>5.5</v>
      </c>
      <c r="Q36">
        <v>45</v>
      </c>
      <c r="R36" t="s">
        <v>37</v>
      </c>
      <c r="S36" t="s">
        <v>38</v>
      </c>
      <c r="T36">
        <v>2.7</v>
      </c>
      <c r="U36">
        <v>5.5</v>
      </c>
      <c r="V36" t="s">
        <v>34</v>
      </c>
      <c r="W36">
        <v>0.6</v>
      </c>
      <c r="X36" t="s">
        <v>34</v>
      </c>
      <c r="Z36" t="s">
        <v>38</v>
      </c>
      <c r="AA36" t="s">
        <v>34</v>
      </c>
      <c r="AB36" t="s">
        <v>45</v>
      </c>
      <c r="AC36" t="s">
        <v>38</v>
      </c>
      <c r="AD36" t="s">
        <v>38</v>
      </c>
      <c r="AE36" t="s">
        <v>46</v>
      </c>
    </row>
    <row r="37" spans="1:31">
      <c r="A37" t="s">
        <v>99</v>
      </c>
      <c r="B37" s="2" t="str">
        <f>Hyperlink("https://www.diodes.com/assets/Datasheets/AP2181A-91A.pdf")</f>
        <v>https://www.diodes.com/assets/Datasheets/AP2181A-91A.pdf</v>
      </c>
      <c r="C37" t="str">
        <f>Hyperlink("https://www.diodes.com/part/view/AP2191A","AP2191A")</f>
        <v>AP2191A</v>
      </c>
      <c r="D37" t="s">
        <v>90</v>
      </c>
      <c r="G37" t="s">
        <v>33</v>
      </c>
      <c r="H37" t="s">
        <v>34</v>
      </c>
      <c r="I37" t="s">
        <v>35</v>
      </c>
      <c r="J37">
        <v>1.5</v>
      </c>
      <c r="K37">
        <v>2.6</v>
      </c>
      <c r="L37" t="s">
        <v>34</v>
      </c>
      <c r="M37">
        <v>1</v>
      </c>
      <c r="N37" t="s">
        <v>42</v>
      </c>
      <c r="O37">
        <v>2.7</v>
      </c>
      <c r="P37">
        <v>5.5</v>
      </c>
      <c r="Q37">
        <v>45</v>
      </c>
      <c r="R37">
        <v>95</v>
      </c>
      <c r="S37" t="s">
        <v>38</v>
      </c>
      <c r="T37">
        <v>2.7</v>
      </c>
      <c r="U37">
        <v>5.5</v>
      </c>
      <c r="V37" t="s">
        <v>34</v>
      </c>
      <c r="W37">
        <v>0.6</v>
      </c>
      <c r="X37" t="s">
        <v>34</v>
      </c>
      <c r="Z37" t="s">
        <v>38</v>
      </c>
      <c r="AA37" t="s">
        <v>34</v>
      </c>
      <c r="AB37" t="s">
        <v>45</v>
      </c>
      <c r="AC37" t="s">
        <v>38</v>
      </c>
      <c r="AD37" t="s">
        <v>38</v>
      </c>
      <c r="AE37" t="s">
        <v>46</v>
      </c>
    </row>
    <row r="38" spans="1:31">
      <c r="A38" t="s">
        <v>100</v>
      </c>
      <c r="B38" s="2" t="str">
        <f>Hyperlink("https://www.diodes.com/assets/Datasheets/AP2181D-91D.pdf")</f>
        <v>https://www.diodes.com/assets/Datasheets/AP2181D-91D.pdf</v>
      </c>
      <c r="C38" t="str">
        <f>Hyperlink("https://www.diodes.com/part/view/AP2191D","AP2191D")</f>
        <v>AP2191D</v>
      </c>
      <c r="D38" t="s">
        <v>93</v>
      </c>
      <c r="G38" t="s">
        <v>33</v>
      </c>
      <c r="H38" t="s">
        <v>34</v>
      </c>
      <c r="I38" t="s">
        <v>35</v>
      </c>
      <c r="J38">
        <v>1.5</v>
      </c>
      <c r="K38">
        <v>2.6</v>
      </c>
      <c r="L38" t="s">
        <v>34</v>
      </c>
      <c r="M38">
        <v>1</v>
      </c>
      <c r="N38" t="s">
        <v>42</v>
      </c>
      <c r="O38">
        <v>2.7</v>
      </c>
      <c r="P38">
        <v>5.5</v>
      </c>
      <c r="Q38">
        <v>45</v>
      </c>
      <c r="R38" t="s">
        <v>37</v>
      </c>
      <c r="S38" t="s">
        <v>38</v>
      </c>
      <c r="T38">
        <v>2.7</v>
      </c>
      <c r="U38">
        <v>5.5</v>
      </c>
      <c r="V38" t="s">
        <v>38</v>
      </c>
      <c r="W38">
        <v>0.6</v>
      </c>
      <c r="X38" t="s">
        <v>34</v>
      </c>
      <c r="Z38" t="s">
        <v>38</v>
      </c>
      <c r="AA38" t="s">
        <v>34</v>
      </c>
      <c r="AB38" t="s">
        <v>45</v>
      </c>
      <c r="AC38" t="s">
        <v>38</v>
      </c>
      <c r="AD38" t="s">
        <v>38</v>
      </c>
      <c r="AE38" t="s">
        <v>75</v>
      </c>
    </row>
    <row r="39" spans="1:31">
      <c r="A39" t="s">
        <v>101</v>
      </c>
      <c r="B39" s="2" t="str">
        <f>Hyperlink("https://www.diodes.com/assets/Datasheets/AP2182_92.pdf")</f>
        <v>https://www.diodes.com/assets/Datasheets/AP2182_92.pdf</v>
      </c>
      <c r="C39" t="str">
        <f>Hyperlink("https://www.diodes.com/part/view/AP2192","AP2192")</f>
        <v>AP2192</v>
      </c>
      <c r="D39" t="s">
        <v>95</v>
      </c>
      <c r="G39" t="s">
        <v>33</v>
      </c>
      <c r="H39" t="s">
        <v>34</v>
      </c>
      <c r="I39" t="s">
        <v>35</v>
      </c>
      <c r="J39">
        <v>1.5</v>
      </c>
      <c r="K39">
        <v>2.6</v>
      </c>
      <c r="L39" t="s">
        <v>34</v>
      </c>
      <c r="M39">
        <v>2</v>
      </c>
      <c r="N39" t="s">
        <v>42</v>
      </c>
      <c r="O39">
        <v>2.7</v>
      </c>
      <c r="P39">
        <v>5.5</v>
      </c>
      <c r="Q39">
        <v>100</v>
      </c>
      <c r="R39" t="s">
        <v>54</v>
      </c>
      <c r="S39" t="s">
        <v>38</v>
      </c>
      <c r="T39">
        <v>2.7</v>
      </c>
      <c r="U39">
        <v>5.5</v>
      </c>
      <c r="V39" t="s">
        <v>34</v>
      </c>
      <c r="W39">
        <v>0.6</v>
      </c>
      <c r="X39" t="s">
        <v>34</v>
      </c>
      <c r="Z39" t="s">
        <v>38</v>
      </c>
      <c r="AA39" t="s">
        <v>34</v>
      </c>
      <c r="AB39" t="s">
        <v>45</v>
      </c>
      <c r="AC39" t="s">
        <v>38</v>
      </c>
      <c r="AD39" t="s">
        <v>38</v>
      </c>
      <c r="AE39" t="s">
        <v>40</v>
      </c>
    </row>
    <row r="40" spans="1:31">
      <c r="A40" t="s">
        <v>102</v>
      </c>
      <c r="B40" s="2" t="str">
        <f>Hyperlink("https://www.diodes.com/assets/Datasheets/AP2182A_92A.pdf")</f>
        <v>https://www.diodes.com/assets/Datasheets/AP2182A_92A.pdf</v>
      </c>
      <c r="C40" t="str">
        <f>Hyperlink("https://www.diodes.com/part/view/AP2192A","AP2192A")</f>
        <v>AP2192A</v>
      </c>
      <c r="D40" t="s">
        <v>95</v>
      </c>
      <c r="G40" t="s">
        <v>33</v>
      </c>
      <c r="H40" t="s">
        <v>34</v>
      </c>
      <c r="I40" t="s">
        <v>35</v>
      </c>
      <c r="J40">
        <v>1.5</v>
      </c>
      <c r="K40">
        <v>2.4</v>
      </c>
      <c r="L40" t="s">
        <v>34</v>
      </c>
      <c r="M40">
        <v>2</v>
      </c>
      <c r="N40" t="s">
        <v>42</v>
      </c>
      <c r="O40">
        <v>2.7</v>
      </c>
      <c r="P40">
        <v>5.5</v>
      </c>
      <c r="Q40">
        <v>115</v>
      </c>
      <c r="R40" t="s">
        <v>57</v>
      </c>
      <c r="S40" t="s">
        <v>38</v>
      </c>
      <c r="T40">
        <v>2.7</v>
      </c>
      <c r="U40">
        <v>5.5</v>
      </c>
      <c r="V40" t="s">
        <v>38</v>
      </c>
      <c r="W40">
        <v>0.6</v>
      </c>
      <c r="X40" t="s">
        <v>34</v>
      </c>
      <c r="Z40" t="s">
        <v>38</v>
      </c>
      <c r="AA40" t="s">
        <v>34</v>
      </c>
      <c r="AB40" t="s">
        <v>45</v>
      </c>
      <c r="AC40" t="s">
        <v>38</v>
      </c>
      <c r="AD40" t="s">
        <v>38</v>
      </c>
      <c r="AE40" t="s">
        <v>58</v>
      </c>
    </row>
    <row r="41" spans="1:31">
      <c r="A41" t="s">
        <v>103</v>
      </c>
      <c r="B41" s="2" t="str">
        <f>Hyperlink("https://www.diodes.com/assets/Datasheets/AP2186_96.pdf")</f>
        <v>https://www.diodes.com/assets/Datasheets/AP2186_96.pdf</v>
      </c>
      <c r="C41" t="str">
        <f>Hyperlink("https://www.diodes.com/part/view/AP2196","AP2196")</f>
        <v>AP2196</v>
      </c>
      <c r="D41" t="s">
        <v>95</v>
      </c>
      <c r="G41" t="s">
        <v>33</v>
      </c>
      <c r="H41" t="s">
        <v>34</v>
      </c>
      <c r="I41" t="s">
        <v>35</v>
      </c>
      <c r="J41">
        <v>1.5</v>
      </c>
      <c r="K41">
        <v>2.6</v>
      </c>
      <c r="L41" t="s">
        <v>34</v>
      </c>
      <c r="M41">
        <v>2</v>
      </c>
      <c r="N41" t="s">
        <v>42</v>
      </c>
      <c r="O41">
        <v>2.7</v>
      </c>
      <c r="P41">
        <v>5.5</v>
      </c>
      <c r="Q41">
        <v>95</v>
      </c>
      <c r="R41" t="s">
        <v>61</v>
      </c>
      <c r="S41" t="s">
        <v>38</v>
      </c>
      <c r="T41">
        <v>2.7</v>
      </c>
      <c r="U41">
        <v>5.5</v>
      </c>
      <c r="V41" t="s">
        <v>34</v>
      </c>
      <c r="W41">
        <v>0.6</v>
      </c>
      <c r="X41" t="s">
        <v>34</v>
      </c>
      <c r="Z41" t="s">
        <v>38</v>
      </c>
      <c r="AA41" t="s">
        <v>34</v>
      </c>
      <c r="AB41" t="s">
        <v>45</v>
      </c>
      <c r="AC41" t="s">
        <v>38</v>
      </c>
      <c r="AD41" t="s">
        <v>38</v>
      </c>
      <c r="AE41" t="s">
        <v>40</v>
      </c>
    </row>
    <row r="42" spans="1:31">
      <c r="A42" t="s">
        <v>104</v>
      </c>
      <c r="B42" s="2" t="str">
        <f>Hyperlink("https://www.diodes.com/assets/Datasheets/AP221448.pdf")</f>
        <v>https://www.diodes.com/assets/Datasheets/AP221448.pdf</v>
      </c>
      <c r="C42" t="str">
        <f>Hyperlink("https://www.diodes.com/part/view/AP221448","AP221448")</f>
        <v>AP221448</v>
      </c>
      <c r="D42" t="s">
        <v>105</v>
      </c>
      <c r="H42" t="s">
        <v>34</v>
      </c>
      <c r="I42" t="s">
        <v>35</v>
      </c>
      <c r="J42">
        <v>2.5</v>
      </c>
      <c r="M42">
        <v>1</v>
      </c>
      <c r="N42" t="s">
        <v>42</v>
      </c>
      <c r="O42">
        <v>2.5</v>
      </c>
      <c r="P42">
        <v>5.5</v>
      </c>
      <c r="Q42">
        <v>25</v>
      </c>
      <c r="V42" t="s">
        <v>38</v>
      </c>
      <c r="AB42" t="s">
        <v>45</v>
      </c>
      <c r="AC42" t="s">
        <v>38</v>
      </c>
      <c r="AE42" t="s">
        <v>106</v>
      </c>
    </row>
    <row r="43" spans="1:31">
      <c r="A43" t="s">
        <v>107</v>
      </c>
      <c r="B43" s="2" t="str">
        <f>Hyperlink("https://www.diodes.com/assets/Datasheets/AP22815-615.pdf")</f>
        <v>https://www.diodes.com/assets/Datasheets/AP22815-615.pdf</v>
      </c>
      <c r="C43" t="str">
        <f>Hyperlink("https://www.diodes.com/part/view/AP22615","AP22615")</f>
        <v>AP22615</v>
      </c>
      <c r="D43" t="s">
        <v>108</v>
      </c>
      <c r="G43" t="s">
        <v>109</v>
      </c>
      <c r="H43" t="s">
        <v>34</v>
      </c>
      <c r="I43" t="s">
        <v>35</v>
      </c>
      <c r="J43">
        <v>3</v>
      </c>
      <c r="K43" t="s">
        <v>110</v>
      </c>
      <c r="L43" t="s">
        <v>38</v>
      </c>
      <c r="M43">
        <v>1</v>
      </c>
      <c r="N43" t="s">
        <v>42</v>
      </c>
      <c r="O43">
        <v>3</v>
      </c>
      <c r="P43">
        <v>5.5</v>
      </c>
      <c r="Q43">
        <v>300</v>
      </c>
      <c r="R43">
        <v>40</v>
      </c>
      <c r="S43" t="s">
        <v>38</v>
      </c>
      <c r="T43">
        <v>3</v>
      </c>
      <c r="U43">
        <v>5.5</v>
      </c>
      <c r="V43" t="s">
        <v>38</v>
      </c>
      <c r="W43">
        <v>1.9</v>
      </c>
      <c r="X43" t="s">
        <v>34</v>
      </c>
      <c r="Z43" t="s">
        <v>38</v>
      </c>
      <c r="AA43" t="s">
        <v>34</v>
      </c>
      <c r="AB43" t="s">
        <v>45</v>
      </c>
      <c r="AC43" t="s">
        <v>38</v>
      </c>
      <c r="AD43" t="s">
        <v>38</v>
      </c>
      <c r="AE43" t="s">
        <v>111</v>
      </c>
    </row>
    <row r="44" spans="1:31">
      <c r="A44" t="s">
        <v>112</v>
      </c>
      <c r="B44" s="2" t="str">
        <f>Hyperlink("https://www.diodes.com/assets/Datasheets/AP22652_53_52A_53A.pdf")</f>
        <v>https://www.diodes.com/assets/Datasheets/AP22652_53_52A_53A.pdf</v>
      </c>
      <c r="C44" t="str">
        <f>Hyperlink("https://www.diodes.com/part/view/AP22652","AP22652")</f>
        <v>AP22652</v>
      </c>
      <c r="D44" t="s">
        <v>113</v>
      </c>
      <c r="G44" t="s">
        <v>33</v>
      </c>
      <c r="H44" t="s">
        <v>34</v>
      </c>
      <c r="I44" t="s">
        <v>35</v>
      </c>
      <c r="J44">
        <v>2.1</v>
      </c>
      <c r="K44">
        <v>2.665</v>
      </c>
      <c r="L44" t="s">
        <v>34</v>
      </c>
      <c r="M44">
        <v>1</v>
      </c>
      <c r="N44" t="s">
        <v>36</v>
      </c>
      <c r="O44">
        <v>3</v>
      </c>
      <c r="P44">
        <v>5.5</v>
      </c>
      <c r="Q44">
        <v>140</v>
      </c>
      <c r="R44">
        <v>65</v>
      </c>
      <c r="S44" t="s">
        <v>38</v>
      </c>
      <c r="T44">
        <v>3</v>
      </c>
      <c r="U44">
        <v>5.5</v>
      </c>
      <c r="V44" t="s">
        <v>38</v>
      </c>
      <c r="W44">
        <v>0.5</v>
      </c>
      <c r="X44" t="s">
        <v>34</v>
      </c>
      <c r="Z44" t="s">
        <v>38</v>
      </c>
      <c r="AA44" t="s">
        <v>34</v>
      </c>
      <c r="AB44" t="s">
        <v>45</v>
      </c>
      <c r="AC44" t="s">
        <v>38</v>
      </c>
      <c r="AD44" t="s">
        <v>38</v>
      </c>
      <c r="AE44" t="s">
        <v>114</v>
      </c>
    </row>
    <row r="45" spans="1:31">
      <c r="A45" t="s">
        <v>115</v>
      </c>
      <c r="B45" s="2" t="str">
        <f>Hyperlink("https://www.diodes.com/assets/Datasheets/AP22652_53_52A_53A.pdf")</f>
        <v>https://www.diodes.com/assets/Datasheets/AP22652_53_52A_53A.pdf</v>
      </c>
      <c r="C45" t="str">
        <f>Hyperlink("https://www.diodes.com/part/view/AP22652A","AP22652A")</f>
        <v>AP22652A</v>
      </c>
      <c r="D45" t="s">
        <v>113</v>
      </c>
      <c r="G45" t="s">
        <v>33</v>
      </c>
      <c r="H45" t="s">
        <v>34</v>
      </c>
      <c r="I45" t="s">
        <v>35</v>
      </c>
      <c r="J45">
        <v>2.1</v>
      </c>
      <c r="K45">
        <v>2.665</v>
      </c>
      <c r="L45" t="s">
        <v>34</v>
      </c>
      <c r="M45">
        <v>1</v>
      </c>
      <c r="N45" t="s">
        <v>36</v>
      </c>
      <c r="O45">
        <v>3</v>
      </c>
      <c r="P45">
        <v>5.5</v>
      </c>
      <c r="Q45">
        <v>140</v>
      </c>
      <c r="R45">
        <v>65</v>
      </c>
      <c r="S45" t="s">
        <v>38</v>
      </c>
      <c r="T45">
        <v>3</v>
      </c>
      <c r="U45">
        <v>5.5</v>
      </c>
      <c r="V45" t="s">
        <v>38</v>
      </c>
      <c r="W45">
        <v>0.5</v>
      </c>
      <c r="X45" t="s">
        <v>38</v>
      </c>
      <c r="Z45" t="s">
        <v>38</v>
      </c>
      <c r="AA45" t="s">
        <v>34</v>
      </c>
      <c r="AB45" t="s">
        <v>45</v>
      </c>
      <c r="AC45" t="s">
        <v>38</v>
      </c>
      <c r="AD45" t="s">
        <v>38</v>
      </c>
      <c r="AE45" t="s">
        <v>114</v>
      </c>
    </row>
    <row r="46" spans="1:31">
      <c r="A46" t="s">
        <v>116</v>
      </c>
      <c r="B46" s="2" t="str">
        <f>Hyperlink("https://www.diodes.com/assets/Datasheets/AP22652_53_52A_53A.pdf")</f>
        <v>https://www.diodes.com/assets/Datasheets/AP22652_53_52A_53A.pdf</v>
      </c>
      <c r="C46" t="str">
        <f>Hyperlink("https://www.diodes.com/part/view/AP22653","AP22653")</f>
        <v>AP22653</v>
      </c>
      <c r="D46" t="s">
        <v>113</v>
      </c>
      <c r="G46" t="s">
        <v>33</v>
      </c>
      <c r="H46" t="s">
        <v>34</v>
      </c>
      <c r="I46" t="s">
        <v>35</v>
      </c>
      <c r="J46">
        <v>2.1</v>
      </c>
      <c r="K46">
        <v>2.665</v>
      </c>
      <c r="L46" t="s">
        <v>34</v>
      </c>
      <c r="M46">
        <v>1</v>
      </c>
      <c r="N46" t="s">
        <v>42</v>
      </c>
      <c r="O46">
        <v>3</v>
      </c>
      <c r="P46">
        <v>5.5</v>
      </c>
      <c r="Q46">
        <v>140</v>
      </c>
      <c r="R46">
        <v>65</v>
      </c>
      <c r="S46" t="s">
        <v>38</v>
      </c>
      <c r="T46">
        <v>3</v>
      </c>
      <c r="U46">
        <v>5.5</v>
      </c>
      <c r="V46" t="s">
        <v>38</v>
      </c>
      <c r="W46">
        <v>0.5</v>
      </c>
      <c r="X46" t="s">
        <v>34</v>
      </c>
      <c r="Z46" t="s">
        <v>38</v>
      </c>
      <c r="AA46" t="s">
        <v>34</v>
      </c>
      <c r="AB46" t="s">
        <v>45</v>
      </c>
      <c r="AC46" t="s">
        <v>38</v>
      </c>
      <c r="AD46" t="s">
        <v>38</v>
      </c>
      <c r="AE46" t="s">
        <v>114</v>
      </c>
    </row>
    <row r="47" spans="1:31">
      <c r="A47" t="s">
        <v>117</v>
      </c>
      <c r="B47" s="2" t="str">
        <f>Hyperlink("https://www.diodes.com/assets/Datasheets/AP22652_53_52A_53A.pdf")</f>
        <v>https://www.diodes.com/assets/Datasheets/AP22652_53_52A_53A.pdf</v>
      </c>
      <c r="C47" t="str">
        <f>Hyperlink("https://www.diodes.com/part/view/AP22653A","AP22653A")</f>
        <v>AP22653A</v>
      </c>
      <c r="D47" t="s">
        <v>113</v>
      </c>
      <c r="G47" t="s">
        <v>33</v>
      </c>
      <c r="H47" t="s">
        <v>34</v>
      </c>
      <c r="I47" t="s">
        <v>35</v>
      </c>
      <c r="J47">
        <v>2.1</v>
      </c>
      <c r="K47">
        <v>2.665</v>
      </c>
      <c r="L47" t="s">
        <v>34</v>
      </c>
      <c r="M47">
        <v>1</v>
      </c>
      <c r="N47" t="s">
        <v>42</v>
      </c>
      <c r="O47">
        <v>3</v>
      </c>
      <c r="P47">
        <v>5.5</v>
      </c>
      <c r="Q47">
        <v>140</v>
      </c>
      <c r="R47">
        <v>65</v>
      </c>
      <c r="S47" t="s">
        <v>38</v>
      </c>
      <c r="T47">
        <v>3</v>
      </c>
      <c r="U47">
        <v>5.5</v>
      </c>
      <c r="V47" t="s">
        <v>38</v>
      </c>
      <c r="W47">
        <v>0.5</v>
      </c>
      <c r="X47" t="s">
        <v>38</v>
      </c>
      <c r="Z47" t="s">
        <v>38</v>
      </c>
      <c r="AA47" t="s">
        <v>34</v>
      </c>
      <c r="AB47" t="s">
        <v>45</v>
      </c>
      <c r="AC47" t="s">
        <v>38</v>
      </c>
      <c r="AD47" t="s">
        <v>38</v>
      </c>
      <c r="AE47" t="s">
        <v>114</v>
      </c>
    </row>
    <row r="48" spans="1:31">
      <c r="A48" t="s">
        <v>118</v>
      </c>
      <c r="B48" s="2" t="str">
        <f>Hyperlink("https://www.diodes.com/assets/Datasheets/AP22653Q.pdf")</f>
        <v>https://www.diodes.com/assets/Datasheets/AP22653Q.pdf</v>
      </c>
      <c r="C48" t="str">
        <f>Hyperlink("https://www.diodes.com/part/view/AP22653Q","AP22653Q")</f>
        <v>AP22653Q</v>
      </c>
      <c r="D48" t="s">
        <v>119</v>
      </c>
      <c r="F48" t="s">
        <v>120</v>
      </c>
      <c r="G48" t="s">
        <v>33</v>
      </c>
      <c r="H48" t="s">
        <v>38</v>
      </c>
      <c r="I48" t="s">
        <v>121</v>
      </c>
      <c r="J48">
        <v>1.5</v>
      </c>
      <c r="K48">
        <v>1.856</v>
      </c>
      <c r="L48" t="s">
        <v>34</v>
      </c>
      <c r="M48">
        <v>1</v>
      </c>
      <c r="N48" t="s">
        <v>42</v>
      </c>
      <c r="O48">
        <v>3</v>
      </c>
      <c r="P48">
        <v>5.5</v>
      </c>
      <c r="Q48">
        <v>120</v>
      </c>
      <c r="R48">
        <v>55</v>
      </c>
      <c r="T48">
        <v>3</v>
      </c>
      <c r="U48">
        <v>5.5</v>
      </c>
      <c r="V48" t="s">
        <v>38</v>
      </c>
      <c r="W48">
        <v>0.5</v>
      </c>
      <c r="X48" t="s">
        <v>34</v>
      </c>
      <c r="Z48" t="s">
        <v>38</v>
      </c>
      <c r="AA48" t="s">
        <v>34</v>
      </c>
      <c r="AB48" t="s">
        <v>122</v>
      </c>
      <c r="AC48" t="s">
        <v>38</v>
      </c>
      <c r="AD48" t="s">
        <v>38</v>
      </c>
      <c r="AE48" t="s">
        <v>123</v>
      </c>
    </row>
    <row r="49" spans="1:31">
      <c r="A49" t="s">
        <v>124</v>
      </c>
      <c r="B49" s="2" t="str">
        <f>Hyperlink("https://www.diodes.com/assets/Datasheets/AP22654_AP22655.pdf")</f>
        <v>https://www.diodes.com/assets/Datasheets/AP22654_AP22655.pdf</v>
      </c>
      <c r="C49" t="str">
        <f>Hyperlink("https://www.diodes.com/part/view/AP22654","AP22654")</f>
        <v>AP22654</v>
      </c>
      <c r="D49" t="s">
        <v>125</v>
      </c>
      <c r="F49" t="s">
        <v>126</v>
      </c>
      <c r="G49" t="s">
        <v>33</v>
      </c>
      <c r="H49" t="s">
        <v>34</v>
      </c>
      <c r="I49" t="s">
        <v>35</v>
      </c>
      <c r="J49">
        <v>3.1</v>
      </c>
      <c r="K49">
        <v>3.5</v>
      </c>
      <c r="L49" t="s">
        <v>34</v>
      </c>
      <c r="M49">
        <v>1</v>
      </c>
      <c r="N49" t="s">
        <v>36</v>
      </c>
      <c r="O49">
        <v>3</v>
      </c>
      <c r="P49">
        <v>5.5</v>
      </c>
      <c r="Q49">
        <v>90</v>
      </c>
      <c r="R49">
        <v>50</v>
      </c>
      <c r="S49" t="s">
        <v>38</v>
      </c>
      <c r="T49">
        <v>3</v>
      </c>
      <c r="U49">
        <v>5.5</v>
      </c>
      <c r="V49" t="s">
        <v>38</v>
      </c>
      <c r="W49">
        <v>1</v>
      </c>
      <c r="X49" t="s">
        <v>34</v>
      </c>
      <c r="Z49" t="s">
        <v>38</v>
      </c>
      <c r="AA49" t="s">
        <v>34</v>
      </c>
      <c r="AB49" t="s">
        <v>45</v>
      </c>
      <c r="AC49" t="s">
        <v>38</v>
      </c>
      <c r="AD49" t="s">
        <v>38</v>
      </c>
      <c r="AE49" t="s">
        <v>127</v>
      </c>
    </row>
    <row r="50" spans="1:31">
      <c r="A50" t="s">
        <v>128</v>
      </c>
      <c r="B50" s="2" t="str">
        <f>Hyperlink("https://www.diodes.com/assets/Datasheets/AP22654Q_AP22655Q.pdf")</f>
        <v>https://www.diodes.com/assets/Datasheets/AP22654Q_AP22655Q.pdf</v>
      </c>
      <c r="C50" t="str">
        <f>Hyperlink("https://www.diodes.com/part/view/AP22654Q","AP22654Q")</f>
        <v>AP22654Q</v>
      </c>
      <c r="D50" t="s">
        <v>125</v>
      </c>
      <c r="F50" t="s">
        <v>129</v>
      </c>
      <c r="G50" t="s">
        <v>33</v>
      </c>
      <c r="H50" t="s">
        <v>38</v>
      </c>
      <c r="I50" t="s">
        <v>121</v>
      </c>
      <c r="J50">
        <v>3.1</v>
      </c>
      <c r="K50">
        <v>3.5</v>
      </c>
      <c r="L50" t="s">
        <v>34</v>
      </c>
      <c r="M50">
        <v>1</v>
      </c>
      <c r="N50" t="s">
        <v>36</v>
      </c>
      <c r="O50">
        <v>3</v>
      </c>
      <c r="P50">
        <v>5.5</v>
      </c>
      <c r="Q50">
        <v>90</v>
      </c>
      <c r="R50">
        <v>50</v>
      </c>
      <c r="S50" t="s">
        <v>38</v>
      </c>
      <c r="T50">
        <v>3</v>
      </c>
      <c r="U50">
        <v>5.5</v>
      </c>
      <c r="V50" t="s">
        <v>38</v>
      </c>
      <c r="W50">
        <v>1</v>
      </c>
      <c r="X50" t="s">
        <v>34</v>
      </c>
      <c r="Z50" t="s">
        <v>38</v>
      </c>
      <c r="AA50" t="s">
        <v>34</v>
      </c>
      <c r="AB50" t="s">
        <v>45</v>
      </c>
      <c r="AC50" t="s">
        <v>38</v>
      </c>
      <c r="AD50" t="s">
        <v>38</v>
      </c>
      <c r="AE50" t="s">
        <v>127</v>
      </c>
    </row>
    <row r="51" spans="1:31">
      <c r="A51" t="s">
        <v>130</v>
      </c>
      <c r="B51" s="2" t="str">
        <f>Hyperlink("https://www.diodes.com/assets/Datasheets/AP22654_AP22655.pdf")</f>
        <v>https://www.diodes.com/assets/Datasheets/AP22654_AP22655.pdf</v>
      </c>
      <c r="C51" t="str">
        <f>Hyperlink("https://www.diodes.com/part/view/AP22655","AP22655")</f>
        <v>AP22655</v>
      </c>
      <c r="D51" t="s">
        <v>113</v>
      </c>
      <c r="F51" t="s">
        <v>126</v>
      </c>
      <c r="G51" t="s">
        <v>33</v>
      </c>
      <c r="H51" t="s">
        <v>34</v>
      </c>
      <c r="I51" t="s">
        <v>35</v>
      </c>
      <c r="J51">
        <v>3.1</v>
      </c>
      <c r="K51">
        <v>3.5</v>
      </c>
      <c r="L51" t="s">
        <v>34</v>
      </c>
      <c r="M51">
        <v>1</v>
      </c>
      <c r="N51" t="s">
        <v>42</v>
      </c>
      <c r="O51">
        <v>3</v>
      </c>
      <c r="P51">
        <v>5.5</v>
      </c>
      <c r="Q51">
        <v>90</v>
      </c>
      <c r="R51">
        <v>50</v>
      </c>
      <c r="S51" t="s">
        <v>38</v>
      </c>
      <c r="T51">
        <v>3</v>
      </c>
      <c r="U51">
        <v>5.5</v>
      </c>
      <c r="V51" t="s">
        <v>38</v>
      </c>
      <c r="W51">
        <v>1</v>
      </c>
      <c r="X51" t="s">
        <v>34</v>
      </c>
      <c r="Z51" t="s">
        <v>38</v>
      </c>
      <c r="AA51" t="s">
        <v>34</v>
      </c>
      <c r="AB51" t="s">
        <v>45</v>
      </c>
      <c r="AC51" t="s">
        <v>38</v>
      </c>
      <c r="AD51" t="s">
        <v>38</v>
      </c>
      <c r="AE51" t="s">
        <v>127</v>
      </c>
    </row>
    <row r="52" spans="1:31">
      <c r="A52" t="s">
        <v>131</v>
      </c>
      <c r="B52" s="2" t="str">
        <f>Hyperlink("https://www.diodes.com/assets/Datasheets/AP22654Q_AP22655Q.pdf")</f>
        <v>https://www.diodes.com/assets/Datasheets/AP22654Q_AP22655Q.pdf</v>
      </c>
      <c r="C52" t="str">
        <f>Hyperlink("https://www.diodes.com/part/view/AP22655Q","AP22655Q")</f>
        <v>AP22655Q</v>
      </c>
      <c r="D52" t="s">
        <v>125</v>
      </c>
      <c r="F52" t="s">
        <v>129</v>
      </c>
      <c r="G52" t="s">
        <v>132</v>
      </c>
      <c r="H52" t="s">
        <v>38</v>
      </c>
      <c r="I52" t="s">
        <v>121</v>
      </c>
      <c r="J52">
        <v>3.1</v>
      </c>
      <c r="K52">
        <v>3.5</v>
      </c>
      <c r="L52" t="s">
        <v>34</v>
      </c>
      <c r="M52">
        <v>1</v>
      </c>
      <c r="N52" t="s">
        <v>42</v>
      </c>
      <c r="O52">
        <v>3</v>
      </c>
      <c r="P52">
        <v>5.5</v>
      </c>
      <c r="Q52">
        <v>90</v>
      </c>
      <c r="R52">
        <v>50</v>
      </c>
      <c r="S52" t="s">
        <v>38</v>
      </c>
      <c r="T52">
        <v>3</v>
      </c>
      <c r="U52">
        <v>5.5</v>
      </c>
      <c r="V52" t="s">
        <v>38</v>
      </c>
      <c r="W52">
        <v>1</v>
      </c>
      <c r="X52" t="s">
        <v>34</v>
      </c>
      <c r="Z52" t="s">
        <v>38</v>
      </c>
      <c r="AA52" t="s">
        <v>34</v>
      </c>
      <c r="AB52" t="s">
        <v>45</v>
      </c>
      <c r="AC52" t="s">
        <v>38</v>
      </c>
      <c r="AD52" t="s">
        <v>38</v>
      </c>
      <c r="AE52" t="s">
        <v>127</v>
      </c>
    </row>
    <row r="53" spans="1:31">
      <c r="A53" t="s">
        <v>133</v>
      </c>
      <c r="B53" s="2" t="str">
        <f>Hyperlink("https://www.diodes.com/assets/Datasheets/AP2280.pdf")</f>
        <v>https://www.diodes.com/assets/Datasheets/AP2280.pdf</v>
      </c>
      <c r="C53" t="str">
        <f>Hyperlink("https://www.diodes.com/part/view/AP2280","AP2280")</f>
        <v>AP2280</v>
      </c>
      <c r="D53" t="s">
        <v>134</v>
      </c>
      <c r="G53" t="s">
        <v>132</v>
      </c>
      <c r="H53" t="s">
        <v>34</v>
      </c>
      <c r="I53" t="s">
        <v>35</v>
      </c>
      <c r="J53">
        <v>2</v>
      </c>
      <c r="K53" t="s">
        <v>135</v>
      </c>
      <c r="M53">
        <v>1</v>
      </c>
      <c r="N53" t="s">
        <v>42</v>
      </c>
      <c r="O53">
        <v>1.5</v>
      </c>
      <c r="P53">
        <v>6</v>
      </c>
      <c r="Q53">
        <v>0.004</v>
      </c>
      <c r="R53">
        <v>80</v>
      </c>
      <c r="S53" t="s">
        <v>34</v>
      </c>
      <c r="T53">
        <v>1.5</v>
      </c>
      <c r="U53">
        <v>6</v>
      </c>
      <c r="V53" t="s">
        <v>110</v>
      </c>
      <c r="W53" t="s">
        <v>136</v>
      </c>
      <c r="Z53" t="s">
        <v>34</v>
      </c>
      <c r="AA53" t="s">
        <v>34</v>
      </c>
      <c r="AB53" t="s">
        <v>45</v>
      </c>
      <c r="AC53" t="s">
        <v>38</v>
      </c>
      <c r="AD53" t="s">
        <v>34</v>
      </c>
      <c r="AE53" t="s">
        <v>137</v>
      </c>
    </row>
    <row r="54" spans="1:31">
      <c r="A54" t="s">
        <v>138</v>
      </c>
      <c r="B54" s="2" t="str">
        <f>Hyperlink("https://www.diodes.com/assets/Datasheets/AP22800.pdf")</f>
        <v>https://www.diodes.com/assets/Datasheets/AP22800.pdf</v>
      </c>
      <c r="C54" t="str">
        <f>Hyperlink("https://www.diodes.com/part/view/AP22800","AP22800")</f>
        <v>AP22800</v>
      </c>
      <c r="D54" t="s">
        <v>139</v>
      </c>
      <c r="G54" t="s">
        <v>132</v>
      </c>
      <c r="H54" t="s">
        <v>34</v>
      </c>
      <c r="I54" t="s">
        <v>35</v>
      </c>
      <c r="J54">
        <v>4</v>
      </c>
      <c r="K54" t="s">
        <v>135</v>
      </c>
      <c r="M54">
        <v>1</v>
      </c>
      <c r="N54" t="s">
        <v>42</v>
      </c>
      <c r="O54">
        <v>1.5</v>
      </c>
      <c r="P54">
        <v>5.5</v>
      </c>
      <c r="Q54">
        <v>20</v>
      </c>
      <c r="R54">
        <v>16</v>
      </c>
      <c r="S54" t="s">
        <v>34</v>
      </c>
      <c r="T54">
        <v>1.5</v>
      </c>
      <c r="U54">
        <v>5.5</v>
      </c>
      <c r="V54" t="s">
        <v>110</v>
      </c>
      <c r="W54" t="s">
        <v>110</v>
      </c>
      <c r="Z54" t="s">
        <v>34</v>
      </c>
      <c r="AA54" t="s">
        <v>140</v>
      </c>
      <c r="AB54" t="s">
        <v>45</v>
      </c>
      <c r="AC54" t="s">
        <v>38</v>
      </c>
      <c r="AD54" t="s">
        <v>34</v>
      </c>
      <c r="AE54" t="s">
        <v>141</v>
      </c>
    </row>
    <row r="55" spans="1:31">
      <c r="A55" t="s">
        <v>142</v>
      </c>
      <c r="B55" s="2" t="str">
        <f>Hyperlink("https://www.diodes.com/assets/Datasheets/AP22804-14.pdf")</f>
        <v>https://www.diodes.com/assets/Datasheets/AP22804-14.pdf</v>
      </c>
      <c r="C55" t="str">
        <f>Hyperlink("https://www.diodes.com/part/view/AP22804A","AP22804A")</f>
        <v>AP22804A</v>
      </c>
      <c r="D55" t="s">
        <v>143</v>
      </c>
      <c r="G55" t="s">
        <v>33</v>
      </c>
      <c r="H55" t="s">
        <v>34</v>
      </c>
      <c r="I55" t="s">
        <v>35</v>
      </c>
      <c r="J55">
        <v>2.5</v>
      </c>
      <c r="K55">
        <v>3.3</v>
      </c>
      <c r="L55" t="s">
        <v>34</v>
      </c>
      <c r="M55">
        <v>1</v>
      </c>
      <c r="N55" t="s">
        <v>42</v>
      </c>
      <c r="O55">
        <v>2.7</v>
      </c>
      <c r="P55">
        <v>5.5</v>
      </c>
      <c r="Q55">
        <v>80</v>
      </c>
      <c r="R55">
        <v>50</v>
      </c>
      <c r="S55" t="s">
        <v>38</v>
      </c>
      <c r="T55">
        <v>2.7</v>
      </c>
      <c r="U55">
        <v>5.5</v>
      </c>
      <c r="V55" t="s">
        <v>38</v>
      </c>
      <c r="W55">
        <v>2.1</v>
      </c>
      <c r="X55" t="s">
        <v>34</v>
      </c>
      <c r="Z55" t="s">
        <v>38</v>
      </c>
      <c r="AA55" t="s">
        <v>34</v>
      </c>
      <c r="AB55" t="s">
        <v>45</v>
      </c>
      <c r="AC55" t="s">
        <v>38</v>
      </c>
      <c r="AD55" t="s">
        <v>38</v>
      </c>
      <c r="AE55" t="s">
        <v>144</v>
      </c>
    </row>
    <row r="56" spans="1:31">
      <c r="A56" t="s">
        <v>145</v>
      </c>
      <c r="B56" s="2" t="str">
        <f>Hyperlink("https://www.diodes.com/assets/Datasheets/AP22804-14.pdf")</f>
        <v>https://www.diodes.com/assets/Datasheets/AP22804-14.pdf</v>
      </c>
      <c r="C56" t="str">
        <f>Hyperlink("https://www.diodes.com/part/view/AP22804B","AP22804B")</f>
        <v>AP22804B</v>
      </c>
      <c r="D56" t="s">
        <v>143</v>
      </c>
      <c r="G56" t="s">
        <v>33</v>
      </c>
      <c r="H56" t="s">
        <v>34</v>
      </c>
      <c r="I56" t="s">
        <v>35</v>
      </c>
      <c r="J56">
        <v>2.5</v>
      </c>
      <c r="K56">
        <v>3.3</v>
      </c>
      <c r="L56" t="s">
        <v>34</v>
      </c>
      <c r="M56">
        <v>1</v>
      </c>
      <c r="N56" t="s">
        <v>36</v>
      </c>
      <c r="O56">
        <v>2.7</v>
      </c>
      <c r="P56">
        <v>5.5</v>
      </c>
      <c r="Q56">
        <v>80</v>
      </c>
      <c r="R56">
        <v>50</v>
      </c>
      <c r="S56" t="s">
        <v>38</v>
      </c>
      <c r="T56">
        <v>2.7</v>
      </c>
      <c r="U56">
        <v>5.5</v>
      </c>
      <c r="V56" t="s">
        <v>38</v>
      </c>
      <c r="W56">
        <v>2.1</v>
      </c>
      <c r="X56" t="s">
        <v>34</v>
      </c>
      <c r="Z56" t="s">
        <v>38</v>
      </c>
      <c r="AA56" t="s">
        <v>34</v>
      </c>
      <c r="AB56" t="s">
        <v>45</v>
      </c>
      <c r="AC56" t="s">
        <v>38</v>
      </c>
      <c r="AD56">
        <v>50</v>
      </c>
      <c r="AE56" t="s">
        <v>144</v>
      </c>
    </row>
    <row r="57" spans="1:31">
      <c r="A57" t="s">
        <v>146</v>
      </c>
      <c r="B57" s="2" t="str">
        <f>Hyperlink("https://www.diodes.com/assets/Datasheets/AP2281.pdf")</f>
        <v>https://www.diodes.com/assets/Datasheets/AP2281.pdf</v>
      </c>
      <c r="C57" t="str">
        <f>Hyperlink("https://www.diodes.com/part/view/AP2281","AP2281")</f>
        <v>AP2281</v>
      </c>
      <c r="D57" t="s">
        <v>147</v>
      </c>
      <c r="G57" t="s">
        <v>132</v>
      </c>
      <c r="H57" t="s">
        <v>34</v>
      </c>
      <c r="I57" t="s">
        <v>35</v>
      </c>
      <c r="J57">
        <v>2</v>
      </c>
      <c r="K57" t="s">
        <v>135</v>
      </c>
      <c r="M57">
        <v>1</v>
      </c>
      <c r="N57" t="s">
        <v>42</v>
      </c>
      <c r="O57">
        <v>1.5</v>
      </c>
      <c r="P57">
        <v>6</v>
      </c>
      <c r="Q57">
        <v>0.01</v>
      </c>
      <c r="R57">
        <v>80</v>
      </c>
      <c r="S57" t="s">
        <v>34</v>
      </c>
      <c r="T57">
        <v>1.5</v>
      </c>
      <c r="U57">
        <v>6</v>
      </c>
      <c r="V57" t="s">
        <v>148</v>
      </c>
      <c r="W57" t="s">
        <v>136</v>
      </c>
      <c r="Z57" t="s">
        <v>34</v>
      </c>
      <c r="AA57" t="s">
        <v>34</v>
      </c>
      <c r="AB57" t="s">
        <v>45</v>
      </c>
      <c r="AC57" t="s">
        <v>38</v>
      </c>
      <c r="AD57" t="s">
        <v>34</v>
      </c>
      <c r="AE57" t="s">
        <v>149</v>
      </c>
    </row>
    <row r="58" spans="1:31">
      <c r="A58" t="s">
        <v>150</v>
      </c>
      <c r="B58" s="2" t="str">
        <f>Hyperlink("https://www.diodes.com/assets/Datasheets/AP22804_14.pdf")</f>
        <v>https://www.diodes.com/assets/Datasheets/AP22804_14.pdf</v>
      </c>
      <c r="C58" t="str">
        <f>Hyperlink("https://www.diodes.com/part/view/AP22814A","AP22814A")</f>
        <v>AP22814A</v>
      </c>
      <c r="D58" t="s">
        <v>143</v>
      </c>
      <c r="G58" t="s">
        <v>33</v>
      </c>
      <c r="H58" t="s">
        <v>34</v>
      </c>
      <c r="I58" t="s">
        <v>35</v>
      </c>
      <c r="J58">
        <v>3</v>
      </c>
      <c r="K58">
        <v>3.8</v>
      </c>
      <c r="L58" t="s">
        <v>34</v>
      </c>
      <c r="M58">
        <v>1</v>
      </c>
      <c r="N58" t="s">
        <v>42</v>
      </c>
      <c r="O58">
        <v>2.7</v>
      </c>
      <c r="P58">
        <v>5.5</v>
      </c>
      <c r="Q58">
        <v>80</v>
      </c>
      <c r="R58">
        <v>80</v>
      </c>
      <c r="S58" t="s">
        <v>38</v>
      </c>
      <c r="T58">
        <v>2.7</v>
      </c>
      <c r="U58">
        <v>5.5</v>
      </c>
      <c r="V58" t="s">
        <v>38</v>
      </c>
      <c r="W58">
        <v>2.1</v>
      </c>
      <c r="X58" t="s">
        <v>34</v>
      </c>
      <c r="Z58" t="s">
        <v>38</v>
      </c>
      <c r="AA58" t="s">
        <v>34</v>
      </c>
      <c r="AB58" t="s">
        <v>45</v>
      </c>
      <c r="AC58" t="s">
        <v>38</v>
      </c>
      <c r="AD58" t="s">
        <v>38</v>
      </c>
      <c r="AE58" t="s">
        <v>144</v>
      </c>
    </row>
    <row r="59" spans="1:31">
      <c r="A59" t="s">
        <v>151</v>
      </c>
      <c r="B59" s="2" t="str">
        <f>Hyperlink("https://www.diodes.com/assets/Datasheets/AP22804_14.pdf")</f>
        <v>https://www.diodes.com/assets/Datasheets/AP22804_14.pdf</v>
      </c>
      <c r="C59" t="str">
        <f>Hyperlink("https://www.diodes.com/part/view/AP22814B","AP22814B")</f>
        <v>AP22814B</v>
      </c>
      <c r="D59" t="s">
        <v>143</v>
      </c>
      <c r="G59" t="s">
        <v>33</v>
      </c>
      <c r="H59" t="s">
        <v>34</v>
      </c>
      <c r="I59" t="s">
        <v>35</v>
      </c>
      <c r="J59">
        <v>3</v>
      </c>
      <c r="K59">
        <v>3.8</v>
      </c>
      <c r="L59" t="s">
        <v>34</v>
      </c>
      <c r="M59">
        <v>1</v>
      </c>
      <c r="N59" t="s">
        <v>36</v>
      </c>
      <c r="O59">
        <v>2.7</v>
      </c>
      <c r="P59">
        <v>5.5</v>
      </c>
      <c r="Q59">
        <v>80</v>
      </c>
      <c r="R59">
        <v>50</v>
      </c>
      <c r="S59" t="s">
        <v>38</v>
      </c>
      <c r="T59">
        <v>2.7</v>
      </c>
      <c r="U59">
        <v>5.5</v>
      </c>
      <c r="V59" t="s">
        <v>38</v>
      </c>
      <c r="W59">
        <v>2.1</v>
      </c>
      <c r="X59" t="s">
        <v>34</v>
      </c>
      <c r="Z59" t="s">
        <v>38</v>
      </c>
      <c r="AA59" t="s">
        <v>34</v>
      </c>
      <c r="AB59" t="s">
        <v>45</v>
      </c>
      <c r="AC59" t="s">
        <v>38</v>
      </c>
      <c r="AD59" t="s">
        <v>38</v>
      </c>
      <c r="AE59" t="s">
        <v>144</v>
      </c>
    </row>
    <row r="60" spans="1:31">
      <c r="A60" t="s">
        <v>152</v>
      </c>
      <c r="B60" s="2" t="str">
        <f>Hyperlink("https://www.diodes.com/assets/Datasheets/AP22815-615.pdf")</f>
        <v>https://www.diodes.com/assets/Datasheets/AP22815-615.pdf</v>
      </c>
      <c r="C60" t="str">
        <f>Hyperlink("https://www.diodes.com/part/view/AP22815","AP22815")</f>
        <v>AP22815</v>
      </c>
      <c r="D60" t="s">
        <v>153</v>
      </c>
      <c r="G60" t="s">
        <v>109</v>
      </c>
      <c r="H60" t="s">
        <v>34</v>
      </c>
      <c r="I60" t="s">
        <v>35</v>
      </c>
      <c r="J60">
        <v>3</v>
      </c>
      <c r="K60">
        <v>4.2</v>
      </c>
      <c r="L60" t="s">
        <v>34</v>
      </c>
      <c r="M60">
        <v>1</v>
      </c>
      <c r="N60" t="s">
        <v>42</v>
      </c>
      <c r="O60">
        <v>3</v>
      </c>
      <c r="P60">
        <v>5.5</v>
      </c>
      <c r="Q60">
        <v>300</v>
      </c>
      <c r="R60">
        <v>40</v>
      </c>
      <c r="S60" t="s">
        <v>38</v>
      </c>
      <c r="T60">
        <v>3</v>
      </c>
      <c r="U60">
        <v>5.5</v>
      </c>
      <c r="V60" t="s">
        <v>38</v>
      </c>
      <c r="W60">
        <v>1.9</v>
      </c>
      <c r="X60" t="s">
        <v>34</v>
      </c>
      <c r="Z60" t="s">
        <v>38</v>
      </c>
      <c r="AA60" t="s">
        <v>34</v>
      </c>
      <c r="AB60" t="s">
        <v>45</v>
      </c>
      <c r="AC60" t="s">
        <v>38</v>
      </c>
      <c r="AD60" t="s">
        <v>38</v>
      </c>
      <c r="AE60" t="s">
        <v>154</v>
      </c>
    </row>
    <row r="61" spans="1:31">
      <c r="A61" t="s">
        <v>155</v>
      </c>
      <c r="B61" s="2" t="str">
        <f>Hyperlink("https://www.diodes.com/assets/Datasheets/AP22816_17_18.pdf")</f>
        <v>https://www.diodes.com/assets/Datasheets/AP22816_17_18.pdf</v>
      </c>
      <c r="C61" t="str">
        <f>Hyperlink("https://www.diodes.com/part/view/AP22816A","AP22816A")</f>
        <v>AP22816A</v>
      </c>
      <c r="D61" t="s">
        <v>156</v>
      </c>
      <c r="G61" t="s">
        <v>33</v>
      </c>
      <c r="H61" t="s">
        <v>34</v>
      </c>
      <c r="I61" t="s">
        <v>35</v>
      </c>
      <c r="J61">
        <v>1</v>
      </c>
      <c r="K61">
        <v>2.1</v>
      </c>
      <c r="L61" t="s">
        <v>34</v>
      </c>
      <c r="M61">
        <v>1</v>
      </c>
      <c r="N61" t="s">
        <v>42</v>
      </c>
      <c r="O61">
        <v>2.7</v>
      </c>
      <c r="P61">
        <v>5.5</v>
      </c>
      <c r="Q61">
        <v>80</v>
      </c>
      <c r="R61">
        <v>75</v>
      </c>
      <c r="S61" t="s">
        <v>38</v>
      </c>
      <c r="T61">
        <v>2.7</v>
      </c>
      <c r="U61">
        <v>5.5</v>
      </c>
      <c r="V61" t="s">
        <v>38</v>
      </c>
      <c r="W61">
        <v>2.1</v>
      </c>
      <c r="X61" t="s">
        <v>34</v>
      </c>
      <c r="Z61" t="s">
        <v>38</v>
      </c>
      <c r="AA61" t="s">
        <v>34</v>
      </c>
      <c r="AB61" t="s">
        <v>45</v>
      </c>
      <c r="AC61" t="s">
        <v>38</v>
      </c>
      <c r="AD61" t="s">
        <v>38</v>
      </c>
      <c r="AE61" t="s">
        <v>154</v>
      </c>
    </row>
    <row r="62" spans="1:31">
      <c r="A62" t="s">
        <v>157</v>
      </c>
      <c r="B62" s="2" t="str">
        <f>Hyperlink("https://www.diodes.com/assets/Datasheets/AP22816_17_18.pdf")</f>
        <v>https://www.diodes.com/assets/Datasheets/AP22816_17_18.pdf</v>
      </c>
      <c r="C62" t="str">
        <f>Hyperlink("https://www.diodes.com/part/view/AP22816B","AP22816B")</f>
        <v>AP22816B</v>
      </c>
      <c r="D62" t="s">
        <v>156</v>
      </c>
      <c r="G62" t="s">
        <v>33</v>
      </c>
      <c r="H62" t="s">
        <v>34</v>
      </c>
      <c r="I62" t="s">
        <v>35</v>
      </c>
      <c r="J62">
        <v>1</v>
      </c>
      <c r="K62">
        <v>2.1</v>
      </c>
      <c r="L62" t="s">
        <v>34</v>
      </c>
      <c r="M62">
        <v>1</v>
      </c>
      <c r="N62" t="s">
        <v>36</v>
      </c>
      <c r="O62">
        <v>2.7</v>
      </c>
      <c r="P62">
        <v>5.5</v>
      </c>
      <c r="Q62">
        <v>80</v>
      </c>
      <c r="R62">
        <v>75</v>
      </c>
      <c r="S62" t="s">
        <v>38</v>
      </c>
      <c r="T62">
        <v>2.7</v>
      </c>
      <c r="U62">
        <v>5.5</v>
      </c>
      <c r="V62" t="s">
        <v>38</v>
      </c>
      <c r="W62">
        <v>2.1</v>
      </c>
      <c r="X62" t="s">
        <v>34</v>
      </c>
      <c r="Z62" t="s">
        <v>38</v>
      </c>
      <c r="AA62" t="s">
        <v>34</v>
      </c>
      <c r="AB62" t="s">
        <v>45</v>
      </c>
      <c r="AC62" t="s">
        <v>38</v>
      </c>
      <c r="AD62" t="s">
        <v>38</v>
      </c>
      <c r="AE62" t="s">
        <v>154</v>
      </c>
    </row>
    <row r="63" spans="1:31">
      <c r="A63" t="s">
        <v>158</v>
      </c>
      <c r="B63" s="2" t="str">
        <f>Hyperlink("https://www.diodes.com/assets/Datasheets/AP22816_17_18.pdf")</f>
        <v>https://www.diodes.com/assets/Datasheets/AP22816_17_18.pdf</v>
      </c>
      <c r="C63" t="str">
        <f>Hyperlink("https://www.diodes.com/part/view/AP22817A","AP22817A")</f>
        <v>AP22817A</v>
      </c>
      <c r="D63" t="s">
        <v>156</v>
      </c>
      <c r="G63" t="s">
        <v>33</v>
      </c>
      <c r="H63" t="s">
        <v>34</v>
      </c>
      <c r="I63" t="s">
        <v>35</v>
      </c>
      <c r="J63">
        <v>1.5</v>
      </c>
      <c r="K63">
        <v>2.8</v>
      </c>
      <c r="L63" t="s">
        <v>34</v>
      </c>
      <c r="M63">
        <v>1</v>
      </c>
      <c r="N63" t="s">
        <v>42</v>
      </c>
      <c r="O63">
        <v>2.7</v>
      </c>
      <c r="P63">
        <v>5.5</v>
      </c>
      <c r="Q63">
        <v>80</v>
      </c>
      <c r="R63">
        <v>75</v>
      </c>
      <c r="S63" t="s">
        <v>38</v>
      </c>
      <c r="T63">
        <v>2.7</v>
      </c>
      <c r="U63">
        <v>5.5</v>
      </c>
      <c r="V63" t="s">
        <v>38</v>
      </c>
      <c r="W63">
        <v>2.1</v>
      </c>
      <c r="X63" t="s">
        <v>34</v>
      </c>
      <c r="Z63" t="s">
        <v>38</v>
      </c>
      <c r="AA63" t="s">
        <v>34</v>
      </c>
      <c r="AB63" t="s">
        <v>45</v>
      </c>
      <c r="AC63" t="s">
        <v>38</v>
      </c>
      <c r="AD63" t="s">
        <v>38</v>
      </c>
      <c r="AE63" t="s">
        <v>154</v>
      </c>
    </row>
    <row r="64" spans="1:31">
      <c r="A64" t="s">
        <v>159</v>
      </c>
      <c r="B64" s="2" t="str">
        <f>Hyperlink("https://www.diodes.com/assets/Datasheets/AP22816_17_18.pdf")</f>
        <v>https://www.diodes.com/assets/Datasheets/AP22816_17_18.pdf</v>
      </c>
      <c r="C64" t="str">
        <f>Hyperlink("https://www.diodes.com/part/view/AP22817B","AP22817B")</f>
        <v>AP22817B</v>
      </c>
      <c r="D64" t="s">
        <v>156</v>
      </c>
      <c r="G64" t="s">
        <v>33</v>
      </c>
      <c r="H64" t="s">
        <v>34</v>
      </c>
      <c r="I64" t="s">
        <v>35</v>
      </c>
      <c r="J64">
        <v>1.5</v>
      </c>
      <c r="K64">
        <v>2.8</v>
      </c>
      <c r="L64" t="s">
        <v>34</v>
      </c>
      <c r="M64">
        <v>1</v>
      </c>
      <c r="N64" t="s">
        <v>36</v>
      </c>
      <c r="O64">
        <v>2.7</v>
      </c>
      <c r="P64">
        <v>5.5</v>
      </c>
      <c r="Q64">
        <v>80</v>
      </c>
      <c r="R64">
        <v>75</v>
      </c>
      <c r="S64" t="s">
        <v>38</v>
      </c>
      <c r="T64">
        <v>2.7</v>
      </c>
      <c r="U64">
        <v>5.5</v>
      </c>
      <c r="V64" t="s">
        <v>38</v>
      </c>
      <c r="W64">
        <v>2.1</v>
      </c>
      <c r="X64" t="s">
        <v>34</v>
      </c>
      <c r="Z64" t="s">
        <v>38</v>
      </c>
      <c r="AA64" t="s">
        <v>34</v>
      </c>
      <c r="AB64" t="s">
        <v>45</v>
      </c>
      <c r="AC64" t="s">
        <v>38</v>
      </c>
      <c r="AD64" t="s">
        <v>38</v>
      </c>
      <c r="AE64" t="s">
        <v>154</v>
      </c>
    </row>
    <row r="65" spans="1:31">
      <c r="A65" t="s">
        <v>160</v>
      </c>
      <c r="B65" s="2" t="str">
        <f>Hyperlink("https://www.diodes.com/assets/Datasheets/AP22816_17_18.pdf")</f>
        <v>https://www.diodes.com/assets/Datasheets/AP22816_17_18.pdf</v>
      </c>
      <c r="C65" t="str">
        <f>Hyperlink("https://www.diodes.com/part/view/AP22818A","AP22818A")</f>
        <v>AP22818A</v>
      </c>
      <c r="D65" t="s">
        <v>156</v>
      </c>
      <c r="G65" t="s">
        <v>33</v>
      </c>
      <c r="H65" t="s">
        <v>34</v>
      </c>
      <c r="I65" t="s">
        <v>35</v>
      </c>
      <c r="J65">
        <v>2</v>
      </c>
      <c r="K65">
        <v>3.2</v>
      </c>
      <c r="L65" t="s">
        <v>34</v>
      </c>
      <c r="M65">
        <v>1</v>
      </c>
      <c r="N65" t="s">
        <v>42</v>
      </c>
      <c r="O65">
        <v>2.7</v>
      </c>
      <c r="P65">
        <v>5.5</v>
      </c>
      <c r="Q65">
        <v>80</v>
      </c>
      <c r="R65">
        <v>75</v>
      </c>
      <c r="S65" t="s">
        <v>38</v>
      </c>
      <c r="T65">
        <v>2.7</v>
      </c>
      <c r="U65">
        <v>5.5</v>
      </c>
      <c r="V65" t="s">
        <v>38</v>
      </c>
      <c r="W65">
        <v>2.1</v>
      </c>
      <c r="X65" t="s">
        <v>34</v>
      </c>
      <c r="Z65" t="s">
        <v>38</v>
      </c>
      <c r="AA65" t="s">
        <v>34</v>
      </c>
      <c r="AB65" t="s">
        <v>45</v>
      </c>
      <c r="AC65" t="s">
        <v>38</v>
      </c>
      <c r="AD65" t="s">
        <v>38</v>
      </c>
      <c r="AE65" t="s">
        <v>161</v>
      </c>
    </row>
    <row r="66" spans="1:31">
      <c r="A66" t="s">
        <v>162</v>
      </c>
      <c r="B66" s="2" t="str">
        <f>Hyperlink("https://www.diodes.com/assets/Datasheets/AP22816_17_18.pdf")</f>
        <v>https://www.diodes.com/assets/Datasheets/AP22816_17_18.pdf</v>
      </c>
      <c r="C66" t="str">
        <f>Hyperlink("https://www.diodes.com/part/view/AP22818B","AP22818B")</f>
        <v>AP22818B</v>
      </c>
      <c r="D66" t="s">
        <v>156</v>
      </c>
      <c r="G66" t="s">
        <v>33</v>
      </c>
      <c r="H66" t="s">
        <v>34</v>
      </c>
      <c r="I66" t="s">
        <v>35</v>
      </c>
      <c r="J66">
        <v>2</v>
      </c>
      <c r="K66">
        <v>3.2</v>
      </c>
      <c r="L66" t="s">
        <v>34</v>
      </c>
      <c r="M66">
        <v>1</v>
      </c>
      <c r="N66" t="s">
        <v>36</v>
      </c>
      <c r="O66">
        <v>2.7</v>
      </c>
      <c r="P66">
        <v>5.5</v>
      </c>
      <c r="Q66">
        <v>80</v>
      </c>
      <c r="R66">
        <v>75</v>
      </c>
      <c r="S66" t="s">
        <v>38</v>
      </c>
      <c r="T66">
        <v>2.7</v>
      </c>
      <c r="U66">
        <v>5.5</v>
      </c>
      <c r="V66" t="s">
        <v>38</v>
      </c>
      <c r="W66">
        <v>2.1</v>
      </c>
      <c r="X66" t="s">
        <v>34</v>
      </c>
      <c r="Z66" t="s">
        <v>38</v>
      </c>
      <c r="AA66" t="s">
        <v>34</v>
      </c>
      <c r="AB66" t="s">
        <v>45</v>
      </c>
      <c r="AC66" t="s">
        <v>38</v>
      </c>
      <c r="AD66" t="s">
        <v>38</v>
      </c>
      <c r="AE66" t="s">
        <v>161</v>
      </c>
    </row>
    <row r="67" spans="1:31">
      <c r="A67" t="s">
        <v>163</v>
      </c>
      <c r="B67" s="2" t="str">
        <f>Hyperlink("https://www.diodes.com/assets/Datasheets/AP22850.pdf")</f>
        <v>https://www.diodes.com/assets/Datasheets/AP22850.pdf</v>
      </c>
      <c r="C67" t="str">
        <f>Hyperlink("https://www.diodes.com/part/view/AP22850","AP22850")</f>
        <v>AP22850</v>
      </c>
      <c r="D67" t="s">
        <v>164</v>
      </c>
      <c r="G67" t="s">
        <v>132</v>
      </c>
      <c r="H67" t="s">
        <v>34</v>
      </c>
      <c r="I67" t="s">
        <v>35</v>
      </c>
      <c r="J67">
        <v>8</v>
      </c>
      <c r="K67" t="s">
        <v>135</v>
      </c>
      <c r="M67">
        <v>1</v>
      </c>
      <c r="N67" t="s">
        <v>42</v>
      </c>
      <c r="O67">
        <v>4.5</v>
      </c>
      <c r="P67">
        <v>11</v>
      </c>
      <c r="Q67">
        <v>0.001</v>
      </c>
      <c r="R67">
        <v>21</v>
      </c>
      <c r="S67" t="s">
        <v>34</v>
      </c>
      <c r="T67">
        <v>4.5</v>
      </c>
      <c r="U67">
        <v>11</v>
      </c>
      <c r="V67" t="s">
        <v>110</v>
      </c>
      <c r="W67" t="s">
        <v>110</v>
      </c>
      <c r="Z67" t="s">
        <v>34</v>
      </c>
      <c r="AA67" t="s">
        <v>140</v>
      </c>
      <c r="AB67" t="s">
        <v>45</v>
      </c>
      <c r="AC67" t="s">
        <v>38</v>
      </c>
      <c r="AD67" t="s">
        <v>34</v>
      </c>
      <c r="AE67" t="s">
        <v>165</v>
      </c>
    </row>
    <row r="68" spans="1:31">
      <c r="A68" t="s">
        <v>166</v>
      </c>
      <c r="B68" s="2" t="str">
        <f>Hyperlink("https://www.diodes.com/assets/Datasheets/AP22908.pdf")</f>
        <v>https://www.diodes.com/assets/Datasheets/AP22908.pdf</v>
      </c>
      <c r="C68" t="str">
        <f>Hyperlink("https://www.diodes.com/part/view/AP22908","AP22908")</f>
        <v>AP22908</v>
      </c>
      <c r="D68" t="s">
        <v>167</v>
      </c>
      <c r="G68" t="s">
        <v>132</v>
      </c>
      <c r="H68" t="s">
        <v>34</v>
      </c>
      <c r="I68" t="s">
        <v>35</v>
      </c>
      <c r="J68">
        <v>1.5</v>
      </c>
      <c r="K68" t="s">
        <v>135</v>
      </c>
      <c r="M68">
        <v>1</v>
      </c>
      <c r="N68" t="s">
        <v>42</v>
      </c>
      <c r="O68">
        <v>1.08</v>
      </c>
      <c r="P68">
        <v>3.6</v>
      </c>
      <c r="Q68">
        <v>0.05</v>
      </c>
      <c r="S68" t="s">
        <v>34</v>
      </c>
      <c r="T68">
        <v>1.08</v>
      </c>
      <c r="U68">
        <v>3.6</v>
      </c>
      <c r="V68" t="s">
        <v>38</v>
      </c>
      <c r="W68">
        <v>0.105</v>
      </c>
      <c r="Z68" t="s">
        <v>34</v>
      </c>
      <c r="AA68" t="s">
        <v>34</v>
      </c>
      <c r="AB68" t="s">
        <v>45</v>
      </c>
      <c r="AC68" t="s">
        <v>38</v>
      </c>
      <c r="AD68" t="s">
        <v>34</v>
      </c>
      <c r="AE68" t="s">
        <v>168</v>
      </c>
    </row>
    <row r="69" spans="1:31">
      <c r="A69" t="s">
        <v>169</v>
      </c>
      <c r="B69" s="2" t="str">
        <f>Hyperlink("https://www.diodes.com/assets/Datasheets/AP22913.pdf")</f>
        <v>https://www.diodes.com/assets/Datasheets/AP22913.pdf</v>
      </c>
      <c r="C69" t="str">
        <f>Hyperlink("https://www.diodes.com/part/view/AP22913","AP22913")</f>
        <v>AP22913</v>
      </c>
      <c r="D69" t="s">
        <v>170</v>
      </c>
      <c r="G69" t="s">
        <v>132</v>
      </c>
      <c r="H69" t="s">
        <v>34</v>
      </c>
      <c r="I69" t="s">
        <v>35</v>
      </c>
      <c r="J69">
        <v>2</v>
      </c>
      <c r="K69" t="s">
        <v>135</v>
      </c>
      <c r="M69">
        <v>1</v>
      </c>
      <c r="N69" t="s">
        <v>42</v>
      </c>
      <c r="O69">
        <v>1.4</v>
      </c>
      <c r="P69">
        <v>5.5</v>
      </c>
      <c r="Q69">
        <v>1</v>
      </c>
      <c r="R69" t="s">
        <v>171</v>
      </c>
      <c r="S69" t="s">
        <v>38</v>
      </c>
      <c r="T69">
        <v>1.4</v>
      </c>
      <c r="U69">
        <v>5.5</v>
      </c>
      <c r="V69" t="s">
        <v>38</v>
      </c>
      <c r="W69">
        <v>0.66</v>
      </c>
      <c r="Z69" t="s">
        <v>34</v>
      </c>
      <c r="AA69" t="s">
        <v>34</v>
      </c>
      <c r="AB69" t="s">
        <v>45</v>
      </c>
      <c r="AC69" t="s">
        <v>38</v>
      </c>
      <c r="AD69" t="s">
        <v>34</v>
      </c>
      <c r="AE69" t="s">
        <v>172</v>
      </c>
    </row>
    <row r="70" spans="1:31">
      <c r="A70" t="s">
        <v>173</v>
      </c>
      <c r="B70" s="2" t="str">
        <f>Hyperlink("https://www.diodes.com/assets/Datasheets/AP22916.pdf")</f>
        <v>https://www.diodes.com/assets/Datasheets/AP22916.pdf</v>
      </c>
      <c r="C70" t="str">
        <f>Hyperlink("https://www.diodes.com/part/view/AP22916B","AP22916B")</f>
        <v>AP22916B</v>
      </c>
      <c r="D70" t="s">
        <v>174</v>
      </c>
      <c r="G70" t="s">
        <v>132</v>
      </c>
      <c r="H70" t="s">
        <v>34</v>
      </c>
      <c r="I70" t="s">
        <v>35</v>
      </c>
      <c r="J70">
        <v>2</v>
      </c>
      <c r="K70" t="s">
        <v>135</v>
      </c>
      <c r="M70">
        <v>1</v>
      </c>
      <c r="N70" t="s">
        <v>42</v>
      </c>
      <c r="O70">
        <v>1.3</v>
      </c>
      <c r="P70">
        <v>5.5</v>
      </c>
      <c r="Q70">
        <v>0.3</v>
      </c>
      <c r="R70">
        <v>60</v>
      </c>
      <c r="S70" t="s">
        <v>38</v>
      </c>
      <c r="T70">
        <v>1.3</v>
      </c>
      <c r="U70">
        <v>5.5</v>
      </c>
      <c r="V70" t="s">
        <v>38</v>
      </c>
      <c r="W70">
        <v>0.042</v>
      </c>
      <c r="Z70" t="s">
        <v>34</v>
      </c>
      <c r="AA70" t="s">
        <v>34</v>
      </c>
      <c r="AB70" t="s">
        <v>45</v>
      </c>
      <c r="AC70" t="s">
        <v>38</v>
      </c>
      <c r="AD70" t="s">
        <v>34</v>
      </c>
      <c r="AE70" t="s">
        <v>175</v>
      </c>
    </row>
    <row r="71" spans="1:31">
      <c r="A71" t="s">
        <v>176</v>
      </c>
      <c r="B71" s="2" t="str">
        <f>Hyperlink("https://www.diodes.com/assets/Datasheets/AP22916.pdf")</f>
        <v>https://www.diodes.com/assets/Datasheets/AP22916.pdf</v>
      </c>
      <c r="C71" t="str">
        <f>Hyperlink("https://www.diodes.com/part/view/AP22916C","AP22916C")</f>
        <v>AP22916C</v>
      </c>
      <c r="D71" t="s">
        <v>174</v>
      </c>
      <c r="G71" t="s">
        <v>132</v>
      </c>
      <c r="H71" t="s">
        <v>34</v>
      </c>
      <c r="I71" t="s">
        <v>35</v>
      </c>
      <c r="J71">
        <v>2</v>
      </c>
      <c r="K71" t="s">
        <v>135</v>
      </c>
      <c r="M71">
        <v>1</v>
      </c>
      <c r="N71" t="s">
        <v>42</v>
      </c>
      <c r="O71">
        <v>1.3</v>
      </c>
      <c r="P71">
        <v>5.5</v>
      </c>
      <c r="Q71">
        <v>0.3</v>
      </c>
      <c r="R71">
        <v>60</v>
      </c>
      <c r="S71" t="s">
        <v>38</v>
      </c>
      <c r="T71">
        <v>1.3</v>
      </c>
      <c r="U71">
        <v>5.5</v>
      </c>
      <c r="V71" t="s">
        <v>38</v>
      </c>
      <c r="W71">
        <v>0.75</v>
      </c>
      <c r="Z71" t="s">
        <v>34</v>
      </c>
      <c r="AA71" t="s">
        <v>34</v>
      </c>
      <c r="AB71" t="s">
        <v>45</v>
      </c>
      <c r="AC71" t="s">
        <v>38</v>
      </c>
      <c r="AD71" t="s">
        <v>34</v>
      </c>
      <c r="AE71" t="s">
        <v>175</v>
      </c>
    </row>
    <row r="72" spans="1:31">
      <c r="A72" t="s">
        <v>177</v>
      </c>
      <c r="B72" s="2" t="str">
        <f>Hyperlink("https://www.diodes.com/assets/Datasheets/AP22916.pdf")</f>
        <v>https://www.diodes.com/assets/Datasheets/AP22916.pdf</v>
      </c>
      <c r="C72" t="str">
        <f>Hyperlink("https://www.diodes.com/part/view/AP22916D","AP22916D")</f>
        <v>AP22916D</v>
      </c>
      <c r="D72" t="s">
        <v>174</v>
      </c>
      <c r="G72" t="s">
        <v>132</v>
      </c>
      <c r="H72" t="s">
        <v>34</v>
      </c>
      <c r="I72" t="s">
        <v>35</v>
      </c>
      <c r="J72">
        <v>2</v>
      </c>
      <c r="K72" t="s">
        <v>135</v>
      </c>
      <c r="M72">
        <v>1</v>
      </c>
      <c r="N72" t="s">
        <v>42</v>
      </c>
      <c r="O72">
        <v>1.3</v>
      </c>
      <c r="P72">
        <v>5.5</v>
      </c>
      <c r="Q72">
        <v>0.3</v>
      </c>
      <c r="R72">
        <v>54</v>
      </c>
      <c r="S72" t="s">
        <v>38</v>
      </c>
      <c r="T72">
        <v>1.3</v>
      </c>
      <c r="U72">
        <v>5.5</v>
      </c>
      <c r="V72" t="s">
        <v>38</v>
      </c>
      <c r="W72" t="s">
        <v>178</v>
      </c>
      <c r="Z72" t="s">
        <v>34</v>
      </c>
      <c r="AA72" t="s">
        <v>34</v>
      </c>
      <c r="AB72" t="s">
        <v>45</v>
      </c>
      <c r="AC72" t="s">
        <v>38</v>
      </c>
      <c r="AD72" t="s">
        <v>34</v>
      </c>
      <c r="AE72" t="s">
        <v>175</v>
      </c>
    </row>
    <row r="73" spans="1:31">
      <c r="A73" t="s">
        <v>179</v>
      </c>
      <c r="B73" s="2" t="str">
        <f>Hyperlink("https://www.diodes.com/assets/Datasheets/AP22916.pdf")</f>
        <v>https://www.diodes.com/assets/Datasheets/AP22916.pdf</v>
      </c>
      <c r="C73" t="str">
        <f>Hyperlink("https://www.diodes.com/part/view/AP22916E","AP22916E")</f>
        <v>AP22916E</v>
      </c>
      <c r="D73" t="s">
        <v>174</v>
      </c>
      <c r="G73" t="s">
        <v>132</v>
      </c>
      <c r="H73" t="s">
        <v>34</v>
      </c>
      <c r="I73" t="s">
        <v>35</v>
      </c>
      <c r="J73">
        <v>2</v>
      </c>
      <c r="K73" t="s">
        <v>135</v>
      </c>
      <c r="M73">
        <v>1</v>
      </c>
      <c r="N73" t="s">
        <v>42</v>
      </c>
      <c r="O73">
        <v>1.3</v>
      </c>
      <c r="P73">
        <v>5.5</v>
      </c>
      <c r="Q73">
        <v>0.3</v>
      </c>
      <c r="R73">
        <v>54</v>
      </c>
      <c r="S73" t="s">
        <v>38</v>
      </c>
      <c r="T73">
        <v>1.3</v>
      </c>
      <c r="U73">
        <v>5.5</v>
      </c>
      <c r="V73" t="s">
        <v>38</v>
      </c>
      <c r="W73" t="s">
        <v>178</v>
      </c>
      <c r="Z73" t="s">
        <v>34</v>
      </c>
      <c r="AA73" t="s">
        <v>34</v>
      </c>
      <c r="AB73" t="s">
        <v>45</v>
      </c>
      <c r="AC73" t="s">
        <v>38</v>
      </c>
      <c r="AD73" t="s">
        <v>34</v>
      </c>
      <c r="AE73" t="s">
        <v>175</v>
      </c>
    </row>
    <row r="74" spans="1:31">
      <c r="A74" t="s">
        <v>180</v>
      </c>
      <c r="B74" s="2" t="str">
        <f>Hyperlink("https://www.diodes.com/assets/Datasheets/AP22919Q.pdf")</f>
        <v>https://www.diodes.com/assets/Datasheets/AP22919Q.pdf</v>
      </c>
      <c r="C74" t="str">
        <f>Hyperlink("https://www.diodes.com/part/view/AP22919Q","AP22919Q")</f>
        <v>AP22919Q</v>
      </c>
      <c r="D74" t="s">
        <v>181</v>
      </c>
      <c r="F74" t="s">
        <v>182</v>
      </c>
      <c r="H74" t="s">
        <v>38</v>
      </c>
      <c r="I74" t="s">
        <v>121</v>
      </c>
      <c r="J74">
        <v>1.5</v>
      </c>
      <c r="K74" t="s">
        <v>183</v>
      </c>
      <c r="M74">
        <v>1</v>
      </c>
      <c r="N74" t="s">
        <v>42</v>
      </c>
      <c r="O74">
        <v>1.6</v>
      </c>
      <c r="P74">
        <v>5.5</v>
      </c>
      <c r="Q74">
        <v>7</v>
      </c>
      <c r="R74">
        <v>90</v>
      </c>
      <c r="V74" t="s">
        <v>38</v>
      </c>
      <c r="W74">
        <v>1.28</v>
      </c>
      <c r="X74" t="s">
        <v>34</v>
      </c>
      <c r="Z74" t="s">
        <v>34</v>
      </c>
      <c r="AA74" t="s">
        <v>34</v>
      </c>
      <c r="AB74" t="s">
        <v>184</v>
      </c>
      <c r="AD74" t="s">
        <v>34</v>
      </c>
      <c r="AE74" t="s">
        <v>185</v>
      </c>
    </row>
    <row r="75" spans="1:31">
      <c r="A75" t="s">
        <v>186</v>
      </c>
      <c r="B75" s="2" t="str">
        <f>Hyperlink("https://www.diodes.com/assets/Datasheets/AP22953.pdf")</f>
        <v>https://www.diodes.com/assets/Datasheets/AP22953.pdf</v>
      </c>
      <c r="C75" t="str">
        <f>Hyperlink("https://www.diodes.com/part/view/AP22953","AP22953")</f>
        <v>AP22953</v>
      </c>
      <c r="D75" t="s">
        <v>187</v>
      </c>
      <c r="G75" t="s">
        <v>33</v>
      </c>
      <c r="H75" t="s">
        <v>34</v>
      </c>
      <c r="I75" t="s">
        <v>35</v>
      </c>
      <c r="J75">
        <v>3.5</v>
      </c>
      <c r="K75">
        <v>4</v>
      </c>
      <c r="L75" t="s">
        <v>34</v>
      </c>
      <c r="M75">
        <v>1</v>
      </c>
      <c r="N75" t="s">
        <v>42</v>
      </c>
      <c r="O75">
        <v>3</v>
      </c>
      <c r="P75">
        <v>5.9</v>
      </c>
      <c r="Q75">
        <v>175</v>
      </c>
      <c r="R75">
        <v>39</v>
      </c>
      <c r="T75">
        <v>3</v>
      </c>
      <c r="U75">
        <v>5.9</v>
      </c>
      <c r="V75" t="s">
        <v>34</v>
      </c>
      <c r="W75">
        <v>100</v>
      </c>
      <c r="X75" t="s">
        <v>34</v>
      </c>
      <c r="Z75" t="s">
        <v>38</v>
      </c>
      <c r="AA75" t="s">
        <v>34</v>
      </c>
      <c r="AB75" t="s">
        <v>45</v>
      </c>
      <c r="AC75" t="s">
        <v>38</v>
      </c>
      <c r="AD75" t="s">
        <v>34</v>
      </c>
      <c r="AE75" t="s">
        <v>188</v>
      </c>
    </row>
    <row r="76" spans="1:31">
      <c r="A76" t="s">
        <v>189</v>
      </c>
      <c r="B76" s="2" t="str">
        <f>Hyperlink("https://www.diodes.com/assets/Datasheets/AP22966.pdf")</f>
        <v>https://www.diodes.com/assets/Datasheets/AP22966.pdf</v>
      </c>
      <c r="C76" t="str">
        <f>Hyperlink("https://www.diodes.com/part/view/AP22966","AP22966")</f>
        <v>AP22966</v>
      </c>
      <c r="D76" t="s">
        <v>190</v>
      </c>
      <c r="G76" t="s">
        <v>132</v>
      </c>
      <c r="H76" t="s">
        <v>34</v>
      </c>
      <c r="I76" t="s">
        <v>35</v>
      </c>
      <c r="J76">
        <v>6</v>
      </c>
      <c r="K76" t="s">
        <v>135</v>
      </c>
      <c r="M76">
        <v>2</v>
      </c>
      <c r="N76" t="s">
        <v>42</v>
      </c>
      <c r="O76">
        <v>0.8</v>
      </c>
      <c r="P76">
        <v>5.5</v>
      </c>
      <c r="Q76">
        <v>45</v>
      </c>
      <c r="R76">
        <v>17</v>
      </c>
      <c r="S76" t="s">
        <v>34</v>
      </c>
      <c r="T76">
        <v>0.8</v>
      </c>
      <c r="U76">
        <v>5.5</v>
      </c>
      <c r="V76" t="s">
        <v>38</v>
      </c>
      <c r="W76" t="s">
        <v>110</v>
      </c>
      <c r="Z76" t="s">
        <v>34</v>
      </c>
      <c r="AA76" t="s">
        <v>34</v>
      </c>
      <c r="AB76" t="s">
        <v>45</v>
      </c>
      <c r="AC76" t="s">
        <v>38</v>
      </c>
      <c r="AD76" t="s">
        <v>34</v>
      </c>
      <c r="AE76" t="s">
        <v>191</v>
      </c>
    </row>
    <row r="77" spans="1:31">
      <c r="A77" t="s">
        <v>192</v>
      </c>
      <c r="B77" s="2" t="str">
        <f>Hyperlink("https://www.diodes.com/assets/Datasheets/AP22980.pdf")</f>
        <v>https://www.diodes.com/assets/Datasheets/AP22980.pdf</v>
      </c>
      <c r="C77" t="str">
        <f>Hyperlink("https://www.diodes.com/part/view/AP22980","AP22980")</f>
        <v>AP22980</v>
      </c>
      <c r="D77" t="s">
        <v>193</v>
      </c>
      <c r="G77" t="s">
        <v>132</v>
      </c>
      <c r="H77" t="s">
        <v>34</v>
      </c>
      <c r="I77" t="s">
        <v>35</v>
      </c>
      <c r="J77">
        <v>6</v>
      </c>
      <c r="K77" t="s">
        <v>135</v>
      </c>
      <c r="M77">
        <v>1</v>
      </c>
      <c r="N77" t="s">
        <v>42</v>
      </c>
      <c r="O77">
        <v>2.2</v>
      </c>
      <c r="P77">
        <v>5.5</v>
      </c>
      <c r="Q77">
        <v>60</v>
      </c>
      <c r="R77">
        <v>5.1</v>
      </c>
      <c r="S77" t="s">
        <v>34</v>
      </c>
      <c r="T77">
        <v>2.2</v>
      </c>
      <c r="U77">
        <v>5.5</v>
      </c>
      <c r="V77" t="s">
        <v>38</v>
      </c>
      <c r="W77" t="s">
        <v>110</v>
      </c>
      <c r="X77" t="s">
        <v>34</v>
      </c>
      <c r="Z77" t="s">
        <v>34</v>
      </c>
      <c r="AA77" t="s">
        <v>34</v>
      </c>
      <c r="AB77" t="s">
        <v>194</v>
      </c>
      <c r="AC77" t="s">
        <v>38</v>
      </c>
      <c r="AD77" t="s">
        <v>34</v>
      </c>
      <c r="AE77" t="s">
        <v>195</v>
      </c>
    </row>
    <row r="78" spans="1:31">
      <c r="A78" t="s">
        <v>196</v>
      </c>
      <c r="B78" s="2" t="str">
        <f>Hyperlink("https://www.diodes.com/assets/Datasheets/AP2301-11.pdf")</f>
        <v>https://www.diodes.com/assets/Datasheets/AP2301-11.pdf</v>
      </c>
      <c r="C78" t="str">
        <f>Hyperlink("https://www.diodes.com/part/view/AP2301","AP2301")</f>
        <v>AP2301</v>
      </c>
      <c r="D78" t="s">
        <v>197</v>
      </c>
      <c r="G78" t="s">
        <v>33</v>
      </c>
      <c r="H78" t="s">
        <v>34</v>
      </c>
      <c r="I78" t="s">
        <v>35</v>
      </c>
      <c r="J78">
        <v>2</v>
      </c>
      <c r="K78">
        <v>2.85</v>
      </c>
      <c r="L78" t="s">
        <v>34</v>
      </c>
      <c r="M78">
        <v>1</v>
      </c>
      <c r="N78" t="s">
        <v>36</v>
      </c>
      <c r="O78">
        <v>2.7</v>
      </c>
      <c r="P78">
        <v>5.5</v>
      </c>
      <c r="Q78">
        <v>60</v>
      </c>
      <c r="R78">
        <v>70</v>
      </c>
      <c r="S78" t="s">
        <v>38</v>
      </c>
      <c r="T78">
        <v>2.7</v>
      </c>
      <c r="U78">
        <v>5.5</v>
      </c>
      <c r="V78" t="s">
        <v>38</v>
      </c>
      <c r="W78">
        <v>0.6</v>
      </c>
      <c r="X78" t="s">
        <v>34</v>
      </c>
      <c r="Z78" t="s">
        <v>38</v>
      </c>
      <c r="AA78" t="s">
        <v>34</v>
      </c>
      <c r="AB78" t="s">
        <v>45</v>
      </c>
      <c r="AC78" t="s">
        <v>38</v>
      </c>
      <c r="AD78" t="s">
        <v>38</v>
      </c>
      <c r="AE78" t="s">
        <v>198</v>
      </c>
    </row>
    <row r="79" spans="1:31">
      <c r="A79" t="s">
        <v>199</v>
      </c>
      <c r="B79" s="2" t="str">
        <f>Hyperlink("https://www.diodes.com/assets/Datasheets/AP23x1A.pdf")</f>
        <v>https://www.diodes.com/assets/Datasheets/AP23x1A.pdf</v>
      </c>
      <c r="C79" t="str">
        <f>Hyperlink("https://www.diodes.com/part/view/AP2301A","AP2301A")</f>
        <v>AP2301A</v>
      </c>
      <c r="D79" t="s">
        <v>197</v>
      </c>
      <c r="G79" t="s">
        <v>33</v>
      </c>
      <c r="H79" t="s">
        <v>34</v>
      </c>
      <c r="I79" t="s">
        <v>35</v>
      </c>
      <c r="J79">
        <v>2</v>
      </c>
      <c r="K79">
        <v>2.85</v>
      </c>
      <c r="L79" t="s">
        <v>34</v>
      </c>
      <c r="M79">
        <v>1</v>
      </c>
      <c r="N79" t="s">
        <v>36</v>
      </c>
      <c r="O79">
        <v>2.7</v>
      </c>
      <c r="P79">
        <v>5.5</v>
      </c>
      <c r="Q79">
        <v>45</v>
      </c>
      <c r="R79">
        <v>70</v>
      </c>
      <c r="S79" t="s">
        <v>38</v>
      </c>
      <c r="T79">
        <v>2.7</v>
      </c>
      <c r="U79">
        <v>5.5</v>
      </c>
      <c r="V79" t="s">
        <v>38</v>
      </c>
      <c r="W79">
        <v>0.6</v>
      </c>
      <c r="X79" t="s">
        <v>34</v>
      </c>
      <c r="Z79" t="s">
        <v>38</v>
      </c>
      <c r="AA79" t="s">
        <v>34</v>
      </c>
      <c r="AB79" t="s">
        <v>45</v>
      </c>
      <c r="AC79" t="s">
        <v>38</v>
      </c>
      <c r="AD79" t="s">
        <v>38</v>
      </c>
      <c r="AE79" t="s">
        <v>200</v>
      </c>
    </row>
    <row r="80" spans="1:31">
      <c r="A80" t="s">
        <v>201</v>
      </c>
      <c r="B80" s="2" t="str">
        <f>Hyperlink("https://www.diodes.com/assets/Datasheets/AP2301-11.pdf")</f>
        <v>https://www.diodes.com/assets/Datasheets/AP2301-11.pdf</v>
      </c>
      <c r="C80" t="str">
        <f>Hyperlink("https://www.diodes.com/part/view/AP2311","AP2311")</f>
        <v>AP2311</v>
      </c>
      <c r="D80" t="s">
        <v>197</v>
      </c>
      <c r="G80" t="s">
        <v>33</v>
      </c>
      <c r="H80" t="s">
        <v>34</v>
      </c>
      <c r="I80" t="s">
        <v>35</v>
      </c>
      <c r="J80">
        <v>2</v>
      </c>
      <c r="K80">
        <v>2.85</v>
      </c>
      <c r="L80" t="s">
        <v>34</v>
      </c>
      <c r="M80">
        <v>1</v>
      </c>
      <c r="N80" t="s">
        <v>42</v>
      </c>
      <c r="O80">
        <v>2.7</v>
      </c>
      <c r="P80">
        <v>5.5</v>
      </c>
      <c r="Q80">
        <v>60</v>
      </c>
      <c r="R80">
        <v>70</v>
      </c>
      <c r="S80" t="s">
        <v>38</v>
      </c>
      <c r="T80">
        <v>2.7</v>
      </c>
      <c r="U80">
        <v>5.5</v>
      </c>
      <c r="V80" t="s">
        <v>38</v>
      </c>
      <c r="W80">
        <v>0.6</v>
      </c>
      <c r="X80" t="s">
        <v>34</v>
      </c>
      <c r="Z80" t="s">
        <v>38</v>
      </c>
      <c r="AA80" t="s">
        <v>34</v>
      </c>
      <c r="AB80" t="s">
        <v>45</v>
      </c>
      <c r="AC80" t="s">
        <v>38</v>
      </c>
      <c r="AD80" t="s">
        <v>38</v>
      </c>
      <c r="AE80" t="s">
        <v>198</v>
      </c>
    </row>
    <row r="81" spans="1:31">
      <c r="A81" t="s">
        <v>202</v>
      </c>
      <c r="B81" s="2" t="str">
        <f>Hyperlink("https://www.diodes.com/assets/Datasheets/AP23x1A.pdf")</f>
        <v>https://www.diodes.com/assets/Datasheets/AP23x1A.pdf</v>
      </c>
      <c r="C81" t="str">
        <f>Hyperlink("https://www.diodes.com/part/view/AP2311A","AP2311A")</f>
        <v>AP2311A</v>
      </c>
      <c r="D81" t="s">
        <v>197</v>
      </c>
      <c r="G81" t="s">
        <v>33</v>
      </c>
      <c r="H81" t="s">
        <v>34</v>
      </c>
      <c r="I81" t="s">
        <v>35</v>
      </c>
      <c r="J81">
        <v>2</v>
      </c>
      <c r="K81">
        <v>2.85</v>
      </c>
      <c r="L81" t="s">
        <v>34</v>
      </c>
      <c r="M81">
        <v>1</v>
      </c>
      <c r="N81" t="s">
        <v>42</v>
      </c>
      <c r="O81">
        <v>2.7</v>
      </c>
      <c r="P81">
        <v>5.5</v>
      </c>
      <c r="Q81">
        <v>45</v>
      </c>
      <c r="R81">
        <v>70</v>
      </c>
      <c r="S81" t="s">
        <v>38</v>
      </c>
      <c r="T81">
        <v>2.7</v>
      </c>
      <c r="U81">
        <v>5.5</v>
      </c>
      <c r="V81" t="s">
        <v>38</v>
      </c>
      <c r="W81">
        <v>0.6</v>
      </c>
      <c r="X81" t="s">
        <v>34</v>
      </c>
      <c r="Z81" t="s">
        <v>38</v>
      </c>
      <c r="AA81" t="s">
        <v>34</v>
      </c>
      <c r="AB81" t="s">
        <v>45</v>
      </c>
      <c r="AC81" t="s">
        <v>38</v>
      </c>
      <c r="AD81" t="s">
        <v>38</v>
      </c>
      <c r="AE81" t="s">
        <v>200</v>
      </c>
    </row>
    <row r="82" spans="1:31">
      <c r="A82" t="s">
        <v>203</v>
      </c>
      <c r="B82" s="2" t="str">
        <f>Hyperlink("https://www.diodes.com/assets/Datasheets/AP2331.pdf")</f>
        <v>https://www.diodes.com/assets/Datasheets/AP2331.pdf</v>
      </c>
      <c r="C82" t="str">
        <f>Hyperlink("https://www.diodes.com/part/view/AP2331","AP2331")</f>
        <v>AP2331</v>
      </c>
      <c r="D82" t="s">
        <v>48</v>
      </c>
      <c r="G82" t="s">
        <v>33</v>
      </c>
      <c r="H82" t="s">
        <v>34</v>
      </c>
      <c r="I82" t="s">
        <v>35</v>
      </c>
      <c r="J82">
        <v>0.2</v>
      </c>
      <c r="K82">
        <v>0.5</v>
      </c>
      <c r="L82" t="s">
        <v>34</v>
      </c>
      <c r="M82">
        <v>1</v>
      </c>
      <c r="N82" t="s">
        <v>204</v>
      </c>
      <c r="O82">
        <v>2.7</v>
      </c>
      <c r="P82">
        <v>5.5</v>
      </c>
      <c r="Q82">
        <v>65</v>
      </c>
      <c r="R82">
        <v>110</v>
      </c>
      <c r="S82" t="s">
        <v>38</v>
      </c>
      <c r="T82">
        <v>2.7</v>
      </c>
      <c r="U82">
        <v>5.5</v>
      </c>
      <c r="V82" t="s">
        <v>34</v>
      </c>
      <c r="W82">
        <v>0.7</v>
      </c>
      <c r="X82" t="s">
        <v>34</v>
      </c>
      <c r="Z82" t="s">
        <v>34</v>
      </c>
      <c r="AA82" t="s">
        <v>34</v>
      </c>
      <c r="AB82" t="s">
        <v>45</v>
      </c>
      <c r="AC82" t="s">
        <v>38</v>
      </c>
      <c r="AD82" t="s">
        <v>38</v>
      </c>
      <c r="AE82" t="s">
        <v>205</v>
      </c>
    </row>
    <row r="83" spans="1:31">
      <c r="A83" t="s">
        <v>206</v>
      </c>
      <c r="B83" s="2" t="str">
        <f>Hyperlink("https://www.diodes.com/assets/Datasheets/AP2331TD.pdf")</f>
        <v>https://www.diodes.com/assets/Datasheets/AP2331TD.pdf</v>
      </c>
      <c r="C83" t="str">
        <f>Hyperlink("https://www.diodes.com/part/view/AP2331TD","AP2331TD")</f>
        <v>AP2331TD</v>
      </c>
      <c r="D83" t="s">
        <v>207</v>
      </c>
      <c r="G83" t="s">
        <v>33</v>
      </c>
      <c r="H83" t="s">
        <v>34</v>
      </c>
      <c r="I83" t="s">
        <v>35</v>
      </c>
      <c r="J83">
        <v>0.2</v>
      </c>
      <c r="K83">
        <v>0.4</v>
      </c>
      <c r="L83" t="s">
        <v>34</v>
      </c>
      <c r="M83">
        <v>1</v>
      </c>
      <c r="N83" t="s">
        <v>204</v>
      </c>
      <c r="O83">
        <v>2.7</v>
      </c>
      <c r="P83">
        <v>5.2</v>
      </c>
      <c r="Q83">
        <v>85</v>
      </c>
      <c r="R83">
        <v>250</v>
      </c>
      <c r="S83" t="s">
        <v>38</v>
      </c>
      <c r="T83">
        <v>2.7</v>
      </c>
      <c r="U83">
        <v>5.2</v>
      </c>
      <c r="V83" t="s">
        <v>34</v>
      </c>
      <c r="W83">
        <v>0.7</v>
      </c>
      <c r="X83" t="s">
        <v>34</v>
      </c>
      <c r="Z83" t="s">
        <v>34</v>
      </c>
      <c r="AA83" t="s">
        <v>34</v>
      </c>
      <c r="AB83" t="s">
        <v>45</v>
      </c>
      <c r="AC83" t="s">
        <v>38</v>
      </c>
      <c r="AD83" t="s">
        <v>38</v>
      </c>
      <c r="AE83" t="s">
        <v>208</v>
      </c>
    </row>
    <row r="84" spans="1:31">
      <c r="A84" t="s">
        <v>209</v>
      </c>
      <c r="B84" s="2" t="str">
        <f>Hyperlink("https://www.diodes.com/assets/Datasheets/AP2337.pdf")</f>
        <v>https://www.diodes.com/assets/Datasheets/AP2337.pdf</v>
      </c>
      <c r="C84" t="str">
        <f>Hyperlink("https://www.diodes.com/part/view/AP2337","AP2337")</f>
        <v>AP2337</v>
      </c>
      <c r="D84" t="s">
        <v>210</v>
      </c>
      <c r="G84" t="s">
        <v>33</v>
      </c>
      <c r="H84" t="s">
        <v>34</v>
      </c>
      <c r="I84" t="s">
        <v>35</v>
      </c>
      <c r="J84">
        <v>1</v>
      </c>
      <c r="K84">
        <v>1.9</v>
      </c>
      <c r="L84" t="s">
        <v>34</v>
      </c>
      <c r="M84">
        <v>1</v>
      </c>
      <c r="N84" t="s">
        <v>204</v>
      </c>
      <c r="O84">
        <v>2.7</v>
      </c>
      <c r="P84">
        <v>5.5</v>
      </c>
      <c r="Q84">
        <v>65</v>
      </c>
      <c r="R84">
        <v>110</v>
      </c>
      <c r="S84" t="s">
        <v>38</v>
      </c>
      <c r="T84">
        <v>2.7</v>
      </c>
      <c r="U84">
        <v>5.5</v>
      </c>
      <c r="V84" t="s">
        <v>34</v>
      </c>
      <c r="W84">
        <v>2.5</v>
      </c>
      <c r="X84" t="s">
        <v>34</v>
      </c>
      <c r="Z84" t="s">
        <v>34</v>
      </c>
      <c r="AA84" t="s">
        <v>34</v>
      </c>
      <c r="AB84" t="s">
        <v>45</v>
      </c>
      <c r="AC84" t="s">
        <v>38</v>
      </c>
      <c r="AD84" t="s">
        <v>34</v>
      </c>
      <c r="AE84" t="s">
        <v>208</v>
      </c>
    </row>
    <row r="85" spans="1:31">
      <c r="A85" t="s">
        <v>211</v>
      </c>
      <c r="B85" s="2" t="str">
        <f>Hyperlink("https://www.diodes.com/assets/Datasheets/AP24x1.pdf")</f>
        <v>https://www.diodes.com/assets/Datasheets/AP24x1.pdf</v>
      </c>
      <c r="C85" t="str">
        <f>Hyperlink("https://www.diodes.com/part/view/AP2401","AP2401")</f>
        <v>AP2401</v>
      </c>
      <c r="D85" t="s">
        <v>212</v>
      </c>
      <c r="G85" t="s">
        <v>33</v>
      </c>
      <c r="H85" t="s">
        <v>34</v>
      </c>
      <c r="I85" t="s">
        <v>35</v>
      </c>
      <c r="J85">
        <v>2</v>
      </c>
      <c r="K85">
        <v>2.85</v>
      </c>
      <c r="L85" t="s">
        <v>34</v>
      </c>
      <c r="M85">
        <v>1</v>
      </c>
      <c r="N85" t="s">
        <v>36</v>
      </c>
      <c r="O85">
        <v>2.7</v>
      </c>
      <c r="P85">
        <v>5.5</v>
      </c>
      <c r="Q85">
        <v>60</v>
      </c>
      <c r="R85">
        <v>70</v>
      </c>
      <c r="S85" t="s">
        <v>38</v>
      </c>
      <c r="T85">
        <v>2.7</v>
      </c>
      <c r="U85">
        <v>5.5</v>
      </c>
      <c r="V85" t="s">
        <v>38</v>
      </c>
      <c r="W85">
        <v>0.6</v>
      </c>
      <c r="X85" t="s">
        <v>38</v>
      </c>
      <c r="Z85" t="s">
        <v>38</v>
      </c>
      <c r="AA85" t="s">
        <v>34</v>
      </c>
      <c r="AB85" t="s">
        <v>45</v>
      </c>
      <c r="AC85" t="s">
        <v>38</v>
      </c>
      <c r="AD85" t="s">
        <v>38</v>
      </c>
      <c r="AE85" t="s">
        <v>200</v>
      </c>
    </row>
    <row r="86" spans="1:31">
      <c r="A86" t="s">
        <v>213</v>
      </c>
      <c r="B86" s="2" t="str">
        <f>Hyperlink("https://www.diodes.com/assets/Datasheets/AP24x1A.pdf")</f>
        <v>https://www.diodes.com/assets/Datasheets/AP24x1A.pdf</v>
      </c>
      <c r="C86" t="str">
        <f>Hyperlink("https://www.diodes.com/part/view/AP2401A","AP2401A")</f>
        <v>AP2401A</v>
      </c>
      <c r="D86" t="s">
        <v>212</v>
      </c>
      <c r="G86" t="s">
        <v>33</v>
      </c>
      <c r="H86" t="s">
        <v>34</v>
      </c>
      <c r="I86" t="s">
        <v>35</v>
      </c>
      <c r="J86">
        <v>2</v>
      </c>
      <c r="K86">
        <v>2.85</v>
      </c>
      <c r="L86" t="s">
        <v>34</v>
      </c>
      <c r="M86">
        <v>1</v>
      </c>
      <c r="N86" t="s">
        <v>36</v>
      </c>
      <c r="O86">
        <v>2.7</v>
      </c>
      <c r="P86">
        <v>5.5</v>
      </c>
      <c r="Q86">
        <v>45</v>
      </c>
      <c r="R86">
        <v>70</v>
      </c>
      <c r="S86" t="s">
        <v>38</v>
      </c>
      <c r="T86">
        <v>2.7</v>
      </c>
      <c r="U86">
        <v>5.5</v>
      </c>
      <c r="V86" t="s">
        <v>38</v>
      </c>
      <c r="W86">
        <v>0.6</v>
      </c>
      <c r="X86" t="s">
        <v>38</v>
      </c>
      <c r="Z86" t="s">
        <v>38</v>
      </c>
      <c r="AA86" t="s">
        <v>34</v>
      </c>
      <c r="AB86" t="s">
        <v>45</v>
      </c>
      <c r="AC86" t="s">
        <v>38</v>
      </c>
      <c r="AD86" t="s">
        <v>38</v>
      </c>
      <c r="AE86" t="s">
        <v>214</v>
      </c>
    </row>
    <row r="87" spans="1:31">
      <c r="A87" t="s">
        <v>215</v>
      </c>
      <c r="B87" s="2" t="str">
        <f>Hyperlink("https://www.diodes.com/assets/Datasheets/AP24x1.pdf")</f>
        <v>https://www.diodes.com/assets/Datasheets/AP24x1.pdf</v>
      </c>
      <c r="C87" t="str">
        <f>Hyperlink("https://www.diodes.com/part/view/AP2411","AP2411")</f>
        <v>AP2411</v>
      </c>
      <c r="D87" t="s">
        <v>212</v>
      </c>
      <c r="G87" t="s">
        <v>33</v>
      </c>
      <c r="H87" t="s">
        <v>34</v>
      </c>
      <c r="I87" t="s">
        <v>35</v>
      </c>
      <c r="J87">
        <v>2</v>
      </c>
      <c r="K87">
        <v>2.85</v>
      </c>
      <c r="L87" t="s">
        <v>34</v>
      </c>
      <c r="M87">
        <v>1</v>
      </c>
      <c r="N87" t="s">
        <v>42</v>
      </c>
      <c r="O87">
        <v>2.7</v>
      </c>
      <c r="P87">
        <v>5.5</v>
      </c>
      <c r="Q87">
        <v>60</v>
      </c>
      <c r="R87">
        <v>70</v>
      </c>
      <c r="S87" t="s">
        <v>38</v>
      </c>
      <c r="T87">
        <v>2.7</v>
      </c>
      <c r="U87">
        <v>5.5</v>
      </c>
      <c r="V87" t="s">
        <v>38</v>
      </c>
      <c r="W87">
        <v>0.6</v>
      </c>
      <c r="X87" t="s">
        <v>38</v>
      </c>
      <c r="Z87" t="s">
        <v>38</v>
      </c>
      <c r="AA87" t="s">
        <v>34</v>
      </c>
      <c r="AB87" t="s">
        <v>45</v>
      </c>
      <c r="AC87" t="s">
        <v>38</v>
      </c>
      <c r="AD87" t="s">
        <v>38</v>
      </c>
      <c r="AE87" t="s">
        <v>200</v>
      </c>
    </row>
    <row r="88" spans="1:31">
      <c r="A88" t="s">
        <v>216</v>
      </c>
      <c r="B88" s="2" t="str">
        <f>Hyperlink("https://www.diodes.com/assets/Datasheets/AP24x1A.pdf")</f>
        <v>https://www.diodes.com/assets/Datasheets/AP24x1A.pdf</v>
      </c>
      <c r="C88" t="str">
        <f>Hyperlink("https://www.diodes.com/part/view/AP2411A","AP2411A")</f>
        <v>AP2411A</v>
      </c>
      <c r="D88" t="s">
        <v>212</v>
      </c>
      <c r="G88" t="s">
        <v>33</v>
      </c>
      <c r="H88" t="s">
        <v>34</v>
      </c>
      <c r="I88" t="s">
        <v>35</v>
      </c>
      <c r="J88">
        <v>2</v>
      </c>
      <c r="K88">
        <v>2.85</v>
      </c>
      <c r="L88" t="s">
        <v>34</v>
      </c>
      <c r="M88">
        <v>1</v>
      </c>
      <c r="N88" t="s">
        <v>42</v>
      </c>
      <c r="O88">
        <v>2.7</v>
      </c>
      <c r="P88">
        <v>5.5</v>
      </c>
      <c r="Q88">
        <v>60</v>
      </c>
      <c r="R88">
        <v>70</v>
      </c>
      <c r="S88" t="s">
        <v>38</v>
      </c>
      <c r="T88">
        <v>2.7</v>
      </c>
      <c r="U88">
        <v>5.5</v>
      </c>
      <c r="V88" t="s">
        <v>38</v>
      </c>
      <c r="W88">
        <v>0.6</v>
      </c>
      <c r="X88" t="s">
        <v>38</v>
      </c>
      <c r="Z88" t="s">
        <v>38</v>
      </c>
      <c r="AA88" t="s">
        <v>34</v>
      </c>
      <c r="AB88" t="s">
        <v>45</v>
      </c>
      <c r="AC88" t="s">
        <v>38</v>
      </c>
      <c r="AD88" t="s">
        <v>38</v>
      </c>
      <c r="AE88" t="s">
        <v>214</v>
      </c>
    </row>
    <row r="89" spans="1:31">
      <c r="A89" t="s">
        <v>217</v>
      </c>
      <c r="B89" s="2" t="str">
        <f>Hyperlink("https://www.diodes.com/assets/Datasheets/AP25x1.pdf")</f>
        <v>https://www.diodes.com/assets/Datasheets/AP25x1.pdf</v>
      </c>
      <c r="C89" t="str">
        <f>Hyperlink("https://www.diodes.com/part/view/AP2501","AP2501")</f>
        <v>AP2501</v>
      </c>
      <c r="D89" t="s">
        <v>218</v>
      </c>
      <c r="G89" t="s">
        <v>33</v>
      </c>
      <c r="H89" t="s">
        <v>34</v>
      </c>
      <c r="I89" t="s">
        <v>35</v>
      </c>
      <c r="J89">
        <v>2.5</v>
      </c>
      <c r="K89">
        <v>4.6</v>
      </c>
      <c r="L89" t="s">
        <v>34</v>
      </c>
      <c r="M89">
        <v>1</v>
      </c>
      <c r="N89" t="s">
        <v>36</v>
      </c>
      <c r="O89">
        <v>2.7</v>
      </c>
      <c r="P89">
        <v>5.5</v>
      </c>
      <c r="Q89">
        <v>60</v>
      </c>
      <c r="R89">
        <v>70</v>
      </c>
      <c r="S89" t="s">
        <v>38</v>
      </c>
      <c r="T89">
        <v>2.7</v>
      </c>
      <c r="U89">
        <v>5.5</v>
      </c>
      <c r="V89" t="s">
        <v>38</v>
      </c>
      <c r="W89">
        <v>0.6</v>
      </c>
      <c r="X89" t="s">
        <v>34</v>
      </c>
      <c r="Z89" t="s">
        <v>38</v>
      </c>
      <c r="AA89" t="s">
        <v>34</v>
      </c>
      <c r="AB89" t="s">
        <v>45</v>
      </c>
      <c r="AC89" t="s">
        <v>38</v>
      </c>
      <c r="AD89" t="s">
        <v>38</v>
      </c>
      <c r="AE89" t="s">
        <v>200</v>
      </c>
    </row>
    <row r="90" spans="1:31">
      <c r="A90" t="s">
        <v>219</v>
      </c>
      <c r="B90" s="2" t="str">
        <f>Hyperlink("https://www.diodes.com/assets/Datasheets/AP25x1A.pdf")</f>
        <v>https://www.diodes.com/assets/Datasheets/AP25x1A.pdf</v>
      </c>
      <c r="C90" t="str">
        <f>Hyperlink("https://www.diodes.com/part/view/AP2501A","AP2501A")</f>
        <v>AP2501A</v>
      </c>
      <c r="D90" t="s">
        <v>220</v>
      </c>
      <c r="G90" t="s">
        <v>33</v>
      </c>
      <c r="H90" t="s">
        <v>34</v>
      </c>
      <c r="I90" t="s">
        <v>35</v>
      </c>
      <c r="J90">
        <v>2.5</v>
      </c>
      <c r="K90">
        <v>4.6</v>
      </c>
      <c r="L90" t="s">
        <v>34</v>
      </c>
      <c r="M90">
        <v>1</v>
      </c>
      <c r="N90" t="s">
        <v>36</v>
      </c>
      <c r="O90">
        <v>2.7</v>
      </c>
      <c r="P90">
        <v>5.5</v>
      </c>
      <c r="Q90">
        <v>45</v>
      </c>
      <c r="R90">
        <v>70</v>
      </c>
      <c r="S90" t="s">
        <v>38</v>
      </c>
      <c r="T90">
        <v>2.7</v>
      </c>
      <c r="U90">
        <v>5.5</v>
      </c>
      <c r="V90" t="s">
        <v>38</v>
      </c>
      <c r="W90">
        <v>0.6</v>
      </c>
      <c r="X90" t="s">
        <v>34</v>
      </c>
      <c r="Z90" t="s">
        <v>38</v>
      </c>
      <c r="AA90" t="s">
        <v>34</v>
      </c>
      <c r="AB90" t="s">
        <v>45</v>
      </c>
      <c r="AC90" t="s">
        <v>38</v>
      </c>
      <c r="AD90" t="s">
        <v>38</v>
      </c>
      <c r="AE90" t="s">
        <v>200</v>
      </c>
    </row>
    <row r="91" spans="1:31">
      <c r="A91" t="s">
        <v>221</v>
      </c>
      <c r="B91" s="2" t="str">
        <f>Hyperlink("https://www.diodes.com/assets/Datasheets/AP25x1.pdf")</f>
        <v>https://www.diodes.com/assets/Datasheets/AP25x1.pdf</v>
      </c>
      <c r="C91" t="str">
        <f>Hyperlink("https://www.diodes.com/part/view/AP2511","AP2511")</f>
        <v>AP2511</v>
      </c>
      <c r="D91" t="s">
        <v>218</v>
      </c>
      <c r="G91" t="s">
        <v>33</v>
      </c>
      <c r="H91" t="s">
        <v>34</v>
      </c>
      <c r="I91" t="s">
        <v>35</v>
      </c>
      <c r="J91">
        <v>2.5</v>
      </c>
      <c r="K91">
        <v>4.6</v>
      </c>
      <c r="L91" t="s">
        <v>34</v>
      </c>
      <c r="M91">
        <v>1</v>
      </c>
      <c r="N91" t="s">
        <v>42</v>
      </c>
      <c r="O91">
        <v>2.7</v>
      </c>
      <c r="P91">
        <v>5.5</v>
      </c>
      <c r="Q91">
        <v>60</v>
      </c>
      <c r="R91">
        <v>70</v>
      </c>
      <c r="S91" t="s">
        <v>38</v>
      </c>
      <c r="T91">
        <v>2.7</v>
      </c>
      <c r="U91">
        <v>5.5</v>
      </c>
      <c r="V91" t="s">
        <v>38</v>
      </c>
      <c r="W91">
        <v>0.6</v>
      </c>
      <c r="X91" t="s">
        <v>34</v>
      </c>
      <c r="Z91" t="s">
        <v>38</v>
      </c>
      <c r="AA91" t="s">
        <v>34</v>
      </c>
      <c r="AB91" t="s">
        <v>45</v>
      </c>
      <c r="AC91" t="s">
        <v>38</v>
      </c>
      <c r="AD91" t="s">
        <v>38</v>
      </c>
      <c r="AE91" t="s">
        <v>200</v>
      </c>
    </row>
    <row r="92" spans="1:31">
      <c r="A92" t="s">
        <v>222</v>
      </c>
      <c r="B92" s="2" t="str">
        <f>Hyperlink("https://www.diodes.com/assets/Datasheets/AP25x1A.pdf")</f>
        <v>https://www.diodes.com/assets/Datasheets/AP25x1A.pdf</v>
      </c>
      <c r="C92" t="str">
        <f>Hyperlink("https://www.diodes.com/part/view/AP2511A","AP2511A")</f>
        <v>AP2511A</v>
      </c>
      <c r="D92" t="s">
        <v>220</v>
      </c>
      <c r="G92" t="s">
        <v>33</v>
      </c>
      <c r="H92" t="s">
        <v>34</v>
      </c>
      <c r="I92" t="s">
        <v>35</v>
      </c>
      <c r="J92">
        <v>2.5</v>
      </c>
      <c r="K92">
        <v>4.6</v>
      </c>
      <c r="L92" t="s">
        <v>34</v>
      </c>
      <c r="M92">
        <v>1</v>
      </c>
      <c r="N92" t="s">
        <v>42</v>
      </c>
      <c r="O92">
        <v>2.7</v>
      </c>
      <c r="P92">
        <v>5.5</v>
      </c>
      <c r="Q92">
        <v>45</v>
      </c>
      <c r="R92">
        <v>70</v>
      </c>
      <c r="S92" t="s">
        <v>38</v>
      </c>
      <c r="T92">
        <v>2.7</v>
      </c>
      <c r="U92">
        <v>5.5</v>
      </c>
      <c r="V92" t="s">
        <v>38</v>
      </c>
      <c r="W92">
        <v>0.6</v>
      </c>
      <c r="X92" t="s">
        <v>34</v>
      </c>
      <c r="Z92" t="s">
        <v>38</v>
      </c>
      <c r="AA92" t="s">
        <v>34</v>
      </c>
      <c r="AB92" t="s">
        <v>45</v>
      </c>
      <c r="AC92" t="s">
        <v>38</v>
      </c>
      <c r="AD92" t="s">
        <v>38</v>
      </c>
      <c r="AE92" t="s">
        <v>200</v>
      </c>
    </row>
    <row r="93" spans="1:31">
      <c r="A93" t="s">
        <v>223</v>
      </c>
      <c r="B93" s="2" t="str">
        <f>Hyperlink("https://www.diodes.com/assets/Datasheets/AP25810L.pdf")</f>
        <v>https://www.diodes.com/assets/Datasheets/AP25810L.pdf</v>
      </c>
      <c r="C93" t="str">
        <f>Hyperlink("https://www.diodes.com/part/view/AP25810L","AP25810L")</f>
        <v>AP25810L</v>
      </c>
      <c r="D93" t="s">
        <v>224</v>
      </c>
      <c r="G93" t="s">
        <v>225</v>
      </c>
      <c r="H93" t="s">
        <v>34</v>
      </c>
      <c r="I93" t="s">
        <v>35</v>
      </c>
      <c r="J93">
        <v>3</v>
      </c>
      <c r="K93">
        <v>3.64</v>
      </c>
      <c r="L93" t="s">
        <v>34</v>
      </c>
      <c r="M93">
        <v>1</v>
      </c>
      <c r="N93" t="s">
        <v>42</v>
      </c>
      <c r="O93">
        <v>4.5</v>
      </c>
      <c r="P93">
        <v>5.5</v>
      </c>
      <c r="Q93">
        <v>360</v>
      </c>
      <c r="R93">
        <v>30</v>
      </c>
      <c r="T93">
        <v>4.5</v>
      </c>
      <c r="U93">
        <v>5.5</v>
      </c>
      <c r="V93" t="s">
        <v>38</v>
      </c>
      <c r="W93">
        <v>1.8</v>
      </c>
      <c r="X93" t="s">
        <v>34</v>
      </c>
      <c r="Z93" t="s">
        <v>38</v>
      </c>
      <c r="AA93" t="s">
        <v>34</v>
      </c>
      <c r="AB93" t="s">
        <v>45</v>
      </c>
      <c r="AC93" t="s">
        <v>38</v>
      </c>
      <c r="AD93" t="s">
        <v>38</v>
      </c>
      <c r="AE93" t="s">
        <v>226</v>
      </c>
    </row>
    <row r="94" spans="1:31">
      <c r="A94" t="s">
        <v>227</v>
      </c>
      <c r="B94" s="2" t="str">
        <f>Hyperlink("https://www.diodes.com/assets/Datasheets/AP25810LQ.pdf")</f>
        <v>https://www.diodes.com/assets/Datasheets/AP25810LQ.pdf</v>
      </c>
      <c r="C94" t="str">
        <f>Hyperlink("https://www.diodes.com/part/view/AP25810LQ","AP25810LQ")</f>
        <v>AP25810LQ</v>
      </c>
      <c r="D94" t="s">
        <v>228</v>
      </c>
      <c r="G94" t="s">
        <v>225</v>
      </c>
      <c r="H94" t="s">
        <v>38</v>
      </c>
      <c r="I94" t="s">
        <v>121</v>
      </c>
      <c r="J94">
        <v>3</v>
      </c>
      <c r="K94">
        <v>3.64</v>
      </c>
      <c r="L94" t="s">
        <v>34</v>
      </c>
      <c r="M94">
        <v>1</v>
      </c>
      <c r="N94" t="s">
        <v>42</v>
      </c>
      <c r="O94">
        <v>4.5</v>
      </c>
      <c r="P94">
        <v>5.5</v>
      </c>
      <c r="Q94">
        <v>360</v>
      </c>
      <c r="R94">
        <v>30</v>
      </c>
      <c r="T94">
        <v>4.5</v>
      </c>
      <c r="U94">
        <v>5.5</v>
      </c>
      <c r="V94" t="s">
        <v>38</v>
      </c>
      <c r="W94">
        <v>1.8</v>
      </c>
      <c r="X94" t="s">
        <v>34</v>
      </c>
      <c r="Z94" t="s">
        <v>38</v>
      </c>
      <c r="AA94" t="s">
        <v>34</v>
      </c>
      <c r="AB94" t="s">
        <v>122</v>
      </c>
      <c r="AC94" t="s">
        <v>38</v>
      </c>
      <c r="AD94" t="s">
        <v>38</v>
      </c>
      <c r="AE94" t="s">
        <v>226</v>
      </c>
    </row>
    <row r="95" spans="1:31">
      <c r="A95" t="s">
        <v>229</v>
      </c>
      <c r="B95" s="2" t="str">
        <f>Hyperlink("https://www.diodes.com/assets/Datasheets/AP2810.pdf")</f>
        <v>https://www.diodes.com/assets/Datasheets/AP2810.pdf</v>
      </c>
      <c r="C95" t="str">
        <f>Hyperlink("https://www.diodes.com/part/view/AP2810A","AP2810A")</f>
        <v>AP2810A</v>
      </c>
      <c r="D95" t="s">
        <v>230</v>
      </c>
      <c r="G95" t="s">
        <v>33</v>
      </c>
      <c r="H95" t="s">
        <v>34</v>
      </c>
      <c r="I95" t="s">
        <v>35</v>
      </c>
      <c r="J95">
        <v>1</v>
      </c>
      <c r="K95">
        <v>2.1</v>
      </c>
      <c r="L95" t="s">
        <v>34</v>
      </c>
      <c r="M95">
        <v>1</v>
      </c>
      <c r="N95" t="s">
        <v>42</v>
      </c>
      <c r="O95">
        <v>2.7</v>
      </c>
      <c r="P95">
        <v>5.5</v>
      </c>
      <c r="Q95">
        <v>35</v>
      </c>
      <c r="R95">
        <v>70</v>
      </c>
      <c r="S95" t="s">
        <v>38</v>
      </c>
      <c r="T95">
        <v>2.7</v>
      </c>
      <c r="U95">
        <v>5.5</v>
      </c>
      <c r="V95" t="s">
        <v>38</v>
      </c>
      <c r="W95">
        <v>0.5</v>
      </c>
      <c r="X95" t="s">
        <v>34</v>
      </c>
      <c r="Z95" t="s">
        <v>38</v>
      </c>
      <c r="AA95" t="s">
        <v>34</v>
      </c>
      <c r="AB95" t="s">
        <v>45</v>
      </c>
      <c r="AC95" t="s">
        <v>38</v>
      </c>
      <c r="AD95" t="s">
        <v>38</v>
      </c>
      <c r="AE95" t="s">
        <v>231</v>
      </c>
    </row>
    <row r="96" spans="1:31">
      <c r="A96" t="s">
        <v>232</v>
      </c>
      <c r="B96" s="2" t="str">
        <f>Hyperlink("https://www.diodes.com/assets/Datasheets/AP2810.pdf")</f>
        <v>https://www.diodes.com/assets/Datasheets/AP2810.pdf</v>
      </c>
      <c r="C96" t="str">
        <f>Hyperlink("https://www.diodes.com/part/view/AP2810B","AP2810B")</f>
        <v>AP2810B</v>
      </c>
      <c r="D96" t="s">
        <v>230</v>
      </c>
      <c r="G96" t="s">
        <v>33</v>
      </c>
      <c r="H96" t="s">
        <v>34</v>
      </c>
      <c r="I96" t="s">
        <v>35</v>
      </c>
      <c r="J96">
        <v>1</v>
      </c>
      <c r="K96">
        <v>2.1</v>
      </c>
      <c r="L96" t="s">
        <v>34</v>
      </c>
      <c r="M96">
        <v>1</v>
      </c>
      <c r="N96" t="s">
        <v>42</v>
      </c>
      <c r="O96">
        <v>2.7</v>
      </c>
      <c r="P96">
        <v>5.5</v>
      </c>
      <c r="Q96">
        <v>35</v>
      </c>
      <c r="R96">
        <v>70</v>
      </c>
      <c r="S96" t="s">
        <v>38</v>
      </c>
      <c r="T96">
        <v>2.7</v>
      </c>
      <c r="U96">
        <v>5.5</v>
      </c>
      <c r="V96" t="s">
        <v>34</v>
      </c>
      <c r="W96">
        <v>0.5</v>
      </c>
      <c r="X96" t="s">
        <v>34</v>
      </c>
      <c r="Z96" t="s">
        <v>38</v>
      </c>
      <c r="AA96" t="s">
        <v>34</v>
      </c>
      <c r="AB96" t="s">
        <v>45</v>
      </c>
      <c r="AC96" t="s">
        <v>38</v>
      </c>
      <c r="AD96" t="s">
        <v>34</v>
      </c>
      <c r="AE96" t="s">
        <v>231</v>
      </c>
    </row>
    <row r="97" spans="1:31">
      <c r="A97" t="s">
        <v>233</v>
      </c>
      <c r="B97" s="2" t="str">
        <f>Hyperlink("https://www.diodes.com/assets/Datasheets/AP2810.pdf")</f>
        <v>https://www.diodes.com/assets/Datasheets/AP2810.pdf</v>
      </c>
      <c r="C97" t="str">
        <f>Hyperlink("https://www.diodes.com/part/view/AP2810C","AP2810C")</f>
        <v>AP2810C</v>
      </c>
      <c r="D97" t="s">
        <v>230</v>
      </c>
      <c r="G97" t="s">
        <v>33</v>
      </c>
      <c r="H97" t="s">
        <v>34</v>
      </c>
      <c r="I97" t="s">
        <v>35</v>
      </c>
      <c r="J97">
        <v>1</v>
      </c>
      <c r="K97">
        <v>2.1</v>
      </c>
      <c r="L97" t="s">
        <v>34</v>
      </c>
      <c r="M97">
        <v>1</v>
      </c>
      <c r="N97" t="s">
        <v>36</v>
      </c>
      <c r="O97">
        <v>2.7</v>
      </c>
      <c r="P97">
        <v>5.5</v>
      </c>
      <c r="Q97">
        <v>35</v>
      </c>
      <c r="R97">
        <v>70</v>
      </c>
      <c r="S97" t="s">
        <v>38</v>
      </c>
      <c r="T97">
        <v>2.7</v>
      </c>
      <c r="U97">
        <v>5.5</v>
      </c>
      <c r="V97" t="s">
        <v>38</v>
      </c>
      <c r="W97">
        <v>0.5</v>
      </c>
      <c r="X97" t="s">
        <v>34</v>
      </c>
      <c r="Z97" t="s">
        <v>38</v>
      </c>
      <c r="AA97" t="s">
        <v>34</v>
      </c>
      <c r="AB97" t="s">
        <v>45</v>
      </c>
      <c r="AC97" t="s">
        <v>38</v>
      </c>
      <c r="AD97" t="s">
        <v>34</v>
      </c>
      <c r="AE97" t="s">
        <v>231</v>
      </c>
    </row>
    <row r="98" spans="1:31">
      <c r="A98" t="s">
        <v>234</v>
      </c>
      <c r="B98" s="2" t="str">
        <f>Hyperlink("https://www.diodes.com/assets/Datasheets/AP2810.pdf")</f>
        <v>https://www.diodes.com/assets/Datasheets/AP2810.pdf</v>
      </c>
      <c r="C98" t="str">
        <f>Hyperlink("https://www.diodes.com/part/view/AP2810D","AP2810D")</f>
        <v>AP2810D</v>
      </c>
      <c r="D98" t="s">
        <v>230</v>
      </c>
      <c r="G98" t="s">
        <v>33</v>
      </c>
      <c r="H98" t="s">
        <v>34</v>
      </c>
      <c r="I98" t="s">
        <v>35</v>
      </c>
      <c r="J98">
        <v>1</v>
      </c>
      <c r="K98">
        <v>2.1</v>
      </c>
      <c r="L98" t="s">
        <v>34</v>
      </c>
      <c r="M98">
        <v>1</v>
      </c>
      <c r="N98" t="s">
        <v>36</v>
      </c>
      <c r="O98">
        <v>2.7</v>
      </c>
      <c r="P98">
        <v>5.5</v>
      </c>
      <c r="Q98">
        <v>35</v>
      </c>
      <c r="R98">
        <v>70</v>
      </c>
      <c r="S98" t="s">
        <v>38</v>
      </c>
      <c r="T98">
        <v>2.7</v>
      </c>
      <c r="U98">
        <v>5.5</v>
      </c>
      <c r="V98" t="s">
        <v>34</v>
      </c>
      <c r="W98">
        <v>0.5</v>
      </c>
      <c r="X98" t="s">
        <v>34</v>
      </c>
      <c r="Z98" t="s">
        <v>38</v>
      </c>
      <c r="AA98" t="s">
        <v>34</v>
      </c>
      <c r="AB98" t="s">
        <v>45</v>
      </c>
      <c r="AC98" t="s">
        <v>38</v>
      </c>
      <c r="AD98" t="s">
        <v>34</v>
      </c>
      <c r="AE98" t="s">
        <v>231</v>
      </c>
    </row>
    <row r="99" spans="1:31">
      <c r="A99" t="s">
        <v>235</v>
      </c>
      <c r="B99" s="2" t="str">
        <f>Hyperlink("https://www.diodes.com/assets/Datasheets/AP2815.pdf")</f>
        <v>https://www.diodes.com/assets/Datasheets/AP2815.pdf</v>
      </c>
      <c r="C99" t="str">
        <f>Hyperlink("https://www.diodes.com/part/view/AP2815A","AP2815A")</f>
        <v>AP2815A</v>
      </c>
      <c r="D99" t="s">
        <v>236</v>
      </c>
      <c r="G99" t="s">
        <v>33</v>
      </c>
      <c r="H99" t="s">
        <v>34</v>
      </c>
      <c r="I99" t="s">
        <v>35</v>
      </c>
      <c r="J99">
        <v>1.5</v>
      </c>
      <c r="K99">
        <v>2.8</v>
      </c>
      <c r="L99" t="s">
        <v>34</v>
      </c>
      <c r="M99">
        <v>1</v>
      </c>
      <c r="N99" t="s">
        <v>42</v>
      </c>
      <c r="O99">
        <v>5.5</v>
      </c>
      <c r="P99">
        <v>5.5</v>
      </c>
      <c r="Q99">
        <v>35</v>
      </c>
      <c r="R99">
        <v>70</v>
      </c>
      <c r="S99" t="s">
        <v>38</v>
      </c>
      <c r="T99">
        <v>5.5</v>
      </c>
      <c r="U99">
        <v>5.5</v>
      </c>
      <c r="V99" t="s">
        <v>38</v>
      </c>
      <c r="W99">
        <v>0.5</v>
      </c>
      <c r="X99" t="s">
        <v>34</v>
      </c>
      <c r="Z99" t="s">
        <v>38</v>
      </c>
      <c r="AA99" t="s">
        <v>34</v>
      </c>
      <c r="AB99" t="s">
        <v>45</v>
      </c>
      <c r="AC99" t="s">
        <v>38</v>
      </c>
      <c r="AD99" t="s">
        <v>38</v>
      </c>
      <c r="AE99" t="s">
        <v>231</v>
      </c>
    </row>
    <row r="100" spans="1:31">
      <c r="A100" t="s">
        <v>237</v>
      </c>
      <c r="B100" s="2" t="str">
        <f>Hyperlink("https://www.diodes.com/assets/Datasheets/AP2815.pdf")</f>
        <v>https://www.diodes.com/assets/Datasheets/AP2815.pdf</v>
      </c>
      <c r="C100" t="str">
        <f>Hyperlink("https://www.diodes.com/part/view/AP2815B","AP2815B")</f>
        <v>AP2815B</v>
      </c>
      <c r="D100" t="s">
        <v>236</v>
      </c>
      <c r="G100" t="s">
        <v>33</v>
      </c>
      <c r="H100" t="s">
        <v>34</v>
      </c>
      <c r="I100" t="s">
        <v>35</v>
      </c>
      <c r="J100">
        <v>1.5</v>
      </c>
      <c r="K100">
        <v>2.8</v>
      </c>
      <c r="L100" t="s">
        <v>34</v>
      </c>
      <c r="M100">
        <v>1</v>
      </c>
      <c r="N100" t="s">
        <v>42</v>
      </c>
      <c r="O100">
        <v>2.7</v>
      </c>
      <c r="P100">
        <v>5.5</v>
      </c>
      <c r="Q100">
        <v>35</v>
      </c>
      <c r="R100">
        <v>70</v>
      </c>
      <c r="S100" t="s">
        <v>38</v>
      </c>
      <c r="T100">
        <v>2.7</v>
      </c>
      <c r="U100">
        <v>5.5</v>
      </c>
      <c r="V100" t="s">
        <v>34</v>
      </c>
      <c r="W100">
        <v>0.5</v>
      </c>
      <c r="X100" t="s">
        <v>34</v>
      </c>
      <c r="Z100" t="s">
        <v>38</v>
      </c>
      <c r="AA100" t="s">
        <v>34</v>
      </c>
      <c r="AB100" t="s">
        <v>45</v>
      </c>
      <c r="AC100" t="s">
        <v>38</v>
      </c>
      <c r="AD100" t="s">
        <v>38</v>
      </c>
      <c r="AE100" t="s">
        <v>231</v>
      </c>
    </row>
    <row r="101" spans="1:31">
      <c r="A101" t="s">
        <v>238</v>
      </c>
      <c r="B101" s="2" t="str">
        <f>Hyperlink("https://www.diodes.com/assets/Datasheets/AP2815.pdf")</f>
        <v>https://www.diodes.com/assets/Datasheets/AP2815.pdf</v>
      </c>
      <c r="C101" t="str">
        <f>Hyperlink("https://www.diodes.com/part/view/AP2815C","AP2815C")</f>
        <v>AP2815C</v>
      </c>
      <c r="D101" t="s">
        <v>236</v>
      </c>
      <c r="G101" t="s">
        <v>33</v>
      </c>
      <c r="H101" t="s">
        <v>34</v>
      </c>
      <c r="I101" t="s">
        <v>35</v>
      </c>
      <c r="J101">
        <v>1.5</v>
      </c>
      <c r="K101">
        <v>2.8</v>
      </c>
      <c r="L101" t="s">
        <v>34</v>
      </c>
      <c r="M101">
        <v>1</v>
      </c>
      <c r="N101" t="s">
        <v>36</v>
      </c>
      <c r="O101">
        <v>2.7</v>
      </c>
      <c r="P101">
        <v>5.5</v>
      </c>
      <c r="Q101">
        <v>35</v>
      </c>
      <c r="R101">
        <v>70</v>
      </c>
      <c r="S101" t="s">
        <v>38</v>
      </c>
      <c r="T101">
        <v>2.7</v>
      </c>
      <c r="U101">
        <v>5.5</v>
      </c>
      <c r="V101" t="s">
        <v>38</v>
      </c>
      <c r="W101">
        <v>0.5</v>
      </c>
      <c r="X101" t="s">
        <v>34</v>
      </c>
      <c r="Z101" t="s">
        <v>38</v>
      </c>
      <c r="AA101" t="s">
        <v>34</v>
      </c>
      <c r="AB101" t="s">
        <v>45</v>
      </c>
      <c r="AC101" t="s">
        <v>38</v>
      </c>
      <c r="AD101" t="s">
        <v>38</v>
      </c>
      <c r="AE101" t="s">
        <v>231</v>
      </c>
    </row>
    <row r="102" spans="1:31">
      <c r="A102" t="s">
        <v>239</v>
      </c>
      <c r="B102" s="2" t="str">
        <f>Hyperlink("https://www.diodes.com/assets/Datasheets/AP2815D.pdf")</f>
        <v>https://www.diodes.com/assets/Datasheets/AP2815D.pdf</v>
      </c>
      <c r="C102" t="str">
        <f>Hyperlink("https://www.diodes.com/part/view/AP2815D","AP2815D")</f>
        <v>AP2815D</v>
      </c>
      <c r="D102" t="s">
        <v>236</v>
      </c>
      <c r="G102" t="s">
        <v>33</v>
      </c>
      <c r="H102" t="s">
        <v>34</v>
      </c>
      <c r="I102" t="s">
        <v>35</v>
      </c>
      <c r="J102">
        <v>1.5</v>
      </c>
      <c r="K102">
        <v>2.8</v>
      </c>
      <c r="L102" t="s">
        <v>34</v>
      </c>
      <c r="M102">
        <v>1</v>
      </c>
      <c r="N102" t="s">
        <v>36</v>
      </c>
      <c r="O102">
        <v>2.7</v>
      </c>
      <c r="P102">
        <v>5.5</v>
      </c>
      <c r="Q102">
        <v>35</v>
      </c>
      <c r="R102">
        <v>70</v>
      </c>
      <c r="S102" t="s">
        <v>38</v>
      </c>
      <c r="T102">
        <v>2.7</v>
      </c>
      <c r="U102">
        <v>5.5</v>
      </c>
      <c r="V102" t="s">
        <v>34</v>
      </c>
      <c r="W102">
        <v>0.5</v>
      </c>
      <c r="X102" t="s">
        <v>34</v>
      </c>
      <c r="Z102" t="s">
        <v>38</v>
      </c>
      <c r="AA102" t="s">
        <v>34</v>
      </c>
      <c r="AB102" t="s">
        <v>45</v>
      </c>
      <c r="AC102" t="s">
        <v>38</v>
      </c>
      <c r="AD102" t="s">
        <v>38</v>
      </c>
      <c r="AE102" t="s">
        <v>231</v>
      </c>
    </row>
    <row r="103" spans="1:31">
      <c r="A103" t="s">
        <v>240</v>
      </c>
      <c r="B103" s="2" t="str">
        <f>Hyperlink("https://www.diodes.com/assets/Datasheets/AP2821.pdf")</f>
        <v>https://www.diodes.com/assets/Datasheets/AP2821.pdf</v>
      </c>
      <c r="C103" t="str">
        <f>Hyperlink("https://www.diodes.com/part/view/AP2821","AP2821")</f>
        <v>AP2821</v>
      </c>
      <c r="D103" t="s">
        <v>241</v>
      </c>
      <c r="G103" t="s">
        <v>33</v>
      </c>
      <c r="H103" t="s">
        <v>34</v>
      </c>
      <c r="I103" t="s">
        <v>35</v>
      </c>
      <c r="J103">
        <v>1.5</v>
      </c>
      <c r="K103">
        <v>2.8</v>
      </c>
      <c r="L103" t="s">
        <v>34</v>
      </c>
      <c r="M103">
        <v>1</v>
      </c>
      <c r="N103" t="s">
        <v>42</v>
      </c>
      <c r="O103">
        <v>2.7</v>
      </c>
      <c r="P103">
        <v>5.5</v>
      </c>
      <c r="Q103">
        <v>35</v>
      </c>
      <c r="R103">
        <v>120</v>
      </c>
      <c r="S103" t="s">
        <v>38</v>
      </c>
      <c r="T103">
        <v>2.7</v>
      </c>
      <c r="U103">
        <v>5.5</v>
      </c>
      <c r="V103" t="s">
        <v>38</v>
      </c>
      <c r="W103">
        <v>1.9</v>
      </c>
      <c r="X103" t="s">
        <v>34</v>
      </c>
      <c r="Z103" t="s">
        <v>34</v>
      </c>
      <c r="AA103" t="s">
        <v>34</v>
      </c>
      <c r="AB103" t="s">
        <v>45</v>
      </c>
      <c r="AC103" t="s">
        <v>38</v>
      </c>
      <c r="AD103" t="s">
        <v>34</v>
      </c>
      <c r="AE103" t="s">
        <v>242</v>
      </c>
    </row>
    <row r="104" spans="1:31">
      <c r="A104" t="s">
        <v>243</v>
      </c>
      <c r="B104" s="2" t="str">
        <f>Hyperlink("https://www.diodes.com/assets/Datasheets/AP74700Q.pdf")</f>
        <v>https://www.diodes.com/assets/Datasheets/AP74700Q.pdf</v>
      </c>
      <c r="C104" t="str">
        <f>Hyperlink("https://www.diodes.com/part/view/AP74700Q","AP74700Q")</f>
        <v>AP74700Q</v>
      </c>
      <c r="D104" t="s">
        <v>244</v>
      </c>
      <c r="G104" t="s">
        <v>245</v>
      </c>
      <c r="H104" t="s">
        <v>38</v>
      </c>
      <c r="I104" t="s">
        <v>121</v>
      </c>
      <c r="M104">
        <v>1</v>
      </c>
      <c r="N104" t="s">
        <v>42</v>
      </c>
      <c r="O104">
        <v>4</v>
      </c>
      <c r="P104">
        <v>60</v>
      </c>
      <c r="Q104">
        <v>80</v>
      </c>
      <c r="R104" t="s">
        <v>246</v>
      </c>
      <c r="S104" t="s">
        <v>38</v>
      </c>
      <c r="T104">
        <v>4</v>
      </c>
      <c r="U104">
        <v>60</v>
      </c>
      <c r="AB104" t="s">
        <v>122</v>
      </c>
      <c r="AC104" t="s">
        <v>38</v>
      </c>
      <c r="AD104" t="s">
        <v>34</v>
      </c>
      <c r="AE104" t="s">
        <v>123</v>
      </c>
    </row>
    <row r="105" spans="1:31">
      <c r="A105" t="s">
        <v>247</v>
      </c>
      <c r="B105" s="2" t="str">
        <f>Hyperlink("https://www.diodes.com/assets/Datasheets/AP91350H.pdf")</f>
        <v>https://www.diodes.com/assets/Datasheets/AP91350H.pdf</v>
      </c>
      <c r="C105" t="str">
        <f>Hyperlink("https://www.diodes.com/part/view/AP91350H","AP91350H")</f>
        <v>AP91350H</v>
      </c>
      <c r="D105" t="s">
        <v>248</v>
      </c>
      <c r="F105" t="s">
        <v>249</v>
      </c>
      <c r="G105" t="s">
        <v>33</v>
      </c>
      <c r="H105" t="s">
        <v>34</v>
      </c>
      <c r="I105" t="s">
        <v>35</v>
      </c>
      <c r="J105">
        <v>2</v>
      </c>
      <c r="K105">
        <v>3</v>
      </c>
      <c r="L105" t="s">
        <v>34</v>
      </c>
      <c r="M105">
        <v>1</v>
      </c>
      <c r="N105" t="s">
        <v>36</v>
      </c>
      <c r="O105">
        <v>3.6</v>
      </c>
      <c r="P105">
        <v>12</v>
      </c>
      <c r="Q105">
        <v>100</v>
      </c>
      <c r="R105">
        <v>50</v>
      </c>
      <c r="S105" t="s">
        <v>38</v>
      </c>
      <c r="V105" t="s">
        <v>34</v>
      </c>
      <c r="W105">
        <v>13</v>
      </c>
      <c r="Z105" t="s">
        <v>34</v>
      </c>
      <c r="AA105" t="s">
        <v>34</v>
      </c>
      <c r="AB105" t="s">
        <v>122</v>
      </c>
      <c r="AD105" t="s">
        <v>34</v>
      </c>
      <c r="AE105" t="s">
        <v>250</v>
      </c>
    </row>
    <row r="106" spans="1:31">
      <c r="A106" t="s">
        <v>251</v>
      </c>
      <c r="B106" s="2" t="str">
        <f>Hyperlink("https://www.diodes.com/assets/Datasheets/AP91352.pdf")</f>
        <v>https://www.diodes.com/assets/Datasheets/AP91352.pdf</v>
      </c>
      <c r="C106" t="str">
        <f>Hyperlink("https://www.diodes.com/part/view/AP91352","AP91352")</f>
        <v>AP91352</v>
      </c>
      <c r="D106" t="s">
        <v>252</v>
      </c>
      <c r="G106" t="s">
        <v>253</v>
      </c>
      <c r="H106" t="s">
        <v>34</v>
      </c>
      <c r="I106" t="s">
        <v>35</v>
      </c>
      <c r="J106">
        <v>2</v>
      </c>
      <c r="K106">
        <v>3</v>
      </c>
      <c r="L106" t="s">
        <v>34</v>
      </c>
      <c r="M106">
        <v>1</v>
      </c>
      <c r="N106" t="s">
        <v>36</v>
      </c>
      <c r="O106">
        <v>3.6</v>
      </c>
      <c r="P106">
        <v>12</v>
      </c>
      <c r="Q106">
        <v>100</v>
      </c>
      <c r="R106">
        <v>50</v>
      </c>
      <c r="S106" t="s">
        <v>38</v>
      </c>
      <c r="T106">
        <v>3.6</v>
      </c>
      <c r="U106">
        <v>12</v>
      </c>
      <c r="V106" t="s">
        <v>34</v>
      </c>
      <c r="W106">
        <v>13</v>
      </c>
      <c r="Z106" t="s">
        <v>34</v>
      </c>
      <c r="AA106" t="s">
        <v>34</v>
      </c>
      <c r="AB106" t="s">
        <v>122</v>
      </c>
      <c r="AC106" t="s">
        <v>38</v>
      </c>
      <c r="AD106" t="s">
        <v>34</v>
      </c>
      <c r="AE106" t="s">
        <v>250</v>
      </c>
    </row>
    <row r="107" spans="1:31">
      <c r="A107" t="s">
        <v>254</v>
      </c>
      <c r="B107" s="2" t="str">
        <f>Hyperlink("https://www.diodes.com/assets/Datasheets/DLS3035FGBQ.pdf")</f>
        <v>https://www.diodes.com/assets/Datasheets/DLS3035FGBQ.pdf</v>
      </c>
      <c r="C107" t="str">
        <f>Hyperlink("https://www.diodes.com/part/view/DLS3035FGBQ","DLS3035FGBQ")</f>
        <v>DLS3035FGBQ</v>
      </c>
      <c r="D107" t="s">
        <v>255</v>
      </c>
      <c r="G107" t="s">
        <v>256</v>
      </c>
      <c r="H107" t="s">
        <v>38</v>
      </c>
      <c r="I107" t="s">
        <v>121</v>
      </c>
      <c r="J107">
        <v>20</v>
      </c>
      <c r="K107" t="s">
        <v>135</v>
      </c>
      <c r="L107" t="s">
        <v>34</v>
      </c>
      <c r="M107">
        <v>1</v>
      </c>
      <c r="N107" t="s">
        <v>42</v>
      </c>
      <c r="O107">
        <v>-0.3</v>
      </c>
      <c r="P107">
        <v>30</v>
      </c>
      <c r="Q107">
        <v>0.1</v>
      </c>
      <c r="R107">
        <v>8</v>
      </c>
      <c r="S107" t="s">
        <v>34</v>
      </c>
      <c r="T107">
        <v>3</v>
      </c>
      <c r="U107">
        <v>5.5</v>
      </c>
      <c r="V107" t="s">
        <v>34</v>
      </c>
      <c r="W107">
        <v>0.1</v>
      </c>
      <c r="X107" t="s">
        <v>34</v>
      </c>
      <c r="Y107" t="s">
        <v>257</v>
      </c>
      <c r="Z107" t="s">
        <v>34</v>
      </c>
      <c r="AA107" t="s">
        <v>34</v>
      </c>
      <c r="AB107" t="s">
        <v>122</v>
      </c>
      <c r="AC107" t="s">
        <v>38</v>
      </c>
      <c r="AD107" t="s">
        <v>34</v>
      </c>
      <c r="AE107" t="s">
        <v>258</v>
      </c>
    </row>
    <row r="108" spans="1:31">
      <c r="A108" t="s">
        <v>259</v>
      </c>
      <c r="B108" s="2" t="str">
        <f>Hyperlink("https://www.diodes.com/assets/Datasheets/DML1008LDS.pdf")</f>
        <v>https://www.diodes.com/assets/Datasheets/DML1008LDS.pdf</v>
      </c>
      <c r="C108" t="str">
        <f>Hyperlink("https://www.diodes.com/part/view/DML1008LDS","DML1008LDS")</f>
        <v>DML1008LDS</v>
      </c>
      <c r="D108" t="s">
        <v>260</v>
      </c>
      <c r="G108" t="s">
        <v>132</v>
      </c>
      <c r="H108" t="s">
        <v>34</v>
      </c>
      <c r="I108" t="s">
        <v>35</v>
      </c>
      <c r="J108">
        <v>6</v>
      </c>
      <c r="K108" t="s">
        <v>135</v>
      </c>
      <c r="L108" t="s">
        <v>34</v>
      </c>
      <c r="M108">
        <v>1</v>
      </c>
      <c r="N108" t="s">
        <v>42</v>
      </c>
      <c r="O108">
        <v>0.8</v>
      </c>
      <c r="P108">
        <v>4</v>
      </c>
      <c r="Q108">
        <v>35</v>
      </c>
      <c r="R108" t="s">
        <v>261</v>
      </c>
      <c r="S108" t="s">
        <v>34</v>
      </c>
      <c r="T108">
        <v>3.2</v>
      </c>
      <c r="U108">
        <v>5.5</v>
      </c>
      <c r="V108" t="s">
        <v>38</v>
      </c>
      <c r="W108">
        <v>0.01</v>
      </c>
      <c r="X108" t="s">
        <v>34</v>
      </c>
      <c r="Y108" t="s">
        <v>34</v>
      </c>
      <c r="Z108" t="s">
        <v>34</v>
      </c>
      <c r="AA108" t="s">
        <v>34</v>
      </c>
      <c r="AB108" t="s">
        <v>45</v>
      </c>
      <c r="AC108" t="s">
        <v>34</v>
      </c>
      <c r="AD108" t="s">
        <v>34</v>
      </c>
      <c r="AE108" t="s">
        <v>262</v>
      </c>
    </row>
    <row r="109" spans="1:31">
      <c r="A109" t="s">
        <v>263</v>
      </c>
      <c r="B109" s="2" t="str">
        <f>Hyperlink("https://www.diodes.com/assets/Datasheets/DML1010FDK.pdf")</f>
        <v>https://www.diodes.com/assets/Datasheets/DML1010FDK.pdf</v>
      </c>
      <c r="C109" t="str">
        <f>Hyperlink("https://www.diodes.com/part/view/DML1010FDK","DML1010FDK")</f>
        <v>DML1010FDK</v>
      </c>
      <c r="D109" t="s">
        <v>255</v>
      </c>
      <c r="G109" t="s">
        <v>132</v>
      </c>
      <c r="H109" t="s">
        <v>34</v>
      </c>
      <c r="I109" t="s">
        <v>35</v>
      </c>
      <c r="J109">
        <v>6</v>
      </c>
      <c r="K109" t="s">
        <v>135</v>
      </c>
      <c r="L109" t="s">
        <v>34</v>
      </c>
      <c r="M109">
        <v>1</v>
      </c>
      <c r="N109" t="s">
        <v>42</v>
      </c>
      <c r="O109">
        <v>0.8</v>
      </c>
      <c r="P109">
        <v>4</v>
      </c>
      <c r="Q109">
        <v>35</v>
      </c>
      <c r="R109" t="s">
        <v>261</v>
      </c>
      <c r="S109" t="s">
        <v>34</v>
      </c>
      <c r="T109">
        <v>3.2</v>
      </c>
      <c r="U109">
        <v>5.5</v>
      </c>
      <c r="V109" t="s">
        <v>38</v>
      </c>
      <c r="W109">
        <v>0.01</v>
      </c>
      <c r="X109" t="s">
        <v>34</v>
      </c>
      <c r="Y109" t="s">
        <v>34</v>
      </c>
      <c r="Z109" t="s">
        <v>34</v>
      </c>
      <c r="AA109" t="s">
        <v>34</v>
      </c>
      <c r="AB109" t="s">
        <v>45</v>
      </c>
      <c r="AC109" t="s">
        <v>34</v>
      </c>
      <c r="AD109" t="s">
        <v>34</v>
      </c>
      <c r="AE109" t="s">
        <v>264</v>
      </c>
    </row>
    <row r="110" spans="1:31">
      <c r="A110" t="s">
        <v>265</v>
      </c>
      <c r="B110" s="2" t="str">
        <f>Hyperlink("https://www.diodes.com/assets/Datasheets/DML1012LDS.pdf")</f>
        <v>https://www.diodes.com/assets/Datasheets/DML1012LDS.pdf</v>
      </c>
      <c r="C110" t="str">
        <f>Hyperlink("https://www.diodes.com/part/view/DML1012LDS","DML1012LDS")</f>
        <v>DML1012LDS</v>
      </c>
      <c r="D110" t="s">
        <v>255</v>
      </c>
      <c r="G110" t="s">
        <v>132</v>
      </c>
      <c r="H110" t="s">
        <v>34</v>
      </c>
      <c r="I110" t="s">
        <v>35</v>
      </c>
      <c r="J110">
        <v>6</v>
      </c>
      <c r="K110" t="s">
        <v>135</v>
      </c>
      <c r="L110" t="s">
        <v>34</v>
      </c>
      <c r="M110">
        <v>1</v>
      </c>
      <c r="N110" t="s">
        <v>42</v>
      </c>
      <c r="O110">
        <v>0.8</v>
      </c>
      <c r="P110">
        <v>4</v>
      </c>
      <c r="Q110">
        <v>28</v>
      </c>
      <c r="R110" t="s">
        <v>261</v>
      </c>
      <c r="S110" t="s">
        <v>34</v>
      </c>
      <c r="T110">
        <v>3.2</v>
      </c>
      <c r="U110">
        <v>5.5</v>
      </c>
      <c r="V110" t="s">
        <v>38</v>
      </c>
      <c r="W110">
        <v>0.02</v>
      </c>
      <c r="X110" t="s">
        <v>34</v>
      </c>
      <c r="Y110" t="s">
        <v>34</v>
      </c>
      <c r="Z110" t="s">
        <v>34</v>
      </c>
      <c r="AA110" t="s">
        <v>34</v>
      </c>
      <c r="AB110" t="s">
        <v>45</v>
      </c>
      <c r="AC110" t="s">
        <v>34</v>
      </c>
      <c r="AD110" t="s">
        <v>34</v>
      </c>
      <c r="AE110" t="s">
        <v>266</v>
      </c>
    </row>
    <row r="111" spans="1:31">
      <c r="A111" t="s">
        <v>267</v>
      </c>
      <c r="B111" s="2" t="str">
        <f>Hyperlink("https://www.diodes.com/assets/Datasheets/DML10M8LDS.pdf")</f>
        <v>https://www.diodes.com/assets/Datasheets/DML10M8LDS.pdf</v>
      </c>
      <c r="C111" t="str">
        <f>Hyperlink("https://www.diodes.com/part/view/DML10M8LDS","DML10M8LDS")</f>
        <v>DML10M8LDS</v>
      </c>
      <c r="D111" t="s">
        <v>260</v>
      </c>
      <c r="G111" t="s">
        <v>132</v>
      </c>
      <c r="H111" t="s">
        <v>34</v>
      </c>
      <c r="I111" t="s">
        <v>35</v>
      </c>
      <c r="J111">
        <v>6</v>
      </c>
      <c r="K111" t="s">
        <v>135</v>
      </c>
      <c r="L111" t="s">
        <v>34</v>
      </c>
      <c r="M111">
        <v>1</v>
      </c>
      <c r="N111" t="s">
        <v>42</v>
      </c>
      <c r="O111">
        <v>0.8</v>
      </c>
      <c r="P111">
        <v>4</v>
      </c>
      <c r="Q111">
        <v>35</v>
      </c>
      <c r="R111">
        <v>8</v>
      </c>
      <c r="S111" t="s">
        <v>34</v>
      </c>
      <c r="T111">
        <v>3.2</v>
      </c>
      <c r="U111">
        <v>5.5</v>
      </c>
      <c r="V111" t="s">
        <v>38</v>
      </c>
      <c r="W111">
        <v>0.01</v>
      </c>
      <c r="X111" t="s">
        <v>34</v>
      </c>
      <c r="Y111" t="s">
        <v>34</v>
      </c>
      <c r="Z111" t="s">
        <v>34</v>
      </c>
      <c r="AA111" t="s">
        <v>34</v>
      </c>
      <c r="AB111" t="s">
        <v>45</v>
      </c>
      <c r="AC111" t="s">
        <v>34</v>
      </c>
      <c r="AD111" t="s">
        <v>34</v>
      </c>
      <c r="AE111" t="s">
        <v>262</v>
      </c>
    </row>
    <row r="112" spans="1:31">
      <c r="A112" t="s">
        <v>268</v>
      </c>
      <c r="B112" s="2" t="str">
        <f>Hyperlink("https://www.diodes.com/assets/Datasheets/DML22990LWG.pdf")</f>
        <v>https://www.diodes.com/assets/Datasheets/DML22990LWG.pdf</v>
      </c>
      <c r="C112" t="str">
        <f>Hyperlink("https://www.diodes.com/part/view/DML22990LWG","DML22990LWG")</f>
        <v>DML22990LWG</v>
      </c>
      <c r="D112" t="s">
        <v>269</v>
      </c>
      <c r="G112" t="s">
        <v>132</v>
      </c>
      <c r="H112" t="s">
        <v>34</v>
      </c>
      <c r="I112" t="s">
        <v>35</v>
      </c>
      <c r="J112">
        <v>10</v>
      </c>
      <c r="K112" t="s">
        <v>135</v>
      </c>
      <c r="L112" t="s">
        <v>34</v>
      </c>
      <c r="M112">
        <v>1</v>
      </c>
      <c r="N112" t="s">
        <v>42</v>
      </c>
      <c r="O112">
        <v>0.6</v>
      </c>
      <c r="P112">
        <v>5.5</v>
      </c>
      <c r="Q112">
        <v>65</v>
      </c>
      <c r="R112">
        <v>3.9</v>
      </c>
      <c r="S112" t="s">
        <v>34</v>
      </c>
      <c r="T112">
        <v>2.5</v>
      </c>
      <c r="U112">
        <v>5.5</v>
      </c>
      <c r="V112" t="s">
        <v>38</v>
      </c>
      <c r="W112">
        <v>0.015</v>
      </c>
      <c r="X112" t="s">
        <v>34</v>
      </c>
      <c r="Y112" t="s">
        <v>34</v>
      </c>
      <c r="Z112" t="s">
        <v>34</v>
      </c>
      <c r="AA112" t="s">
        <v>140</v>
      </c>
      <c r="AB112" t="s">
        <v>194</v>
      </c>
      <c r="AC112" t="s">
        <v>34</v>
      </c>
      <c r="AD112" t="s">
        <v>34</v>
      </c>
      <c r="AE112" t="s">
        <v>270</v>
      </c>
    </row>
    <row r="113" spans="1:31">
      <c r="A113" t="s">
        <v>271</v>
      </c>
      <c r="B113" s="2" t="str">
        <f>Hyperlink("https://www.diodes.com/assets/Datasheets/DML3006LFDS.pdf")</f>
        <v>https://www.diodes.com/assets/Datasheets/DML3006LFDS.pdf</v>
      </c>
      <c r="C113" t="str">
        <f>Hyperlink("https://www.diodes.com/part/view/DML3006LFDS","DML3006LFDS")</f>
        <v>DML3006LFDS</v>
      </c>
      <c r="D113" t="s">
        <v>260</v>
      </c>
      <c r="G113" t="s">
        <v>132</v>
      </c>
      <c r="H113" t="s">
        <v>34</v>
      </c>
      <c r="I113" t="s">
        <v>35</v>
      </c>
      <c r="J113">
        <v>11</v>
      </c>
      <c r="K113" t="s">
        <v>135</v>
      </c>
      <c r="L113" t="s">
        <v>34</v>
      </c>
      <c r="M113">
        <v>1</v>
      </c>
      <c r="N113" t="s">
        <v>42</v>
      </c>
      <c r="O113">
        <v>0.5</v>
      </c>
      <c r="P113">
        <v>13.5</v>
      </c>
      <c r="Q113">
        <v>310</v>
      </c>
      <c r="R113">
        <v>8.6</v>
      </c>
      <c r="S113" t="s">
        <v>34</v>
      </c>
      <c r="T113">
        <v>3</v>
      </c>
      <c r="U113">
        <v>5.5</v>
      </c>
      <c r="V113" t="s">
        <v>38</v>
      </c>
      <c r="W113">
        <v>0.1</v>
      </c>
      <c r="X113" t="s">
        <v>34</v>
      </c>
      <c r="Y113" t="s">
        <v>257</v>
      </c>
      <c r="Z113" t="s">
        <v>34</v>
      </c>
      <c r="AA113" t="s">
        <v>140</v>
      </c>
      <c r="AB113" t="s">
        <v>45</v>
      </c>
      <c r="AC113" t="s">
        <v>38</v>
      </c>
      <c r="AD113" t="s">
        <v>34</v>
      </c>
      <c r="AE113" t="s">
        <v>272</v>
      </c>
    </row>
    <row r="114" spans="1:31">
      <c r="A114" t="s">
        <v>273</v>
      </c>
      <c r="B114" s="2" t="str">
        <f>Hyperlink("https://www.diodes.com/assets/Datasheets/DML3008LFDS.pdf")</f>
        <v>https://www.diodes.com/assets/Datasheets/DML3008LFDS.pdf</v>
      </c>
      <c r="C114" t="str">
        <f>Hyperlink("https://www.diodes.com/part/view/DML3008LFDS","DML3008LFDS")</f>
        <v>DML3008LFDS</v>
      </c>
      <c r="D114" t="s">
        <v>255</v>
      </c>
      <c r="G114" t="s">
        <v>132</v>
      </c>
      <c r="H114" t="s">
        <v>34</v>
      </c>
      <c r="I114" t="s">
        <v>35</v>
      </c>
      <c r="J114">
        <v>10.5</v>
      </c>
      <c r="K114" t="s">
        <v>135</v>
      </c>
      <c r="L114" t="s">
        <v>34</v>
      </c>
      <c r="M114">
        <v>1</v>
      </c>
      <c r="N114" t="s">
        <v>42</v>
      </c>
      <c r="O114">
        <v>0.5</v>
      </c>
      <c r="P114">
        <v>20</v>
      </c>
      <c r="Q114">
        <v>150</v>
      </c>
      <c r="R114">
        <v>7.5</v>
      </c>
      <c r="S114" t="s">
        <v>34</v>
      </c>
      <c r="T114">
        <v>3</v>
      </c>
      <c r="U114">
        <v>5.5</v>
      </c>
      <c r="V114" t="s">
        <v>38</v>
      </c>
      <c r="W114">
        <v>0.1</v>
      </c>
      <c r="X114" t="s">
        <v>34</v>
      </c>
      <c r="Y114" t="s">
        <v>34</v>
      </c>
      <c r="Z114" t="s">
        <v>34</v>
      </c>
      <c r="AA114" t="s">
        <v>140</v>
      </c>
      <c r="AB114" t="s">
        <v>45</v>
      </c>
      <c r="AC114" t="s">
        <v>38</v>
      </c>
      <c r="AD114" t="s">
        <v>34</v>
      </c>
      <c r="AE114" t="s">
        <v>274</v>
      </c>
    </row>
    <row r="115" spans="1:31">
      <c r="A115" t="s">
        <v>275</v>
      </c>
      <c r="B115" s="2" t="str">
        <f>Hyperlink("https://www.diodes.com/assets/Datasheets/DML3009LDC.pdf")</f>
        <v>https://www.diodes.com/assets/Datasheets/DML3009LDC.pdf</v>
      </c>
      <c r="C115" t="str">
        <f>Hyperlink("https://www.diodes.com/part/view/DML3009LDC","DML3009LDC")</f>
        <v>DML3009LDC</v>
      </c>
      <c r="D115" t="s">
        <v>260</v>
      </c>
      <c r="G115" t="s">
        <v>132</v>
      </c>
      <c r="H115" t="s">
        <v>34</v>
      </c>
      <c r="I115" t="s">
        <v>35</v>
      </c>
      <c r="J115">
        <v>15</v>
      </c>
      <c r="K115" t="s">
        <v>135</v>
      </c>
      <c r="L115" t="s">
        <v>34</v>
      </c>
      <c r="M115">
        <v>1</v>
      </c>
      <c r="N115" t="s">
        <v>42</v>
      </c>
      <c r="O115">
        <v>0.5</v>
      </c>
      <c r="P115">
        <v>13.5</v>
      </c>
      <c r="Q115">
        <v>310</v>
      </c>
      <c r="R115">
        <v>4.8</v>
      </c>
      <c r="S115" t="s">
        <v>34</v>
      </c>
      <c r="T115">
        <v>3</v>
      </c>
      <c r="U115">
        <v>5.5</v>
      </c>
      <c r="V115" t="s">
        <v>110</v>
      </c>
      <c r="W115" t="s">
        <v>110</v>
      </c>
      <c r="X115" t="s">
        <v>34</v>
      </c>
      <c r="Y115" t="s">
        <v>257</v>
      </c>
      <c r="Z115" t="s">
        <v>34</v>
      </c>
      <c r="AA115" t="s">
        <v>140</v>
      </c>
      <c r="AB115" t="s">
        <v>45</v>
      </c>
      <c r="AC115" t="s">
        <v>38</v>
      </c>
      <c r="AD115" t="s">
        <v>34</v>
      </c>
      <c r="AE115" t="s">
        <v>258</v>
      </c>
    </row>
    <row r="116" spans="1:31">
      <c r="A116" t="s">
        <v>276</v>
      </c>
      <c r="B116" s="2" t="str">
        <f>Hyperlink("https://www.diodes.com/assets/Datasheets/DML3010ALFDS.pdf")</f>
        <v>https://www.diodes.com/assets/Datasheets/DML3010ALFDS.pdf</v>
      </c>
      <c r="C116" t="str">
        <f>Hyperlink("https://www.diodes.com/part/view/DML3010ALFDS","DML3010ALFDS")</f>
        <v>DML3010ALFDS</v>
      </c>
      <c r="D116" t="s">
        <v>269</v>
      </c>
      <c r="G116" t="s">
        <v>132</v>
      </c>
      <c r="H116" t="s">
        <v>34</v>
      </c>
      <c r="I116" t="s">
        <v>35</v>
      </c>
      <c r="J116">
        <v>10.5</v>
      </c>
      <c r="K116" t="s">
        <v>135</v>
      </c>
      <c r="L116" t="s">
        <v>34</v>
      </c>
      <c r="M116">
        <v>1</v>
      </c>
      <c r="N116" t="s">
        <v>42</v>
      </c>
      <c r="O116">
        <v>0.5</v>
      </c>
      <c r="P116">
        <v>20</v>
      </c>
      <c r="Q116">
        <v>150</v>
      </c>
      <c r="R116">
        <v>7.5</v>
      </c>
      <c r="S116" t="s">
        <v>34</v>
      </c>
      <c r="T116">
        <v>3</v>
      </c>
      <c r="U116">
        <v>5.5</v>
      </c>
      <c r="V116" t="s">
        <v>38</v>
      </c>
      <c r="W116">
        <v>0.1</v>
      </c>
      <c r="X116" t="s">
        <v>34</v>
      </c>
      <c r="Y116" t="s">
        <v>257</v>
      </c>
      <c r="Z116" t="s">
        <v>34</v>
      </c>
      <c r="AA116" t="s">
        <v>140</v>
      </c>
      <c r="AB116" t="s">
        <v>45</v>
      </c>
      <c r="AC116" t="s">
        <v>38</v>
      </c>
      <c r="AD116" t="s">
        <v>34</v>
      </c>
      <c r="AE116" t="s">
        <v>274</v>
      </c>
    </row>
    <row r="117" spans="1:31">
      <c r="A117" t="s">
        <v>277</v>
      </c>
      <c r="B117" s="2" t="str">
        <f>Hyperlink("https://www.diodes.com/assets/Datasheets/DML3011ALFDS.pdf")</f>
        <v>https://www.diodes.com/assets/Datasheets/DML3011ALFDS.pdf</v>
      </c>
      <c r="C117" t="str">
        <f>Hyperlink("https://www.diodes.com/part/view/DML3011ALFDS","DML3011ALFDS")</f>
        <v>DML3011ALFDS</v>
      </c>
      <c r="D117" t="s">
        <v>260</v>
      </c>
      <c r="G117" t="s">
        <v>132</v>
      </c>
      <c r="H117" t="s">
        <v>34</v>
      </c>
      <c r="I117" t="s">
        <v>35</v>
      </c>
      <c r="J117">
        <v>10.5</v>
      </c>
      <c r="K117" t="s">
        <v>135</v>
      </c>
      <c r="L117" t="s">
        <v>34</v>
      </c>
      <c r="M117">
        <v>1</v>
      </c>
      <c r="N117" t="s">
        <v>42</v>
      </c>
      <c r="O117">
        <v>0.5</v>
      </c>
      <c r="P117">
        <v>20</v>
      </c>
      <c r="Q117">
        <v>150</v>
      </c>
      <c r="R117">
        <v>7.5</v>
      </c>
      <c r="S117" t="s">
        <v>34</v>
      </c>
      <c r="T117">
        <v>3</v>
      </c>
      <c r="U117">
        <v>5.5</v>
      </c>
      <c r="V117" t="s">
        <v>38</v>
      </c>
      <c r="W117" t="s">
        <v>110</v>
      </c>
      <c r="X117" t="s">
        <v>34</v>
      </c>
      <c r="Y117" t="s">
        <v>257</v>
      </c>
      <c r="Z117" t="s">
        <v>34</v>
      </c>
      <c r="AA117" t="s">
        <v>34</v>
      </c>
      <c r="AB117" t="s">
        <v>45</v>
      </c>
      <c r="AC117" t="s">
        <v>38</v>
      </c>
      <c r="AD117" t="s">
        <v>34</v>
      </c>
      <c r="AE117" t="s">
        <v>274</v>
      </c>
    </row>
    <row r="118" spans="1:31">
      <c r="A118" t="s">
        <v>278</v>
      </c>
      <c r="B118" s="2" t="str">
        <f>Hyperlink("https://www.diodes.com/assets/Datasheets/DML3012LDC.pdf")</f>
        <v>https://www.diodes.com/assets/Datasheets/DML3012LDC.pdf</v>
      </c>
      <c r="C118" t="str">
        <f>Hyperlink("https://www.diodes.com/part/view/DML3012LDC","DML3012LDC")</f>
        <v>DML3012LDC</v>
      </c>
      <c r="D118" t="s">
        <v>255</v>
      </c>
      <c r="G118" t="s">
        <v>132</v>
      </c>
      <c r="H118" t="s">
        <v>34</v>
      </c>
      <c r="I118" t="s">
        <v>35</v>
      </c>
      <c r="J118">
        <v>15</v>
      </c>
      <c r="K118" t="s">
        <v>135</v>
      </c>
      <c r="L118" t="s">
        <v>34</v>
      </c>
      <c r="M118">
        <v>1</v>
      </c>
      <c r="N118" t="s">
        <v>42</v>
      </c>
      <c r="O118">
        <v>0.5</v>
      </c>
      <c r="P118">
        <v>20</v>
      </c>
      <c r="Q118">
        <v>150</v>
      </c>
      <c r="R118">
        <v>4.8</v>
      </c>
      <c r="S118" t="s">
        <v>34</v>
      </c>
      <c r="T118">
        <v>3</v>
      </c>
      <c r="U118">
        <v>5.5</v>
      </c>
      <c r="V118" t="s">
        <v>38</v>
      </c>
      <c r="W118" t="s">
        <v>110</v>
      </c>
      <c r="X118" t="s">
        <v>34</v>
      </c>
      <c r="Y118" t="s">
        <v>257</v>
      </c>
      <c r="Z118" t="s">
        <v>34</v>
      </c>
      <c r="AA118" t="s">
        <v>140</v>
      </c>
      <c r="AB118" t="s">
        <v>45</v>
      </c>
      <c r="AC118" t="s">
        <v>38</v>
      </c>
      <c r="AD118" t="s">
        <v>34</v>
      </c>
      <c r="AE118" t="s">
        <v>258</v>
      </c>
    </row>
    <row r="119" spans="1:31">
      <c r="A119" t="s">
        <v>279</v>
      </c>
      <c r="B119" s="2" t="str">
        <f>Hyperlink("https://www.diodes.com/assets/Datasheets/DPS1113.pdf")</f>
        <v>https://www.diodes.com/assets/Datasheets/DPS1113.pdf</v>
      </c>
      <c r="C119" t="str">
        <f>Hyperlink("https://www.diodes.com/part/view/DPS1113","DPS1113")</f>
        <v>DPS1113</v>
      </c>
      <c r="D119" t="s">
        <v>280</v>
      </c>
      <c r="G119" t="s">
        <v>132</v>
      </c>
      <c r="H119" t="s">
        <v>34</v>
      </c>
      <c r="I119" t="s">
        <v>35</v>
      </c>
      <c r="J119">
        <v>3.5</v>
      </c>
      <c r="K119" t="s">
        <v>110</v>
      </c>
      <c r="L119" t="s">
        <v>38</v>
      </c>
      <c r="M119">
        <v>1</v>
      </c>
      <c r="N119" t="s">
        <v>42</v>
      </c>
      <c r="P119">
        <v>24</v>
      </c>
      <c r="Q119">
        <v>1200</v>
      </c>
      <c r="R119">
        <v>29</v>
      </c>
      <c r="S119" t="s">
        <v>38</v>
      </c>
      <c r="T119">
        <v>4.5</v>
      </c>
      <c r="U119">
        <v>5.5</v>
      </c>
      <c r="V119" t="s">
        <v>38</v>
      </c>
      <c r="W119" t="s">
        <v>110</v>
      </c>
      <c r="X119" t="s">
        <v>34</v>
      </c>
      <c r="Y119" t="s">
        <v>281</v>
      </c>
      <c r="Z119" t="s">
        <v>38</v>
      </c>
      <c r="AA119" t="s">
        <v>34</v>
      </c>
      <c r="AB119" t="s">
        <v>122</v>
      </c>
      <c r="AC119" t="s">
        <v>38</v>
      </c>
      <c r="AD119" t="s">
        <v>38</v>
      </c>
      <c r="AE119" t="s">
        <v>282</v>
      </c>
    </row>
    <row r="120" spans="1:31">
      <c r="A120" t="s">
        <v>283</v>
      </c>
      <c r="B120" s="2" t="str">
        <f>Hyperlink("https://www.diodes.com/assets/Datasheets/DPS1133.pdf")</f>
        <v>https://www.diodes.com/assets/Datasheets/DPS1133.pdf</v>
      </c>
      <c r="C120" t="str">
        <f>Hyperlink("https://www.diodes.com/part/view/DPS1133","DPS1133")</f>
        <v>DPS1133</v>
      </c>
      <c r="D120" t="s">
        <v>284</v>
      </c>
      <c r="G120" t="s">
        <v>132</v>
      </c>
      <c r="H120" t="s">
        <v>34</v>
      </c>
      <c r="I120" t="s">
        <v>35</v>
      </c>
      <c r="J120">
        <v>3.5</v>
      </c>
      <c r="K120" t="s">
        <v>110</v>
      </c>
      <c r="L120" t="s">
        <v>38</v>
      </c>
      <c r="M120">
        <v>1</v>
      </c>
      <c r="N120" t="s">
        <v>42</v>
      </c>
      <c r="P120">
        <v>24</v>
      </c>
      <c r="Q120">
        <v>1200</v>
      </c>
      <c r="R120">
        <v>29</v>
      </c>
      <c r="S120" t="s">
        <v>38</v>
      </c>
      <c r="T120">
        <v>4.5</v>
      </c>
      <c r="U120">
        <v>24</v>
      </c>
      <c r="V120" t="s">
        <v>38</v>
      </c>
      <c r="W120" t="s">
        <v>110</v>
      </c>
      <c r="X120" t="s">
        <v>34</v>
      </c>
      <c r="Y120" t="s">
        <v>281</v>
      </c>
      <c r="Z120" t="s">
        <v>38</v>
      </c>
      <c r="AA120" t="s">
        <v>34</v>
      </c>
      <c r="AB120" t="s">
        <v>45</v>
      </c>
      <c r="AC120" t="s">
        <v>38</v>
      </c>
      <c r="AD120" t="s">
        <v>38</v>
      </c>
      <c r="AE120" t="s">
        <v>282</v>
      </c>
    </row>
    <row r="121" spans="1:31">
      <c r="A121" t="s">
        <v>285</v>
      </c>
      <c r="B121" s="2" t="str">
        <f>Hyperlink("https://www.diodes.com/assets/Datasheets/DPS1133FIAQ.pdf")</f>
        <v>https://www.diodes.com/assets/Datasheets/DPS1133FIAQ.pdf</v>
      </c>
      <c r="C121" t="str">
        <f>Hyperlink("https://www.diodes.com/part/view/DPS1133FIAQ","DPS1133FIAQ")</f>
        <v>DPS1133FIAQ</v>
      </c>
      <c r="D121" t="s">
        <v>284</v>
      </c>
      <c r="G121" t="s">
        <v>132</v>
      </c>
      <c r="H121" t="s">
        <v>38</v>
      </c>
      <c r="I121" t="s">
        <v>121</v>
      </c>
      <c r="J121">
        <v>3.5</v>
      </c>
      <c r="K121" t="s">
        <v>110</v>
      </c>
      <c r="L121" t="s">
        <v>38</v>
      </c>
      <c r="M121">
        <v>1</v>
      </c>
      <c r="N121" t="s">
        <v>42</v>
      </c>
      <c r="P121">
        <v>24</v>
      </c>
      <c r="Q121">
        <v>1500</v>
      </c>
      <c r="R121">
        <v>29</v>
      </c>
      <c r="S121" t="s">
        <v>38</v>
      </c>
      <c r="T121">
        <v>4.5</v>
      </c>
      <c r="U121">
        <v>24</v>
      </c>
      <c r="V121" t="s">
        <v>38</v>
      </c>
      <c r="W121" t="s">
        <v>110</v>
      </c>
      <c r="X121" t="s">
        <v>34</v>
      </c>
      <c r="Y121" t="s">
        <v>281</v>
      </c>
      <c r="Z121" t="s">
        <v>38</v>
      </c>
      <c r="AA121" t="s">
        <v>34</v>
      </c>
      <c r="AB121" t="s">
        <v>122</v>
      </c>
      <c r="AC121" t="s">
        <v>38</v>
      </c>
      <c r="AD121" t="s">
        <v>38</v>
      </c>
      <c r="AE121" t="s">
        <v>282</v>
      </c>
    </row>
    <row r="122" spans="1:31">
      <c r="A122" t="s">
        <v>286</v>
      </c>
      <c r="B122" s="2" t="str">
        <f>Hyperlink("https://www.diodes.com/assets/Datasheets/DPS1135.pdf")</f>
        <v>https://www.diodes.com/assets/Datasheets/DPS1135.pdf</v>
      </c>
      <c r="C122" t="str">
        <f>Hyperlink("https://www.diodes.com/part/view/DPS1135","DPS1135")</f>
        <v>DPS1135</v>
      </c>
      <c r="D122" t="s">
        <v>287</v>
      </c>
      <c r="G122" t="s">
        <v>132</v>
      </c>
      <c r="H122" t="s">
        <v>34</v>
      </c>
      <c r="I122" t="s">
        <v>35</v>
      </c>
      <c r="J122">
        <v>5</v>
      </c>
      <c r="K122" t="s">
        <v>110</v>
      </c>
      <c r="L122" t="s">
        <v>38</v>
      </c>
      <c r="M122">
        <v>1</v>
      </c>
      <c r="N122" t="s">
        <v>42</v>
      </c>
      <c r="P122">
        <v>24</v>
      </c>
      <c r="Q122">
        <v>1500</v>
      </c>
      <c r="R122">
        <v>29</v>
      </c>
      <c r="S122" t="s">
        <v>38</v>
      </c>
      <c r="T122">
        <v>4</v>
      </c>
      <c r="U122">
        <v>24</v>
      </c>
      <c r="V122" t="s">
        <v>38</v>
      </c>
      <c r="W122" t="s">
        <v>110</v>
      </c>
      <c r="X122" t="s">
        <v>34</v>
      </c>
      <c r="Y122" t="s">
        <v>281</v>
      </c>
      <c r="Z122" t="s">
        <v>38</v>
      </c>
      <c r="AA122" t="s">
        <v>34</v>
      </c>
      <c r="AB122" t="s">
        <v>122</v>
      </c>
      <c r="AC122" t="s">
        <v>38</v>
      </c>
      <c r="AD122" t="s">
        <v>38</v>
      </c>
      <c r="AE122" t="s">
        <v>282</v>
      </c>
    </row>
    <row r="123" spans="1:31">
      <c r="A123" t="s">
        <v>288</v>
      </c>
      <c r="B123" s="2" t="str">
        <f>Hyperlink("https://www.diodes.com/assets/Databriefs/PI5USB2546-Product-Brief.pdf")</f>
        <v>https://www.diodes.com/assets/Databriefs/PI5USB2546-Product-Brief.pdf</v>
      </c>
      <c r="C123" t="str">
        <f>Hyperlink("https://www.diodes.com/part/view/PI5USB2546","PI5USB2546")</f>
        <v>PI5USB2546</v>
      </c>
      <c r="D123" t="s">
        <v>289</v>
      </c>
      <c r="F123" t="s">
        <v>290</v>
      </c>
      <c r="G123" t="s">
        <v>225</v>
      </c>
      <c r="H123" t="s">
        <v>34</v>
      </c>
      <c r="I123" t="s">
        <v>35</v>
      </c>
      <c r="J123">
        <v>2</v>
      </c>
      <c r="K123" t="s">
        <v>110</v>
      </c>
      <c r="L123" t="s">
        <v>38</v>
      </c>
      <c r="M123">
        <v>1</v>
      </c>
      <c r="N123" t="s">
        <v>42</v>
      </c>
      <c r="O123">
        <v>4.5</v>
      </c>
      <c r="P123">
        <v>5.5</v>
      </c>
      <c r="Q123">
        <v>240</v>
      </c>
      <c r="R123">
        <v>73</v>
      </c>
      <c r="S123" t="s">
        <v>38</v>
      </c>
      <c r="T123">
        <v>4.5</v>
      </c>
      <c r="U123">
        <v>5.5</v>
      </c>
      <c r="V123" t="s">
        <v>38</v>
      </c>
      <c r="W123">
        <v>1</v>
      </c>
      <c r="X123" t="s">
        <v>34</v>
      </c>
      <c r="Z123" t="s">
        <v>38</v>
      </c>
      <c r="AA123" t="s">
        <v>34</v>
      </c>
      <c r="AB123">
        <v>85</v>
      </c>
      <c r="AC123" t="s">
        <v>38</v>
      </c>
      <c r="AD123" t="s">
        <v>38</v>
      </c>
      <c r="AE123" t="s">
        <v>291</v>
      </c>
    </row>
    <row r="124" spans="1:31">
      <c r="A124" t="s">
        <v>292</v>
      </c>
      <c r="B124" s="2" t="str">
        <f>Hyperlink("https://www.diodes.com/assets/Datasheets/PI5USB2546A.pdf")</f>
        <v>https://www.diodes.com/assets/Datasheets/PI5USB2546A.pdf</v>
      </c>
      <c r="C124" t="str">
        <f>Hyperlink("https://www.diodes.com/part/view/PI5USB2546A","PI5USB2546A")</f>
        <v>PI5USB2546A</v>
      </c>
      <c r="D124" t="s">
        <v>293</v>
      </c>
      <c r="F124" t="s">
        <v>290</v>
      </c>
      <c r="G124" t="s">
        <v>225</v>
      </c>
      <c r="H124" t="s">
        <v>34</v>
      </c>
      <c r="I124" t="s">
        <v>35</v>
      </c>
      <c r="J124">
        <v>2.4</v>
      </c>
      <c r="K124" t="s">
        <v>110</v>
      </c>
      <c r="L124" t="s">
        <v>38</v>
      </c>
      <c r="M124">
        <v>1</v>
      </c>
      <c r="N124" t="s">
        <v>42</v>
      </c>
      <c r="O124">
        <v>4.5</v>
      </c>
      <c r="P124">
        <v>5.5</v>
      </c>
      <c r="Q124">
        <v>240</v>
      </c>
      <c r="R124">
        <v>73</v>
      </c>
      <c r="S124" t="s">
        <v>38</v>
      </c>
      <c r="T124">
        <v>4.5</v>
      </c>
      <c r="U124">
        <v>5.5</v>
      </c>
      <c r="V124" t="s">
        <v>38</v>
      </c>
      <c r="W124">
        <v>1</v>
      </c>
      <c r="X124" t="s">
        <v>34</v>
      </c>
      <c r="Z124" t="s">
        <v>38</v>
      </c>
      <c r="AA124" t="s">
        <v>34</v>
      </c>
      <c r="AB124">
        <v>85</v>
      </c>
      <c r="AC124" t="s">
        <v>38</v>
      </c>
      <c r="AD124" t="s">
        <v>38</v>
      </c>
      <c r="AE124" t="s">
        <v>291</v>
      </c>
    </row>
    <row r="125" spans="1:31">
      <c r="A125" t="s">
        <v>294</v>
      </c>
      <c r="B125" s="2" t="str">
        <f>Hyperlink("https://www.diodes.com/assets/Datasheets/PI5USB2546AQ.pdf")</f>
        <v>https://www.diodes.com/assets/Datasheets/PI5USB2546AQ.pdf</v>
      </c>
      <c r="C125" t="str">
        <f>Hyperlink("https://www.diodes.com/part/view/PI5USB2546AQ","PI5USB2546AQ")</f>
        <v>PI5USB2546AQ</v>
      </c>
      <c r="D125" t="s">
        <v>295</v>
      </c>
      <c r="F125" t="s">
        <v>290</v>
      </c>
      <c r="G125" t="s">
        <v>225</v>
      </c>
      <c r="H125" t="s">
        <v>38</v>
      </c>
      <c r="I125" t="s">
        <v>121</v>
      </c>
      <c r="J125">
        <v>2.4</v>
      </c>
      <c r="K125" t="s">
        <v>110</v>
      </c>
      <c r="L125" t="s">
        <v>38</v>
      </c>
      <c r="M125">
        <v>1</v>
      </c>
      <c r="N125" t="s">
        <v>42</v>
      </c>
      <c r="O125">
        <v>4.5</v>
      </c>
      <c r="P125">
        <v>5.5</v>
      </c>
      <c r="Q125">
        <v>240</v>
      </c>
      <c r="R125">
        <v>73</v>
      </c>
      <c r="S125" t="s">
        <v>38</v>
      </c>
      <c r="T125">
        <v>4.5</v>
      </c>
      <c r="U125">
        <v>5.5</v>
      </c>
      <c r="V125" t="s">
        <v>38</v>
      </c>
      <c r="W125">
        <v>1</v>
      </c>
      <c r="X125" t="s">
        <v>34</v>
      </c>
      <c r="Z125" t="s">
        <v>38</v>
      </c>
      <c r="AA125" t="s">
        <v>34</v>
      </c>
      <c r="AB125" t="s">
        <v>45</v>
      </c>
      <c r="AC125" t="s">
        <v>38</v>
      </c>
      <c r="AD125" t="s">
        <v>38</v>
      </c>
      <c r="AE125" t="s">
        <v>291</v>
      </c>
    </row>
    <row r="126" spans="1:31">
      <c r="A126" t="s">
        <v>296</v>
      </c>
      <c r="B126" s="2" t="str">
        <f>Hyperlink("https://www.diodes.com/assets/Databriefs/PI5USB2546H-Product-Brief.pdf")</f>
        <v>https://www.diodes.com/assets/Databriefs/PI5USB2546H-Product-Brief.pdf</v>
      </c>
      <c r="C126" t="str">
        <f>Hyperlink("https://www.diodes.com/part/view/PI5USB2546H","PI5USB2546H")</f>
        <v>PI5USB2546H</v>
      </c>
      <c r="D126" t="s">
        <v>295</v>
      </c>
      <c r="F126" t="s">
        <v>290</v>
      </c>
      <c r="G126" t="s">
        <v>225</v>
      </c>
      <c r="H126" t="s">
        <v>34</v>
      </c>
      <c r="I126" t="s">
        <v>35</v>
      </c>
      <c r="J126">
        <v>2</v>
      </c>
      <c r="K126" t="s">
        <v>110</v>
      </c>
      <c r="L126" t="s">
        <v>38</v>
      </c>
      <c r="M126">
        <v>1</v>
      </c>
      <c r="N126" t="s">
        <v>42</v>
      </c>
      <c r="O126">
        <v>4.5</v>
      </c>
      <c r="P126">
        <v>5.5</v>
      </c>
      <c r="Q126">
        <v>240</v>
      </c>
      <c r="R126">
        <v>73</v>
      </c>
      <c r="S126" t="s">
        <v>38</v>
      </c>
      <c r="T126">
        <v>4.5</v>
      </c>
      <c r="U126">
        <v>5.5</v>
      </c>
      <c r="V126" t="s">
        <v>38</v>
      </c>
      <c r="W126">
        <v>1</v>
      </c>
      <c r="X126" t="s">
        <v>34</v>
      </c>
      <c r="Z126" t="s">
        <v>38</v>
      </c>
      <c r="AA126" t="s">
        <v>34</v>
      </c>
      <c r="AB126" t="s">
        <v>45</v>
      </c>
      <c r="AC126" t="s">
        <v>38</v>
      </c>
      <c r="AD126" t="s">
        <v>38</v>
      </c>
      <c r="AE126" t="s">
        <v>291</v>
      </c>
    </row>
    <row r="127" spans="1:31">
      <c r="A127" t="s">
        <v>297</v>
      </c>
      <c r="B127" s="2" t="str">
        <f>Hyperlink("https://www.diodes.com/assets/Datasheets/PI5USB2546J.pdf")</f>
        <v>https://www.diodes.com/assets/Datasheets/PI5USB2546J.pdf</v>
      </c>
      <c r="C127" t="str">
        <f>Hyperlink("https://www.diodes.com/part/view/PI5USB2546J","PI5USB2546J")</f>
        <v>PI5USB2546J</v>
      </c>
      <c r="D127" t="s">
        <v>295</v>
      </c>
      <c r="F127" t="s">
        <v>290</v>
      </c>
      <c r="G127" t="s">
        <v>225</v>
      </c>
      <c r="H127" t="s">
        <v>34</v>
      </c>
      <c r="I127" t="s">
        <v>35</v>
      </c>
      <c r="J127">
        <v>2</v>
      </c>
      <c r="K127" t="s">
        <v>110</v>
      </c>
      <c r="L127" t="s">
        <v>38</v>
      </c>
      <c r="M127">
        <v>1</v>
      </c>
      <c r="N127" t="s">
        <v>42</v>
      </c>
      <c r="O127">
        <v>4.5</v>
      </c>
      <c r="P127">
        <v>5.5</v>
      </c>
      <c r="Q127">
        <v>240</v>
      </c>
      <c r="R127">
        <v>73</v>
      </c>
      <c r="S127" t="s">
        <v>38</v>
      </c>
      <c r="T127">
        <v>4.5</v>
      </c>
      <c r="U127">
        <v>5.5</v>
      </c>
      <c r="V127" t="s">
        <v>38</v>
      </c>
      <c r="W127">
        <v>1</v>
      </c>
      <c r="X127" t="s">
        <v>34</v>
      </c>
      <c r="Z127" t="s">
        <v>38</v>
      </c>
      <c r="AA127" t="s">
        <v>34</v>
      </c>
      <c r="AB127" t="s">
        <v>45</v>
      </c>
      <c r="AC127" t="s">
        <v>38</v>
      </c>
      <c r="AD127" t="s">
        <v>38</v>
      </c>
      <c r="AE127" t="s">
        <v>291</v>
      </c>
    </row>
    <row r="128" spans="1:31">
      <c r="A128" t="s">
        <v>298</v>
      </c>
      <c r="B128" s="2" t="str">
        <f>Hyperlink("https://www.diodes.com/assets/Datasheets/PI5USB2546Q.pdf")</f>
        <v>https://www.diodes.com/assets/Datasheets/PI5USB2546Q.pdf</v>
      </c>
      <c r="C128" t="str">
        <f>Hyperlink("https://www.diodes.com/part/view/PI5USB2546Q","PI5USB2546Q")</f>
        <v>PI5USB2546Q</v>
      </c>
      <c r="D128" t="s">
        <v>299</v>
      </c>
      <c r="F128" t="s">
        <v>290</v>
      </c>
      <c r="G128" t="s">
        <v>225</v>
      </c>
      <c r="H128" t="s">
        <v>38</v>
      </c>
      <c r="I128" t="s">
        <v>121</v>
      </c>
      <c r="J128">
        <v>2</v>
      </c>
      <c r="K128" t="s">
        <v>110</v>
      </c>
      <c r="L128" t="s">
        <v>38</v>
      </c>
      <c r="M128">
        <v>1</v>
      </c>
      <c r="N128" t="s">
        <v>42</v>
      </c>
      <c r="O128">
        <v>4.5</v>
      </c>
      <c r="P128">
        <v>5.5</v>
      </c>
      <c r="Q128">
        <v>240</v>
      </c>
      <c r="R128">
        <v>73</v>
      </c>
      <c r="S128" t="s">
        <v>38</v>
      </c>
      <c r="T128">
        <v>4.5</v>
      </c>
      <c r="U128">
        <v>5.5</v>
      </c>
      <c r="V128" t="s">
        <v>38</v>
      </c>
      <c r="W128">
        <v>1</v>
      </c>
      <c r="X128" t="s">
        <v>34</v>
      </c>
      <c r="Z128" t="s">
        <v>38</v>
      </c>
      <c r="AA128" t="s">
        <v>34</v>
      </c>
      <c r="AB128" t="s">
        <v>45</v>
      </c>
      <c r="AC128" t="s">
        <v>38</v>
      </c>
      <c r="AD128" t="s">
        <v>38</v>
      </c>
      <c r="AE128" t="s">
        <v>291</v>
      </c>
    </row>
  </sheetData>
  <autoFilter ref="A1:AE128"/>
  <hyperlinks>
    <hyperlink ref="C2" r:id="rId_hyperlink_1" tooltip="AP2101" display="AP2101"/>
    <hyperlink ref="C3" r:id="rId_hyperlink_2" tooltip="AP2111" display="AP2111"/>
    <hyperlink ref="C4" r:id="rId_hyperlink_3" tooltip="AP2141" display="AP2141"/>
    <hyperlink ref="C5" r:id="rId_hyperlink_4" tooltip="AP21410" display="AP21410"/>
    <hyperlink ref="C6" r:id="rId_hyperlink_5" tooltip="AP2141D" display="AP2141D"/>
    <hyperlink ref="C7" r:id="rId_hyperlink_6" tooltip="AP2142" display="AP2142"/>
    <hyperlink ref="C8" r:id="rId_hyperlink_7" tooltip="AP2142A" display="AP2142A"/>
    <hyperlink ref="C9" r:id="rId_hyperlink_8" tooltip="AP2145" display="AP2145"/>
    <hyperlink ref="C10" r:id="rId_hyperlink_9" tooltip="AP2146" display="AP2146"/>
    <hyperlink ref="C11" r:id="rId_hyperlink_10" tooltip="AP2151" display="AP2151"/>
    <hyperlink ref="C12" r:id="rId_hyperlink_11" tooltip="AP21510" display="AP21510"/>
    <hyperlink ref="C13" r:id="rId_hyperlink_12" tooltip="AP2151A" display="AP2151A"/>
    <hyperlink ref="C14" r:id="rId_hyperlink_13" tooltip="AP2151D" display="AP2151D"/>
    <hyperlink ref="C15" r:id="rId_hyperlink_14" tooltip="AP2152" display="AP2152"/>
    <hyperlink ref="C16" r:id="rId_hyperlink_15" tooltip="AP2152A" display="AP2152A"/>
    <hyperlink ref="C17" r:id="rId_hyperlink_16" tooltip="AP2156" display="AP2156"/>
    <hyperlink ref="C18" r:id="rId_hyperlink_17" tooltip="AP2161" display="AP2161"/>
    <hyperlink ref="C19" r:id="rId_hyperlink_18" tooltip="AP2161A" display="AP2161A"/>
    <hyperlink ref="C20" r:id="rId_hyperlink_19" tooltip="AP2161D" display="AP2161D"/>
    <hyperlink ref="C21" r:id="rId_hyperlink_20" tooltip="AP2162" display="AP2162"/>
    <hyperlink ref="C22" r:id="rId_hyperlink_21" tooltip="AP2162A" display="AP2162A"/>
    <hyperlink ref="C23" r:id="rId_hyperlink_22" tooltip="AP2166" display="AP2166"/>
    <hyperlink ref="C24" r:id="rId_hyperlink_23" tooltip="AP2171" display="AP2171"/>
    <hyperlink ref="C25" r:id="rId_hyperlink_24" tooltip="AP2171A" display="AP2171A"/>
    <hyperlink ref="C26" r:id="rId_hyperlink_25" tooltip="AP2171D" display="AP2171D"/>
    <hyperlink ref="C27" r:id="rId_hyperlink_26" tooltip="AP2172" display="AP2172"/>
    <hyperlink ref="C28" r:id="rId_hyperlink_27" tooltip="AP2172A" display="AP2172A"/>
    <hyperlink ref="C29" r:id="rId_hyperlink_28" tooltip="AP2176" display="AP2176"/>
    <hyperlink ref="C30" r:id="rId_hyperlink_29" tooltip="AP2181" display="AP2181"/>
    <hyperlink ref="C31" r:id="rId_hyperlink_30" tooltip="AP2181A" display="AP2181A"/>
    <hyperlink ref="C32" r:id="rId_hyperlink_31" tooltip="AP2181D" display="AP2181D"/>
    <hyperlink ref="C33" r:id="rId_hyperlink_32" tooltip="AP2182" display="AP2182"/>
    <hyperlink ref="C34" r:id="rId_hyperlink_33" tooltip="AP2182A" display="AP2182A"/>
    <hyperlink ref="C35" r:id="rId_hyperlink_34" tooltip="AP2186" display="AP2186"/>
    <hyperlink ref="C36" r:id="rId_hyperlink_35" tooltip="AP2191" display="AP2191"/>
    <hyperlink ref="C37" r:id="rId_hyperlink_36" tooltip="AP2191A" display="AP2191A"/>
    <hyperlink ref="C38" r:id="rId_hyperlink_37" tooltip="AP2191D" display="AP2191D"/>
    <hyperlink ref="C39" r:id="rId_hyperlink_38" tooltip="AP2192" display="AP2192"/>
    <hyperlink ref="C40" r:id="rId_hyperlink_39" tooltip="AP2192A" display="AP2192A"/>
    <hyperlink ref="C41" r:id="rId_hyperlink_40" tooltip="AP2196" display="AP2196"/>
    <hyperlink ref="C42" r:id="rId_hyperlink_41" tooltip="AP221448" display="AP221448"/>
    <hyperlink ref="C43" r:id="rId_hyperlink_42" tooltip="AP22615" display="AP22615"/>
    <hyperlink ref="C44" r:id="rId_hyperlink_43" tooltip="AP22652" display="AP22652"/>
    <hyperlink ref="C45" r:id="rId_hyperlink_44" tooltip="AP22652A" display="AP22652A"/>
    <hyperlink ref="C46" r:id="rId_hyperlink_45" tooltip="AP22653" display="AP22653"/>
    <hyperlink ref="C47" r:id="rId_hyperlink_46" tooltip="AP22653A" display="AP22653A"/>
    <hyperlink ref="C48" r:id="rId_hyperlink_47" tooltip="AP22653Q" display="AP22653Q"/>
    <hyperlink ref="C49" r:id="rId_hyperlink_48" tooltip="AP22654" display="AP22654"/>
    <hyperlink ref="C50" r:id="rId_hyperlink_49" tooltip="AP22654Q" display="AP22654Q"/>
    <hyperlink ref="C51" r:id="rId_hyperlink_50" tooltip="AP22655" display="AP22655"/>
    <hyperlink ref="C52" r:id="rId_hyperlink_51" tooltip="AP22655Q" display="AP22655Q"/>
    <hyperlink ref="C53" r:id="rId_hyperlink_52" tooltip="AP2280" display="AP2280"/>
    <hyperlink ref="C54" r:id="rId_hyperlink_53" tooltip="AP22800" display="AP22800"/>
    <hyperlink ref="C55" r:id="rId_hyperlink_54" tooltip="AP22804A" display="AP22804A"/>
    <hyperlink ref="C56" r:id="rId_hyperlink_55" tooltip="AP22804B" display="AP22804B"/>
    <hyperlink ref="C57" r:id="rId_hyperlink_56" tooltip="AP2281" display="AP2281"/>
    <hyperlink ref="C58" r:id="rId_hyperlink_57" tooltip="AP22814A" display="AP22814A"/>
    <hyperlink ref="C59" r:id="rId_hyperlink_58" tooltip="AP22814B" display="AP22814B"/>
    <hyperlink ref="C60" r:id="rId_hyperlink_59" tooltip="AP22815" display="AP22815"/>
    <hyperlink ref="C61" r:id="rId_hyperlink_60" tooltip="AP22816A" display="AP22816A"/>
    <hyperlink ref="C62" r:id="rId_hyperlink_61" tooltip="AP22816B" display="AP22816B"/>
    <hyperlink ref="C63" r:id="rId_hyperlink_62" tooltip="AP22817A" display="AP22817A"/>
    <hyperlink ref="C64" r:id="rId_hyperlink_63" tooltip="AP22817B" display="AP22817B"/>
    <hyperlink ref="C65" r:id="rId_hyperlink_64" tooltip="AP22818A" display="AP22818A"/>
    <hyperlink ref="C66" r:id="rId_hyperlink_65" tooltip="AP22818B" display="AP22818B"/>
    <hyperlink ref="C67" r:id="rId_hyperlink_66" tooltip="AP22850" display="AP22850"/>
    <hyperlink ref="C68" r:id="rId_hyperlink_67" tooltip="AP22908" display="AP22908"/>
    <hyperlink ref="C69" r:id="rId_hyperlink_68" tooltip="AP22913" display="AP22913"/>
    <hyperlink ref="C70" r:id="rId_hyperlink_69" tooltip="AP22916B" display="AP22916B"/>
    <hyperlink ref="C71" r:id="rId_hyperlink_70" tooltip="AP22916C" display="AP22916C"/>
    <hyperlink ref="C72" r:id="rId_hyperlink_71" tooltip="AP22916D" display="AP22916D"/>
    <hyperlink ref="C73" r:id="rId_hyperlink_72" tooltip="AP22916E" display="AP22916E"/>
    <hyperlink ref="C74" r:id="rId_hyperlink_73" tooltip="AP22919Q" display="AP22919Q"/>
    <hyperlink ref="C75" r:id="rId_hyperlink_74" tooltip="AP22953" display="AP22953"/>
    <hyperlink ref="C76" r:id="rId_hyperlink_75" tooltip="AP22966" display="AP22966"/>
    <hyperlink ref="C77" r:id="rId_hyperlink_76" tooltip="AP22980" display="AP22980"/>
    <hyperlink ref="C78" r:id="rId_hyperlink_77" tooltip="AP2301" display="AP2301"/>
    <hyperlink ref="C79" r:id="rId_hyperlink_78" tooltip="AP2301A" display="AP2301A"/>
    <hyperlink ref="C80" r:id="rId_hyperlink_79" tooltip="AP2311" display="AP2311"/>
    <hyperlink ref="C81" r:id="rId_hyperlink_80" tooltip="AP2311A" display="AP2311A"/>
    <hyperlink ref="C82" r:id="rId_hyperlink_81" tooltip="AP2331" display="AP2331"/>
    <hyperlink ref="C83" r:id="rId_hyperlink_82" tooltip="AP2331TD" display="AP2331TD"/>
    <hyperlink ref="C84" r:id="rId_hyperlink_83" tooltip="AP2337" display="AP2337"/>
    <hyperlink ref="C85" r:id="rId_hyperlink_84" tooltip="AP2401" display="AP2401"/>
    <hyperlink ref="C86" r:id="rId_hyperlink_85" tooltip="AP2401A" display="AP2401A"/>
    <hyperlink ref="C87" r:id="rId_hyperlink_86" tooltip="AP2411" display="AP2411"/>
    <hyperlink ref="C88" r:id="rId_hyperlink_87" tooltip="AP2411A" display="AP2411A"/>
    <hyperlink ref="C89" r:id="rId_hyperlink_88" tooltip="AP2501" display="AP2501"/>
    <hyperlink ref="C90" r:id="rId_hyperlink_89" tooltip="AP2501A" display="AP2501A"/>
    <hyperlink ref="C91" r:id="rId_hyperlink_90" tooltip="AP2511" display="AP2511"/>
    <hyperlink ref="C92" r:id="rId_hyperlink_91" tooltip="AP2511A" display="AP2511A"/>
    <hyperlink ref="C93" r:id="rId_hyperlink_92" tooltip="AP25810L" display="AP25810L"/>
    <hyperlink ref="C94" r:id="rId_hyperlink_93" tooltip="AP25810LQ" display="AP25810LQ"/>
    <hyperlink ref="C95" r:id="rId_hyperlink_94" tooltip="AP2810A" display="AP2810A"/>
    <hyperlink ref="C96" r:id="rId_hyperlink_95" tooltip="AP2810B" display="AP2810B"/>
    <hyperlink ref="C97" r:id="rId_hyperlink_96" tooltip="AP2810C" display="AP2810C"/>
    <hyperlink ref="C98" r:id="rId_hyperlink_97" tooltip="AP2810D" display="AP2810D"/>
    <hyperlink ref="C99" r:id="rId_hyperlink_98" tooltip="AP2815A" display="AP2815A"/>
    <hyperlink ref="C100" r:id="rId_hyperlink_99" tooltip="AP2815B" display="AP2815B"/>
    <hyperlink ref="C101" r:id="rId_hyperlink_100" tooltip="AP2815C" display="AP2815C"/>
    <hyperlink ref="C102" r:id="rId_hyperlink_101" tooltip="AP2815D" display="AP2815D"/>
    <hyperlink ref="C103" r:id="rId_hyperlink_102" tooltip="AP2821" display="AP2821"/>
    <hyperlink ref="C104" r:id="rId_hyperlink_103" tooltip="AP74700Q" display="AP74700Q"/>
    <hyperlink ref="C105" r:id="rId_hyperlink_104" tooltip="AP91350H" display="AP91350H"/>
    <hyperlink ref="C106" r:id="rId_hyperlink_105" tooltip="AP91352" display="AP91352"/>
    <hyperlink ref="C107" r:id="rId_hyperlink_106" tooltip="DLS3035FGBQ" display="DLS3035FGBQ"/>
    <hyperlink ref="C108" r:id="rId_hyperlink_107" tooltip="DML1008LDS" display="DML1008LDS"/>
    <hyperlink ref="C109" r:id="rId_hyperlink_108" tooltip="DML1010FDK" display="DML1010FDK"/>
    <hyperlink ref="C110" r:id="rId_hyperlink_109" tooltip="DML1012LDS" display="DML1012LDS"/>
    <hyperlink ref="C111" r:id="rId_hyperlink_110" tooltip="DML10M8LDS" display="DML10M8LDS"/>
    <hyperlink ref="C112" r:id="rId_hyperlink_111" tooltip="DML22990LWG" display="DML22990LWG"/>
    <hyperlink ref="C113" r:id="rId_hyperlink_112" tooltip="DML3006LFDS" display="DML3006LFDS"/>
    <hyperlink ref="C114" r:id="rId_hyperlink_113" tooltip="DML3008LFDS" display="DML3008LFDS"/>
    <hyperlink ref="C115" r:id="rId_hyperlink_114" tooltip="DML3009LDC" display="DML3009LDC"/>
    <hyperlink ref="C116" r:id="rId_hyperlink_115" tooltip="DML3010ALFDS" display="DML3010ALFDS"/>
    <hyperlink ref="C117" r:id="rId_hyperlink_116" tooltip="DML3011ALFDS" display="DML3011ALFDS"/>
    <hyperlink ref="C118" r:id="rId_hyperlink_117" tooltip="DML3012LDC" display="DML3012LDC"/>
    <hyperlink ref="C119" r:id="rId_hyperlink_118" tooltip="DPS1113" display="DPS1113"/>
    <hyperlink ref="C120" r:id="rId_hyperlink_119" tooltip="DPS1133" display="DPS1133"/>
    <hyperlink ref="C121" r:id="rId_hyperlink_120" tooltip="DPS1133FIAQ" display="DPS1133FIAQ"/>
    <hyperlink ref="C122" r:id="rId_hyperlink_121" tooltip="DPS1135" display="DPS1135"/>
    <hyperlink ref="C123" r:id="rId_hyperlink_122" tooltip="PI5USB2546" display="PI5USB2546"/>
    <hyperlink ref="C124" r:id="rId_hyperlink_123" tooltip="PI5USB2546A" display="PI5USB2546A"/>
    <hyperlink ref="C125" r:id="rId_hyperlink_124" tooltip="PI5USB2546AQ" display="PI5USB2546AQ"/>
    <hyperlink ref="C126" r:id="rId_hyperlink_125" tooltip="PI5USB2546H" display="PI5USB2546H"/>
    <hyperlink ref="C127" r:id="rId_hyperlink_126" tooltip="PI5USB2546J" display="PI5USB2546J"/>
    <hyperlink ref="C128" r:id="rId_hyperlink_127" tooltip="PI5USB2546Q" display="PI5USB2546Q"/>
    <hyperlink ref="B2" r:id="rId_hyperlink_128" tooltip="https://www.diodes.com/assets/Datasheets/AP2101_2111.pdf" display="https://www.diodes.com/assets/Datasheets/AP2101_2111.pdf"/>
    <hyperlink ref="B3" r:id="rId_hyperlink_129" tooltip="https://www.diodes.com/assets/Datasheets/AP2101_2111.pdf" display="https://www.diodes.com/assets/Datasheets/AP2101_2111.pdf"/>
    <hyperlink ref="B4" r:id="rId_hyperlink_130" tooltip="https://www.diodes.com/assets/Datasheets/AP2141-51.pdf" display="https://www.diodes.com/assets/Datasheets/AP2141-51.pdf"/>
    <hyperlink ref="B5" r:id="rId_hyperlink_131" tooltip="https://www.diodes.com/assets/Datasheets/AP21410_21510.pdf" display="https://www.diodes.com/assets/Datasheets/AP21410_21510.pdf"/>
    <hyperlink ref="B6" r:id="rId_hyperlink_132" tooltip="https://www.diodes.com/assets/Datasheets/AP2141D_51D.pdf" display="https://www.diodes.com/assets/Datasheets/AP2141D_51D.pdf"/>
    <hyperlink ref="B7" r:id="rId_hyperlink_133" tooltip="https://www.diodes.com/assets/Datasheets/AP2142_52.pdf" display="https://www.diodes.com/assets/Datasheets/AP2142_52.pdf"/>
    <hyperlink ref="B8" r:id="rId_hyperlink_134" tooltip="https://www.diodes.com/assets/Datasheets/AP2142A_52A.pdf" display="https://www.diodes.com/assets/Datasheets/AP2142A_52A.pdf"/>
    <hyperlink ref="B9" r:id="rId_hyperlink_135" tooltip="https://www.diodes.com/assets/Datasheets/AP2145.pdf" display="https://www.diodes.com/assets/Datasheets/AP2145.pdf"/>
    <hyperlink ref="B10" r:id="rId_hyperlink_136" tooltip="https://www.diodes.com/assets/Datasheets/AP2146_56.pdf" display="https://www.diodes.com/assets/Datasheets/AP2146_56.pdf"/>
    <hyperlink ref="B11" r:id="rId_hyperlink_137" tooltip="https://www.diodes.com/assets/Datasheets/AP2141-51.pdf" display="https://www.diodes.com/assets/Datasheets/AP2141-51.pdf"/>
    <hyperlink ref="B12" r:id="rId_hyperlink_138" tooltip="https://www.diodes.com/assets/Datasheets/AP21410_21510.pdf" display="https://www.diodes.com/assets/Datasheets/AP21410_21510.pdf"/>
    <hyperlink ref="B13" r:id="rId_hyperlink_139" tooltip="https://www.diodes.com/assets/Datasheets/AP2151A.pdf" display="https://www.diodes.com/assets/Datasheets/AP2151A.pdf"/>
    <hyperlink ref="B14" r:id="rId_hyperlink_140" tooltip="https://www.diodes.com/assets/Datasheets/AP2141D_51D.pdf" display="https://www.diodes.com/assets/Datasheets/AP2141D_51D.pdf"/>
    <hyperlink ref="B15" r:id="rId_hyperlink_141" tooltip="https://www.diodes.com/assets/Datasheets/AP2142_52.pdf" display="https://www.diodes.com/assets/Datasheets/AP2142_52.pdf"/>
    <hyperlink ref="B16" r:id="rId_hyperlink_142" tooltip="https://www.diodes.com/assets/Datasheets/AP2142A_52A.pdf" display="https://www.diodes.com/assets/Datasheets/AP2142A_52A.pdf"/>
    <hyperlink ref="B17" r:id="rId_hyperlink_143" tooltip="https://www.diodes.com/assets/Datasheets/AP2146_56.pdf" display="https://www.diodes.com/assets/Datasheets/AP2146_56.pdf"/>
    <hyperlink ref="B18" r:id="rId_hyperlink_144" tooltip="https://www.diodes.com/assets/Datasheets/AP2161_71.pdf" display="https://www.diodes.com/assets/Datasheets/AP2161_71.pdf"/>
    <hyperlink ref="B19" r:id="rId_hyperlink_145" tooltip="https://www.diodes.com/assets/Datasheets/AP2161A_71A.pdf" display="https://www.diodes.com/assets/Datasheets/AP2161A_71A.pdf"/>
    <hyperlink ref="B20" r:id="rId_hyperlink_146" tooltip="https://www.diodes.com/assets/Datasheets/AP2161D_71D.pdf" display="https://www.diodes.com/assets/Datasheets/AP2161D_71D.pdf"/>
    <hyperlink ref="B21" r:id="rId_hyperlink_147" tooltip="https://www.diodes.com/assets/Datasheets/AP2162_72.pdf" display="https://www.diodes.com/assets/Datasheets/AP2162_72.pdf"/>
    <hyperlink ref="B22" r:id="rId_hyperlink_148" tooltip="https://www.diodes.com/assets/Datasheets/AP2162A_72A.pdf" display="https://www.diodes.com/assets/Datasheets/AP2162A_72A.pdf"/>
    <hyperlink ref="B23" r:id="rId_hyperlink_149" tooltip="https://www.diodes.com/assets/Datasheets/AP2166_76.pdf" display="https://www.diodes.com/assets/Datasheets/AP2166_76.pdf"/>
    <hyperlink ref="B24" r:id="rId_hyperlink_150" tooltip="https://www.diodes.com/assets/Datasheets/AP2161_71.pdf" display="https://www.diodes.com/assets/Datasheets/AP2161_71.pdf"/>
    <hyperlink ref="B25" r:id="rId_hyperlink_151" tooltip="https://www.diodes.com/assets/Datasheets/AP2161A_71A.pdf" display="https://www.diodes.com/assets/Datasheets/AP2161A_71A.pdf"/>
    <hyperlink ref="B26" r:id="rId_hyperlink_152" tooltip="https://www.diodes.com/assets/Datasheets/AP2161D_71D.pdf" display="https://www.diodes.com/assets/Datasheets/AP2161D_71D.pdf"/>
    <hyperlink ref="B27" r:id="rId_hyperlink_153" tooltip="https://www.diodes.com/assets/Datasheets/AP2162_72.pdf" display="https://www.diodes.com/assets/Datasheets/AP2162_72.pdf"/>
    <hyperlink ref="B28" r:id="rId_hyperlink_154" tooltip="https://www.diodes.com/assets/Datasheets/AP2162A_72A.pdf" display="https://www.diodes.com/assets/Datasheets/AP2162A_72A.pdf"/>
    <hyperlink ref="B29" r:id="rId_hyperlink_155" tooltip="https://www.diodes.com/assets/Datasheets/AP2166_76.pdf" display="https://www.diodes.com/assets/Datasheets/AP2166_76.pdf"/>
    <hyperlink ref="B30" r:id="rId_hyperlink_156" tooltip="https://www.diodes.com/assets/Datasheets/AP2181_91.pdf" display="https://www.diodes.com/assets/Datasheets/AP2181_91.pdf"/>
    <hyperlink ref="B31" r:id="rId_hyperlink_157" tooltip="https://www.diodes.com/assets/Datasheets/AP2181A-91A.pdf" display="https://www.diodes.com/assets/Datasheets/AP2181A-91A.pdf"/>
    <hyperlink ref="B32" r:id="rId_hyperlink_158" tooltip="https://www.diodes.com/assets/Datasheets/AP2181D-91D.pdf" display="https://www.diodes.com/assets/Datasheets/AP2181D-91D.pdf"/>
    <hyperlink ref="B33" r:id="rId_hyperlink_159" tooltip="https://www.diodes.com/assets/Datasheets/AP2182_92.pdf" display="https://www.diodes.com/assets/Datasheets/AP2182_92.pdf"/>
    <hyperlink ref="B34" r:id="rId_hyperlink_160" tooltip="https://www.diodes.com/assets/Datasheets/AP2182A_92A.pdf" display="https://www.diodes.com/assets/Datasheets/AP2182A_92A.pdf"/>
    <hyperlink ref="B35" r:id="rId_hyperlink_161" tooltip="https://www.diodes.com/assets/Datasheets/AP2186_96.pdf" display="https://www.diodes.com/assets/Datasheets/AP2186_96.pdf"/>
    <hyperlink ref="B36" r:id="rId_hyperlink_162" tooltip="https://www.diodes.com/assets/Datasheets/AP2181_91.pdf" display="https://www.diodes.com/assets/Datasheets/AP2181_91.pdf"/>
    <hyperlink ref="B37" r:id="rId_hyperlink_163" tooltip="https://www.diodes.com/assets/Datasheets/AP2181A-91A.pdf" display="https://www.diodes.com/assets/Datasheets/AP2181A-91A.pdf"/>
    <hyperlink ref="B38" r:id="rId_hyperlink_164" tooltip="https://www.diodes.com/assets/Datasheets/AP2181D-91D.pdf" display="https://www.diodes.com/assets/Datasheets/AP2181D-91D.pdf"/>
    <hyperlink ref="B39" r:id="rId_hyperlink_165" tooltip="https://www.diodes.com/assets/Datasheets/AP2182_92.pdf" display="https://www.diodes.com/assets/Datasheets/AP2182_92.pdf"/>
    <hyperlink ref="B40" r:id="rId_hyperlink_166" tooltip="https://www.diodes.com/assets/Datasheets/AP2182A_92A.pdf" display="https://www.diodes.com/assets/Datasheets/AP2182A_92A.pdf"/>
    <hyperlink ref="B41" r:id="rId_hyperlink_167" tooltip="https://www.diodes.com/assets/Datasheets/AP2186_96.pdf" display="https://www.diodes.com/assets/Datasheets/AP2186_96.pdf"/>
    <hyperlink ref="B42" r:id="rId_hyperlink_168" tooltip="https://www.diodes.com/assets/Datasheets/AP221448.pdf" display="https://www.diodes.com/assets/Datasheets/AP221448.pdf"/>
    <hyperlink ref="B43" r:id="rId_hyperlink_169" tooltip="https://www.diodes.com/assets/Datasheets/AP22815-615.pdf" display="https://www.diodes.com/assets/Datasheets/AP22815-615.pdf"/>
    <hyperlink ref="B44" r:id="rId_hyperlink_170" tooltip="https://www.diodes.com/assets/Datasheets/AP22652_53_52A_53A.pdf" display="https://www.diodes.com/assets/Datasheets/AP22652_53_52A_53A.pdf"/>
    <hyperlink ref="B45" r:id="rId_hyperlink_171" tooltip="https://www.diodes.com/assets/Datasheets/AP22652_53_52A_53A.pdf" display="https://www.diodes.com/assets/Datasheets/AP22652_53_52A_53A.pdf"/>
    <hyperlink ref="B46" r:id="rId_hyperlink_172" tooltip="https://www.diodes.com/assets/Datasheets/AP22652_53_52A_53A.pdf" display="https://www.diodes.com/assets/Datasheets/AP22652_53_52A_53A.pdf"/>
    <hyperlink ref="B47" r:id="rId_hyperlink_173" tooltip="https://www.diodes.com/assets/Datasheets/AP22652_53_52A_53A.pdf" display="https://www.diodes.com/assets/Datasheets/AP22652_53_52A_53A.pdf"/>
    <hyperlink ref="B48" r:id="rId_hyperlink_174" tooltip="https://www.diodes.com/assets/Datasheets/AP22653Q.pdf" display="https://www.diodes.com/assets/Datasheets/AP22653Q.pdf"/>
    <hyperlink ref="B49" r:id="rId_hyperlink_175" tooltip="https://www.diodes.com/assets/Datasheets/AP22654_AP22655.pdf" display="https://www.diodes.com/assets/Datasheets/AP22654_AP22655.pdf"/>
    <hyperlink ref="B50" r:id="rId_hyperlink_176" tooltip="https://www.diodes.com/assets/Datasheets/AP22654Q_AP22655Q.pdf" display="https://www.diodes.com/assets/Datasheets/AP22654Q_AP22655Q.pdf"/>
    <hyperlink ref="B51" r:id="rId_hyperlink_177" tooltip="https://www.diodes.com/assets/Datasheets/AP22654_AP22655.pdf" display="https://www.diodes.com/assets/Datasheets/AP22654_AP22655.pdf"/>
    <hyperlink ref="B52" r:id="rId_hyperlink_178" tooltip="https://www.diodes.com/assets/Datasheets/AP22654Q_AP22655Q.pdf" display="https://www.diodes.com/assets/Datasheets/AP22654Q_AP22655Q.pdf"/>
    <hyperlink ref="B53" r:id="rId_hyperlink_179" tooltip="https://www.diodes.com/assets/Datasheets/AP2280.pdf" display="https://www.diodes.com/assets/Datasheets/AP2280.pdf"/>
    <hyperlink ref="B54" r:id="rId_hyperlink_180" tooltip="https://www.diodes.com/assets/Datasheets/AP22800.pdf" display="https://www.diodes.com/assets/Datasheets/AP22800.pdf"/>
    <hyperlink ref="B55" r:id="rId_hyperlink_181" tooltip="https://www.diodes.com/assets/Datasheets/AP22804-14.pdf" display="https://www.diodes.com/assets/Datasheets/AP22804-14.pdf"/>
    <hyperlink ref="B56" r:id="rId_hyperlink_182" tooltip="https://www.diodes.com/assets/Datasheets/AP22804-14.pdf" display="https://www.diodes.com/assets/Datasheets/AP22804-14.pdf"/>
    <hyperlink ref="B57" r:id="rId_hyperlink_183" tooltip="https://www.diodes.com/assets/Datasheets/AP2281.pdf" display="https://www.diodes.com/assets/Datasheets/AP2281.pdf"/>
    <hyperlink ref="B58" r:id="rId_hyperlink_184" tooltip="https://www.diodes.com/assets/Datasheets/AP22804_14.pdf" display="https://www.diodes.com/assets/Datasheets/AP22804_14.pdf"/>
    <hyperlink ref="B59" r:id="rId_hyperlink_185" tooltip="https://www.diodes.com/assets/Datasheets/AP22804_14.pdf" display="https://www.diodes.com/assets/Datasheets/AP22804_14.pdf"/>
    <hyperlink ref="B60" r:id="rId_hyperlink_186" tooltip="https://www.diodes.com/assets/Datasheets/AP22815-615.pdf" display="https://www.diodes.com/assets/Datasheets/AP22815-615.pdf"/>
    <hyperlink ref="B61" r:id="rId_hyperlink_187" tooltip="https://www.diodes.com/assets/Datasheets/AP22816_17_18.pdf" display="https://www.diodes.com/assets/Datasheets/AP22816_17_18.pdf"/>
    <hyperlink ref="B62" r:id="rId_hyperlink_188" tooltip="https://www.diodes.com/assets/Datasheets/AP22816_17_18.pdf" display="https://www.diodes.com/assets/Datasheets/AP22816_17_18.pdf"/>
    <hyperlink ref="B63" r:id="rId_hyperlink_189" tooltip="https://www.diodes.com/assets/Datasheets/AP22816_17_18.pdf" display="https://www.diodes.com/assets/Datasheets/AP22816_17_18.pdf"/>
    <hyperlink ref="B64" r:id="rId_hyperlink_190" tooltip="https://www.diodes.com/assets/Datasheets/AP22816_17_18.pdf" display="https://www.diodes.com/assets/Datasheets/AP22816_17_18.pdf"/>
    <hyperlink ref="B65" r:id="rId_hyperlink_191" tooltip="https://www.diodes.com/assets/Datasheets/AP22816_17_18.pdf" display="https://www.diodes.com/assets/Datasheets/AP22816_17_18.pdf"/>
    <hyperlink ref="B66" r:id="rId_hyperlink_192" tooltip="https://www.diodes.com/assets/Datasheets/AP22816_17_18.pdf" display="https://www.diodes.com/assets/Datasheets/AP22816_17_18.pdf"/>
    <hyperlink ref="B67" r:id="rId_hyperlink_193" tooltip="https://www.diodes.com/assets/Datasheets/AP22850.pdf" display="https://www.diodes.com/assets/Datasheets/AP22850.pdf"/>
    <hyperlink ref="B68" r:id="rId_hyperlink_194" tooltip="https://www.diodes.com/assets/Datasheets/AP22908.pdf" display="https://www.diodes.com/assets/Datasheets/AP22908.pdf"/>
    <hyperlink ref="B69" r:id="rId_hyperlink_195" tooltip="https://www.diodes.com/assets/Datasheets/AP22913.pdf" display="https://www.diodes.com/assets/Datasheets/AP22913.pdf"/>
    <hyperlink ref="B70" r:id="rId_hyperlink_196" tooltip="https://www.diodes.com/assets/Datasheets/AP22916.pdf" display="https://www.diodes.com/assets/Datasheets/AP22916.pdf"/>
    <hyperlink ref="B71" r:id="rId_hyperlink_197" tooltip="https://www.diodes.com/assets/Datasheets/AP22916.pdf" display="https://www.diodes.com/assets/Datasheets/AP22916.pdf"/>
    <hyperlink ref="B72" r:id="rId_hyperlink_198" tooltip="https://www.diodes.com/assets/Datasheets/AP22916.pdf" display="https://www.diodes.com/assets/Datasheets/AP22916.pdf"/>
    <hyperlink ref="B73" r:id="rId_hyperlink_199" tooltip="https://www.diodes.com/assets/Datasheets/AP22916.pdf" display="https://www.diodes.com/assets/Datasheets/AP22916.pdf"/>
    <hyperlink ref="B74" r:id="rId_hyperlink_200" tooltip="https://www.diodes.com/assets/Datasheets/AP22919Q.pdf" display="https://www.diodes.com/assets/Datasheets/AP22919Q.pdf"/>
    <hyperlink ref="B75" r:id="rId_hyperlink_201" tooltip="https://www.diodes.com/assets/Datasheets/AP22953.pdf" display="https://www.diodes.com/assets/Datasheets/AP22953.pdf"/>
    <hyperlink ref="B76" r:id="rId_hyperlink_202" tooltip="https://www.diodes.com/assets/Datasheets/AP22966.pdf" display="https://www.diodes.com/assets/Datasheets/AP22966.pdf"/>
    <hyperlink ref="B77" r:id="rId_hyperlink_203" tooltip="https://www.diodes.com/assets/Datasheets/AP22980.pdf" display="https://www.diodes.com/assets/Datasheets/AP22980.pdf"/>
    <hyperlink ref="B78" r:id="rId_hyperlink_204" tooltip="https://www.diodes.com/assets/Datasheets/AP2301-11.pdf" display="https://www.diodes.com/assets/Datasheets/AP2301-11.pdf"/>
    <hyperlink ref="B79" r:id="rId_hyperlink_205" tooltip="https://www.diodes.com/assets/Datasheets/AP23x1A.pdf" display="https://www.diodes.com/assets/Datasheets/AP23x1A.pdf"/>
    <hyperlink ref="B80" r:id="rId_hyperlink_206" tooltip="https://www.diodes.com/assets/Datasheets/AP2301-11.pdf" display="https://www.diodes.com/assets/Datasheets/AP2301-11.pdf"/>
    <hyperlink ref="B81" r:id="rId_hyperlink_207" tooltip="https://www.diodes.com/assets/Datasheets/AP23x1A.pdf" display="https://www.diodes.com/assets/Datasheets/AP23x1A.pdf"/>
    <hyperlink ref="B82" r:id="rId_hyperlink_208" tooltip="https://www.diodes.com/assets/Datasheets/AP2331.pdf" display="https://www.diodes.com/assets/Datasheets/AP2331.pdf"/>
    <hyperlink ref="B83" r:id="rId_hyperlink_209" tooltip="https://www.diodes.com/assets/Datasheets/AP2331TD.pdf" display="https://www.diodes.com/assets/Datasheets/AP2331TD.pdf"/>
    <hyperlink ref="B84" r:id="rId_hyperlink_210" tooltip="https://www.diodes.com/assets/Datasheets/AP2337.pdf" display="https://www.diodes.com/assets/Datasheets/AP2337.pdf"/>
    <hyperlink ref="B85" r:id="rId_hyperlink_211" tooltip="https://www.diodes.com/assets/Datasheets/AP24x1.pdf" display="https://www.diodes.com/assets/Datasheets/AP24x1.pdf"/>
    <hyperlink ref="B86" r:id="rId_hyperlink_212" tooltip="https://www.diodes.com/assets/Datasheets/AP24x1A.pdf" display="https://www.diodes.com/assets/Datasheets/AP24x1A.pdf"/>
    <hyperlink ref="B87" r:id="rId_hyperlink_213" tooltip="https://www.diodes.com/assets/Datasheets/AP24x1.pdf" display="https://www.diodes.com/assets/Datasheets/AP24x1.pdf"/>
    <hyperlink ref="B88" r:id="rId_hyperlink_214" tooltip="https://www.diodes.com/assets/Datasheets/AP24x1A.pdf" display="https://www.diodes.com/assets/Datasheets/AP24x1A.pdf"/>
    <hyperlink ref="B89" r:id="rId_hyperlink_215" tooltip="https://www.diodes.com/assets/Datasheets/AP25x1.pdf" display="https://www.diodes.com/assets/Datasheets/AP25x1.pdf"/>
    <hyperlink ref="B90" r:id="rId_hyperlink_216" tooltip="https://www.diodes.com/assets/Datasheets/AP25x1A.pdf" display="https://www.diodes.com/assets/Datasheets/AP25x1A.pdf"/>
    <hyperlink ref="B91" r:id="rId_hyperlink_217" tooltip="https://www.diodes.com/assets/Datasheets/AP25x1.pdf" display="https://www.diodes.com/assets/Datasheets/AP25x1.pdf"/>
    <hyperlink ref="B92" r:id="rId_hyperlink_218" tooltip="https://www.diodes.com/assets/Datasheets/AP25x1A.pdf" display="https://www.diodes.com/assets/Datasheets/AP25x1A.pdf"/>
    <hyperlink ref="B93" r:id="rId_hyperlink_219" tooltip="https://www.diodes.com/assets/Datasheets/AP25810L.pdf" display="https://www.diodes.com/assets/Datasheets/AP25810L.pdf"/>
    <hyperlink ref="B94" r:id="rId_hyperlink_220" tooltip="https://www.diodes.com/assets/Datasheets/AP25810LQ.pdf" display="https://www.diodes.com/assets/Datasheets/AP25810LQ.pdf"/>
    <hyperlink ref="B95" r:id="rId_hyperlink_221" tooltip="https://www.diodes.com/assets/Datasheets/AP2810.pdf" display="https://www.diodes.com/assets/Datasheets/AP2810.pdf"/>
    <hyperlink ref="B96" r:id="rId_hyperlink_222" tooltip="https://www.diodes.com/assets/Datasheets/AP2810.pdf" display="https://www.diodes.com/assets/Datasheets/AP2810.pdf"/>
    <hyperlink ref="B97" r:id="rId_hyperlink_223" tooltip="https://www.diodes.com/assets/Datasheets/AP2810.pdf" display="https://www.diodes.com/assets/Datasheets/AP2810.pdf"/>
    <hyperlink ref="B98" r:id="rId_hyperlink_224" tooltip="https://www.diodes.com/assets/Datasheets/AP2810.pdf" display="https://www.diodes.com/assets/Datasheets/AP2810.pdf"/>
    <hyperlink ref="B99" r:id="rId_hyperlink_225" tooltip="https://www.diodes.com/assets/Datasheets/AP2815.pdf" display="https://www.diodes.com/assets/Datasheets/AP2815.pdf"/>
    <hyperlink ref="B100" r:id="rId_hyperlink_226" tooltip="https://www.diodes.com/assets/Datasheets/AP2815.pdf" display="https://www.diodes.com/assets/Datasheets/AP2815.pdf"/>
    <hyperlink ref="B101" r:id="rId_hyperlink_227" tooltip="https://www.diodes.com/assets/Datasheets/AP2815.pdf" display="https://www.diodes.com/assets/Datasheets/AP2815.pdf"/>
    <hyperlink ref="B102" r:id="rId_hyperlink_228" tooltip="https://www.diodes.com/assets/Datasheets/AP2815D.pdf" display="https://www.diodes.com/assets/Datasheets/AP2815D.pdf"/>
    <hyperlink ref="B103" r:id="rId_hyperlink_229" tooltip="https://www.diodes.com/assets/Datasheets/AP2821.pdf" display="https://www.diodes.com/assets/Datasheets/AP2821.pdf"/>
    <hyperlink ref="B104" r:id="rId_hyperlink_230" tooltip="https://www.diodes.com/assets/Datasheets/AP74700Q.pdf" display="https://www.diodes.com/assets/Datasheets/AP74700Q.pdf"/>
    <hyperlink ref="B105" r:id="rId_hyperlink_231" tooltip="https://www.diodes.com/assets/Datasheets/AP91350H.pdf" display="https://www.diodes.com/assets/Datasheets/AP91350H.pdf"/>
    <hyperlink ref="B106" r:id="rId_hyperlink_232" tooltip="https://www.diodes.com/assets/Datasheets/AP91352.pdf" display="https://www.diodes.com/assets/Datasheets/AP91352.pdf"/>
    <hyperlink ref="B107" r:id="rId_hyperlink_233" tooltip="https://www.diodes.com/assets/Datasheets/DLS3035FGBQ.pdf" display="https://www.diodes.com/assets/Datasheets/DLS3035FGBQ.pdf"/>
    <hyperlink ref="B108" r:id="rId_hyperlink_234" tooltip="https://www.diodes.com/assets/Datasheets/DML1008LDS.pdf" display="https://www.diodes.com/assets/Datasheets/DML1008LDS.pdf"/>
    <hyperlink ref="B109" r:id="rId_hyperlink_235" tooltip="https://www.diodes.com/assets/Datasheets/DML1010FDK.pdf" display="https://www.diodes.com/assets/Datasheets/DML1010FDK.pdf"/>
    <hyperlink ref="B110" r:id="rId_hyperlink_236" tooltip="https://www.diodes.com/assets/Datasheets/DML1012LDS.pdf" display="https://www.diodes.com/assets/Datasheets/DML1012LDS.pdf"/>
    <hyperlink ref="B111" r:id="rId_hyperlink_237" tooltip="https://www.diodes.com/assets/Datasheets/DML10M8LDS.pdf" display="https://www.diodes.com/assets/Datasheets/DML10M8LDS.pdf"/>
    <hyperlink ref="B112" r:id="rId_hyperlink_238" tooltip="https://www.diodes.com/assets/Datasheets/DML22990LWG.pdf" display="https://www.diodes.com/assets/Datasheets/DML22990LWG.pdf"/>
    <hyperlink ref="B113" r:id="rId_hyperlink_239" tooltip="https://www.diodes.com/assets/Datasheets/DML3006LFDS.pdf" display="https://www.diodes.com/assets/Datasheets/DML3006LFDS.pdf"/>
    <hyperlink ref="B114" r:id="rId_hyperlink_240" tooltip="https://www.diodes.com/assets/Datasheets/DML3008LFDS.pdf" display="https://www.diodes.com/assets/Datasheets/DML3008LFDS.pdf"/>
    <hyperlink ref="B115" r:id="rId_hyperlink_241" tooltip="https://www.diodes.com/assets/Datasheets/DML3009LDC.pdf" display="https://www.diodes.com/assets/Datasheets/DML3009LDC.pdf"/>
    <hyperlink ref="B116" r:id="rId_hyperlink_242" tooltip="https://www.diodes.com/assets/Datasheets/DML3010ALFDS.pdf" display="https://www.diodes.com/assets/Datasheets/DML3010ALFDS.pdf"/>
    <hyperlink ref="B117" r:id="rId_hyperlink_243" tooltip="https://www.diodes.com/assets/Datasheets/DML3011ALFDS.pdf" display="https://www.diodes.com/assets/Datasheets/DML3011ALFDS.pdf"/>
    <hyperlink ref="B118" r:id="rId_hyperlink_244" tooltip="https://www.diodes.com/assets/Datasheets/DML3012LDC.pdf" display="https://www.diodes.com/assets/Datasheets/DML3012LDC.pdf"/>
    <hyperlink ref="B119" r:id="rId_hyperlink_245" tooltip="https://www.diodes.com/assets/Datasheets/DPS1113.pdf" display="https://www.diodes.com/assets/Datasheets/DPS1113.pdf"/>
    <hyperlink ref="B120" r:id="rId_hyperlink_246" tooltip="https://www.diodes.com/assets/Datasheets/DPS1133.pdf" display="https://www.diodes.com/assets/Datasheets/DPS1133.pdf"/>
    <hyperlink ref="B121" r:id="rId_hyperlink_247" tooltip="https://www.diodes.com/assets/Datasheets/DPS1133FIAQ.pdf" display="https://www.diodes.com/assets/Datasheets/DPS1133FIAQ.pdf"/>
    <hyperlink ref="B122" r:id="rId_hyperlink_248" tooltip="https://www.diodes.com/assets/Datasheets/DPS1135.pdf" display="https://www.diodes.com/assets/Datasheets/DPS1135.pdf"/>
    <hyperlink ref="B123" r:id="rId_hyperlink_249" tooltip="https://www.diodes.com/assets/Databriefs/PI5USB2546-Product-Brief.pdf" display="https://www.diodes.com/assets/Databriefs/PI5USB2546-Product-Brief.pdf"/>
    <hyperlink ref="B124" r:id="rId_hyperlink_250" tooltip="https://www.diodes.com/assets/Datasheets/PI5USB2546A.pdf" display="https://www.diodes.com/assets/Datasheets/PI5USB2546A.pdf"/>
    <hyperlink ref="B125" r:id="rId_hyperlink_251" tooltip="https://www.diodes.com/assets/Datasheets/PI5USB2546AQ.pdf" display="https://www.diodes.com/assets/Datasheets/PI5USB2546AQ.pdf"/>
    <hyperlink ref="B126" r:id="rId_hyperlink_252" tooltip="https://www.diodes.com/assets/Databriefs/PI5USB2546H-Product-Brief.pdf" display="https://www.diodes.com/assets/Databriefs/PI5USB2546H-Product-Brief.pdf"/>
    <hyperlink ref="B127" r:id="rId_hyperlink_253" tooltip="https://www.diodes.com/assets/Datasheets/PI5USB2546J.pdf" display="https://www.diodes.com/assets/Datasheets/PI5USB2546J.pdf"/>
    <hyperlink ref="B128" r:id="rId_hyperlink_254" tooltip="https://www.diodes.com/assets/Datasheets/PI5USB2546Q.pdf" display="https://www.diodes.com/assets/Datasheets/PI5USB2546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2024-06-30T08:11:21-05:00</dcterms:created>
  <dcterms:modified xsi:type="dcterms:W3CDTF">2024-06-30T08:11:21-05:00</dcterms:modified>
  <dc:title>Untitled Spreadsheet</dc:title>
  <dc:description/>
  <dc:subject/>
  <cp:keywords/>
  <cp:category/>
</cp:coreProperties>
</file>