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'Worksheet'!$A$1:$S$79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<sst xmlns="http://schemas.openxmlformats.org/spreadsheetml/2006/main" uniqueCount="289">
  <si>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</si>
  <si>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</si>
  <si>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</si>
  <si>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</si>
  <si>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</si>
  <si>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</si>
  <si>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</si>
  <si>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Logic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</si>
  <si>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</si>
  <si>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</si>
  <si>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PkgType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</si>
  <si>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Stability (PPM)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</si>
  <si>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</si>
  <si>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</si>
  <si>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Jitter RMS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</si>
  <si>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</si>
  <si>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Subfamily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</si>
  <si>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Legacy PN</t>
    </r>
  </si>
  <si>
    <t>Packages</t>
  </si>
  <si>
    <t>FD1.2V</t>
  </si>
  <si>
    <t>1.2V, 5.0x3.2mm, CMOS Crystal Oscillator</t>
  </si>
  <si>
    <t>Standard</t>
  </si>
  <si>
    <t>CMOS</t>
  </si>
  <si>
    <t>5.0 x 3.2</t>
  </si>
  <si>
    <t>Ceramic Seam</t>
  </si>
  <si>
    <t>20~50</t>
  </si>
  <si>
    <t>FD_4</t>
  </si>
  <si>
    <t>1 to 60</t>
  </si>
  <si>
    <t>&lt;1</t>
  </si>
  <si>
    <t>General XO</t>
  </si>
  <si>
    <t>FD1.8V</t>
  </si>
  <si>
    <t>1.8V, 5.0x3.2mm, CMOS Crystal Oscillator</t>
  </si>
  <si>
    <t>FD_1</t>
  </si>
  <si>
    <t>1 to 135</t>
  </si>
  <si>
    <t>S1632</t>
  </si>
  <si>
    <t>FD2.5V</t>
  </si>
  <si>
    <t>2.5V, 5.0x3.2mm, CMOS Crystal Oscillator</t>
  </si>
  <si>
    <t>FD_2</t>
  </si>
  <si>
    <t>1 to 162</t>
  </si>
  <si>
    <t>S1634</t>
  </si>
  <si>
    <t>FD3.3V</t>
  </si>
  <si>
    <t>3.3V, 5.0x3.2mm, CMOS Crystal Oscillator</t>
  </si>
  <si>
    <t>FD_3</t>
  </si>
  <si>
    <t>S1633</t>
  </si>
  <si>
    <t>FDQ1.8V</t>
  </si>
  <si>
    <t>1.8V, 5.0x3.2mm, Automotive Grade CMOS Crystal Oscillator</t>
  </si>
  <si>
    <t>Automotive</t>
  </si>
  <si>
    <t>FDQ</t>
  </si>
  <si>
    <t>FDQ2.5V</t>
  </si>
  <si>
    <t>2.5V, 5.0x3.2mm, Automotive Grade CMOS Crystal Oscillator</t>
  </si>
  <si>
    <t>FDQ3.3V</t>
  </si>
  <si>
    <t>3.3V, 5.0x3.2mm, Automotive Grade CMOS Crystal Oscillator</t>
  </si>
  <si>
    <t>FJ1.2V</t>
  </si>
  <si>
    <t>1.2V, 2.5x2.0mm, CMOS Crystal Oscillator</t>
  </si>
  <si>
    <t>2.5 x 2.0</t>
  </si>
  <si>
    <t>FJ_4</t>
  </si>
  <si>
    <t>FJ1.8V</t>
  </si>
  <si>
    <t>1.8V, 2.5x2.0mm, CMOS Crystal Oscillator</t>
  </si>
  <si>
    <t>FJ_1</t>
  </si>
  <si>
    <t>FJ2.5V</t>
  </si>
  <si>
    <t>2.5V, 2.5x2.0mm, CMOS Crystal Oscillator</t>
  </si>
  <si>
    <t>FJ_2</t>
  </si>
  <si>
    <t>FJ3.3V</t>
  </si>
  <si>
    <t>3.3V, 2.5x2.0mm, CMOS Crystal Oscillator</t>
  </si>
  <si>
    <t>FJ_3</t>
  </si>
  <si>
    <t>FK1.2V</t>
  </si>
  <si>
    <t>1.2V, 3.2x2.5mm, CMOS Crystal Oscillator</t>
  </si>
  <si>
    <t>3.2 x 2.5</t>
  </si>
  <si>
    <t>FK_4</t>
  </si>
  <si>
    <t>FK1.8V</t>
  </si>
  <si>
    <t>1.8V, 3.2x2.5mm, CMOS Crystal Oscillator</t>
  </si>
  <si>
    <t>FK_1</t>
  </si>
  <si>
    <t>S1642</t>
  </si>
  <si>
    <t>FK2.5V</t>
  </si>
  <si>
    <t>2.5V, 3.2x2.5mm, CMOS Crystal Oscillator</t>
  </si>
  <si>
    <t>FK_2</t>
  </si>
  <si>
    <t>S1644</t>
  </si>
  <si>
    <t>FK3.3V</t>
  </si>
  <si>
    <t>3.3V, 3.2x2.5mm, CMOS Crystal Oscillator</t>
  </si>
  <si>
    <t>FK_3</t>
  </si>
  <si>
    <t>S1643</t>
  </si>
  <si>
    <t>FKQ1.8V</t>
  </si>
  <si>
    <t>1.8V, 3.2x2.5mm, Automotive Grade CMOS Crystal Oscillator</t>
  </si>
  <si>
    <t>FKQ</t>
  </si>
  <si>
    <t>FKQ2.5V</t>
  </si>
  <si>
    <t>2.5V, 3.2x2.5mm, Automotive Grade CMOS Crystal Oscillator</t>
  </si>
  <si>
    <t>FKQ3.3V</t>
  </si>
  <si>
    <t>3.3V, 3.2x2.5mm, Automotive Grade CMOS Crystal Oscillator</t>
  </si>
  <si>
    <t>FM1.2V</t>
  </si>
  <si>
    <t>1.2V, 2.0x1.6mm, CMOS Crystal Oscillator</t>
  </si>
  <si>
    <t>2.0 x 1.6</t>
  </si>
  <si>
    <t>FM_4</t>
  </si>
  <si>
    <t>1 to 52</t>
  </si>
  <si>
    <t>FM1.8V</t>
  </si>
  <si>
    <t>1.8V, 2.0x1.6mm, CMOS Crystal Oscillator</t>
  </si>
  <si>
    <t>FM_1</t>
  </si>
  <si>
    <t>1 to 125</t>
  </si>
  <si>
    <t>FM2.5V</t>
  </si>
  <si>
    <t>2.5V, 2.0x1.6mm, CMOS Crystal Oscillator</t>
  </si>
  <si>
    <t>FM_2</t>
  </si>
  <si>
    <t>FM3.3V</t>
  </si>
  <si>
    <t>3.3V, 2.0x1.6mm, CMOS Crystal Oscillator</t>
  </si>
  <si>
    <t>FM_3</t>
  </si>
  <si>
    <t>FN1.2V</t>
  </si>
  <si>
    <t>1.2V, 7.0x5.0mm, CMOS Crystal Oscillator</t>
  </si>
  <si>
    <t>7.0 x 5.0</t>
  </si>
  <si>
    <t>FN_4</t>
  </si>
  <si>
    <t>FN1.8V</t>
  </si>
  <si>
    <t>1.8V, 7.0x5.0mm, CMOS Crystal Oscillator</t>
  </si>
  <si>
    <t>FN_1</t>
  </si>
  <si>
    <t>S1612</t>
  </si>
  <si>
    <t>FN2.5V</t>
  </si>
  <si>
    <t>2.5V, 7.0x5.0mm, CMOS Crystal Oscillator</t>
  </si>
  <si>
    <t>FN_2</t>
  </si>
  <si>
    <t>S1614</t>
  </si>
  <si>
    <t>FN3.3V</t>
  </si>
  <si>
    <t>3.3V, 7.0x5.0mm, CMOS Crystal Oscillator</t>
  </si>
  <si>
    <t>FN_3</t>
  </si>
  <si>
    <t>S1613</t>
  </si>
  <si>
    <t>FNQ1.8V</t>
  </si>
  <si>
    <t>1.8V, 7.0x5.0mm, Automotive Grade CMOS Crystal Oscillator</t>
  </si>
  <si>
    <t>FNQ</t>
  </si>
  <si>
    <t>FNQ2.5V</t>
  </si>
  <si>
    <t>2.5V, 7.0x5.0mm, Automotive Grade CMOS Crystal Oscillator</t>
  </si>
  <si>
    <t>FNQ3.3V</t>
  </si>
  <si>
    <t>3.3V, 7.0x5.0mm, Automotive Grade CMOS Crystal Oscillator</t>
  </si>
  <si>
    <t>LD2.5V</t>
  </si>
  <si>
    <t>2.5V, 5.0x3.2mm, LVDS Crystal Oscillator</t>
  </si>
  <si>
    <t>LVDS</t>
  </si>
  <si>
    <t>LD_2</t>
  </si>
  <si>
    <t>25 to 162</t>
  </si>
  <si>
    <t>LD3.3V</t>
  </si>
  <si>
    <t>3.3V, 5.0x3.2mm, LVDS Crystal Oscillator</t>
  </si>
  <si>
    <t>LD_3</t>
  </si>
  <si>
    <t>LK2.5V</t>
  </si>
  <si>
    <t>2.5V, 3.2x2.5mm, LVDS Crystal Oscillator</t>
  </si>
  <si>
    <t>LK3.3V</t>
  </si>
  <si>
    <t>3.3V, 3.2x2.5mm, LVDS Crystal Oscillator</t>
  </si>
  <si>
    <t>LN3.3V</t>
  </si>
  <si>
    <t>3.3V, 7.0x5.0mm, LVDS Crystal Oscillator</t>
  </si>
  <si>
    <t>LN_3</t>
  </si>
  <si>
    <t>1 to 800</t>
  </si>
  <si>
    <t>&lt;3</t>
  </si>
  <si>
    <t>LX201</t>
  </si>
  <si>
    <t>0.9V~1.5V, 2.0x1.6mm, Low Vdd CMOS Crystal Oscillator</t>
  </si>
  <si>
    <t>0.9, 1.5</t>
  </si>
  <si>
    <t>LX2</t>
  </si>
  <si>
    <t>1 to 50</t>
  </si>
  <si>
    <t>LX251</t>
  </si>
  <si>
    <t>0.9V~1.5V, 2.5x2.0mm, Low Vdd CMOS Crystal Oscillator</t>
  </si>
  <si>
    <t>LX321</t>
  </si>
  <si>
    <t>0.9V~1.5V, 3.2x2.5mm, Low Vdd CMOS Crystal Oscillator</t>
  </si>
  <si>
    <t>LX3</t>
  </si>
  <si>
    <t>LX501</t>
  </si>
  <si>
    <t>0.9V~1.5V, 5.0x3.2mm, Low Vdd CMOS Crystal Oscillator</t>
  </si>
  <si>
    <t>LX5</t>
  </si>
  <si>
    <t>LX701</t>
  </si>
  <si>
    <t>0.9V~1.5V, 7.0x5.0mm, Low Vdd CMOS Crystal Oscillator</t>
  </si>
  <si>
    <t>LX7</t>
  </si>
  <si>
    <t>LXQ</t>
  </si>
  <si>
    <t>2.0mm x 1.6mm ~ 7.0mm x 5.0mm, Low voltage XO</t>
  </si>
  <si>
    <t>0.9~1.5</t>
  </si>
  <si>
    <t>2.0 x 1.6.x 0.75, 2.5 x 2.0 x 0.9, 3.2 x 2.5 x 1.0, 5.0 x 3.2 x 1.2, 7.0 x 5.0 x 1.4</t>
  </si>
  <si>
    <t>20~54MHz</t>
  </si>
  <si>
    <t>Low voltage XO</t>
  </si>
  <si>
    <t>PB2.5V</t>
  </si>
  <si>
    <t>2.5V, 7.0x5.0mm, LVPECL Crystal Oscillator</t>
  </si>
  <si>
    <t>PECL</t>
  </si>
  <si>
    <t>PB_2</t>
  </si>
  <si>
    <t>PB3.3V</t>
  </si>
  <si>
    <t>3.3V, 7.0x5.0mm, LVPECL Crystal Oscillator</t>
  </si>
  <si>
    <t>PB_3</t>
  </si>
  <si>
    <t>PD2.5V</t>
  </si>
  <si>
    <t>2.5V, 5.0x3.2mm, LVPECL Crystal Oscillator</t>
  </si>
  <si>
    <t>PD_2</t>
  </si>
  <si>
    <t>PD3.3V</t>
  </si>
  <si>
    <t>3.3V, 5.0x3.2mm, LVPECL Crystal Oscillator</t>
  </si>
  <si>
    <t>PD_3</t>
  </si>
  <si>
    <t>PF3.3V</t>
  </si>
  <si>
    <t>Fundamental / 3rd Overtone</t>
  </si>
  <si>
    <t>PF_3</t>
  </si>
  <si>
    <t>1 to 320</t>
  </si>
  <si>
    <t>PK2.5V</t>
  </si>
  <si>
    <t>2.5V, 3.2x2.5mm, LVPECL Crystal Oscillator</t>
  </si>
  <si>
    <t>PK3.3V</t>
  </si>
  <si>
    <t>3.3V, 3.2x2.5mm, LVPECL Crystal Oscillator</t>
  </si>
  <si>
    <t>PN3.3V</t>
  </si>
  <si>
    <t>PN_3</t>
  </si>
  <si>
    <t>SEL381</t>
  </si>
  <si>
    <t>PX2.5V</t>
  </si>
  <si>
    <t>2.5V, 7.0x5.0mm, LVDS Crystal Oscillator</t>
  </si>
  <si>
    <t>PX_2</t>
  </si>
  <si>
    <t>SDS382</t>
  </si>
  <si>
    <t>PX3.3V</t>
  </si>
  <si>
    <t>PX_3</t>
  </si>
  <si>
    <t>SDS383</t>
  </si>
  <si>
    <t>SD2.5V</t>
  </si>
  <si>
    <t>SD_2</t>
  </si>
  <si>
    <t>50 to 220</t>
  </si>
  <si>
    <t>SD3.3V</t>
  </si>
  <si>
    <t>SD_3</t>
  </si>
  <si>
    <t>SEL503</t>
  </si>
  <si>
    <t>SH3.3V</t>
  </si>
  <si>
    <t>3.3V, 7.0x5.0mm, HCSL Crystal Oscillator</t>
  </si>
  <si>
    <t>HCSL</t>
  </si>
  <si>
    <t>SH_3</t>
  </si>
  <si>
    <t>&lt;2.5</t>
  </si>
  <si>
    <t>SN2.5V</t>
  </si>
  <si>
    <t>SN_2</t>
  </si>
  <si>
    <t>SEL382</t>
  </si>
  <si>
    <t>SN3.3V</t>
  </si>
  <si>
    <t>SN_3</t>
  </si>
  <si>
    <t>SEL383</t>
  </si>
  <si>
    <t>SN3.3VRS</t>
  </si>
  <si>
    <t>SN_4</t>
  </si>
  <si>
    <t>SRS383</t>
  </si>
  <si>
    <t>SQ2.5V</t>
  </si>
  <si>
    <t>2.5V, 5.0x3.2mm, HCSL Crystal Oscillator</t>
  </si>
  <si>
    <t>SM_3</t>
  </si>
  <si>
    <t>25 to 162 (1.8V/2.5V/3.3V)</t>
  </si>
  <si>
    <t>SQ3.3V</t>
  </si>
  <si>
    <t>3.3V, 5.0x3.2mm, HCSL Crystal Oscillator</t>
  </si>
  <si>
    <t>SX2.5V</t>
  </si>
  <si>
    <t>SX_2</t>
  </si>
  <si>
    <t>100 to 160</t>
  </si>
  <si>
    <t>S1614XP</t>
  </si>
  <si>
    <t>SX3.3V</t>
  </si>
  <si>
    <t>SX_3</t>
  </si>
  <si>
    <t>S1613XP</t>
  </si>
  <si>
    <t>UC</t>
  </si>
  <si>
    <t xml:space="preserve">2.0x1.6mm~7.0x5.0mm, LP-HCSL XO
</t>
  </si>
  <si>
    <t>Bluetooth® / WiFi, PCI Express® 5.0, PCI Express® 4.0, Ethernet, PCI Express® 3.0, Fibre Channel, PCI Express® 2.0, PCI Express® 1.0, InfiniBand™</t>
  </si>
  <si>
    <t>LP-HCSL</t>
  </si>
  <si>
    <t>1.8~3.3</t>
  </si>
  <si>
    <t>2.5 x 2.0 x 0.9 3.2 x 2.5 x 1.0   5.0 x 3.2 x 1.2 7.0 x 5.0 x 1.4</t>
  </si>
  <si>
    <t>20~100</t>
  </si>
  <si>
    <t>25~212.5</t>
  </si>
  <si>
    <t>Ultra Low jitter XO</t>
  </si>
  <si>
    <t>UCQ</t>
  </si>
  <si>
    <t>UJ1.8V</t>
  </si>
  <si>
    <t>1.8V, 2.5x2.0mm, Clipped Sinewave Crystal Oscillator</t>
  </si>
  <si>
    <t>Clip Sine</t>
  </si>
  <si>
    <t>UJ_1</t>
  </si>
  <si>
    <t>10 to 60</t>
  </si>
  <si>
    <t>&lt;2</t>
  </si>
  <si>
    <t>UK1.8V</t>
  </si>
  <si>
    <t>1.8V, 3.2x2.5mm, Clipped Sinewave Crystal Oscillator</t>
  </si>
  <si>
    <t>UK_1</t>
  </si>
  <si>
    <t>UM1.8V</t>
  </si>
  <si>
    <t>1.8V, 2.0x1.6mm, Clipped Sinewave Crystal Oscillator</t>
  </si>
  <si>
    <t>UM_1</t>
  </si>
  <si>
    <t>VM1.2V</t>
  </si>
  <si>
    <t>VM_4</t>
  </si>
  <si>
    <t>VM1.8V</t>
  </si>
  <si>
    <t>VM_1</t>
  </si>
  <si>
    <t>VM2.5V</t>
  </si>
  <si>
    <t>VM_2</t>
  </si>
  <si>
    <t>VM3.3V</t>
  </si>
  <si>
    <t>VM_3</t>
  </si>
  <si>
    <t>WL251</t>
  </si>
  <si>
    <t>1.8V/2.5V/3.3V, 2.5x2.0mm, High Precision CMOS Crystal Oscillator</t>
  </si>
  <si>
    <t>3.3, 2.5, 1.8</t>
  </si>
  <si>
    <t>6~20</t>
  </si>
  <si>
    <t>WL2</t>
  </si>
  <si>
    <t>10 to 52</t>
  </si>
  <si>
    <t>WL321</t>
  </si>
  <si>
    <t>1.8V/2.5V/3.3V, 3.2x2.5mm, High Precision CMOS Crystal Oscillator</t>
  </si>
  <si>
    <t>WL3</t>
  </si>
  <si>
    <t>8 to 52</t>
  </si>
  <si>
    <t>WL501</t>
  </si>
  <si>
    <t>1.8V/2.5V/3.3V, 5.0x3.2mm, High Precision CMOS Crystal Oscillator</t>
  </si>
  <si>
    <t>WL5</t>
  </si>
  <si>
    <t>WL701</t>
  </si>
  <si>
    <t>1.8V/2.5V/3.3V, 7.0x5.0mm, High Precision CMOS Crystal Oscillator</t>
  </si>
  <si>
    <t>WL7</t>
  </si>
  <si>
    <t>WX501</t>
  </si>
  <si>
    <t>2.5V/3.3V, 5.0x3.2mm, PLL CMOS Crystal Oscillator</t>
  </si>
  <si>
    <t>3.3, 2.5</t>
  </si>
  <si>
    <t>WX5</t>
  </si>
  <si>
    <t>50 to 212.5</t>
  </si>
  <si>
    <t>WX502</t>
  </si>
  <si>
    <t>2.5V/3.3V, 5.0x3.2mm, PLL LVPECL Crystal Oscillator</t>
  </si>
  <si>
    <t>WX503</t>
  </si>
  <si>
    <t>2.5V/3.3V, 5.0x3.2mm, PLL LVDS Crystal Oscillator</t>
  </si>
  <si>
    <t>WX701</t>
  </si>
  <si>
    <t>2.5V/3.3V, 7.0x5.0mm, PLL CMOS Crystal Oscillator</t>
  </si>
  <si>
    <t>WX7</t>
  </si>
  <si>
    <t>WX702</t>
  </si>
  <si>
    <t>2.5V/3.3V, 7.0x5.0mm, PLL LVPECL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</si>
</sst>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FD-1.2V.pdf" TargetMode="External"/><Relationship Id="rId_hyperlink_2" Type="http://schemas.openxmlformats.org/officeDocument/2006/relationships/hyperlink" Target="https://www.diodes.com/part/view/FD1.2V" TargetMode="External"/><Relationship Id="rId_hyperlink_3" Type="http://schemas.openxmlformats.org/officeDocument/2006/relationships/hyperlink" Target="https://www.diodes.com/assets/Datasheets/FD_1-8V.pdf" TargetMode="External"/><Relationship Id="rId_hyperlink_4" Type="http://schemas.openxmlformats.org/officeDocument/2006/relationships/hyperlink" Target="https://www.diodes.com/part/view/FD1.8V" TargetMode="External"/><Relationship Id="rId_hyperlink_5" Type="http://schemas.openxmlformats.org/officeDocument/2006/relationships/hyperlink" Target="https://www.diodes.com/assets/Datasheets/FD_2-5V.pdf" TargetMode="External"/><Relationship Id="rId_hyperlink_6" Type="http://schemas.openxmlformats.org/officeDocument/2006/relationships/hyperlink" Target="https://www.diodes.com/part/view/FD2.5V" TargetMode="External"/><Relationship Id="rId_hyperlink_7" Type="http://schemas.openxmlformats.org/officeDocument/2006/relationships/hyperlink" Target="https://www.diodes.com/assets/Datasheets/FD_3-3V.pdf" TargetMode="External"/><Relationship Id="rId_hyperlink_8" Type="http://schemas.openxmlformats.org/officeDocument/2006/relationships/hyperlink" Target="https://www.diodes.com/part/view/FD3.3V" TargetMode="External"/><Relationship Id="rId_hyperlink_9" Type="http://schemas.openxmlformats.org/officeDocument/2006/relationships/hyperlink" Target="https://www.diodes.com/assets/Datasheets/FDQ-1-8V.pdf" TargetMode="External"/><Relationship Id="rId_hyperlink_10" Type="http://schemas.openxmlformats.org/officeDocument/2006/relationships/hyperlink" Target="https://www.diodes.com/part/view/FDQ1.8V" TargetMode="External"/><Relationship Id="rId_hyperlink_11" Type="http://schemas.openxmlformats.org/officeDocument/2006/relationships/hyperlink" Target="https://www.diodes.com/assets/Datasheets/FDQ-2-5V.pdf" TargetMode="External"/><Relationship Id="rId_hyperlink_12" Type="http://schemas.openxmlformats.org/officeDocument/2006/relationships/hyperlink" Target="https://www.diodes.com/part/view/FDQ2.5V" TargetMode="External"/><Relationship Id="rId_hyperlink_13" Type="http://schemas.openxmlformats.org/officeDocument/2006/relationships/hyperlink" Target="https://www.diodes.com/assets/Datasheets/FDQ-3-3V.pdf" TargetMode="External"/><Relationship Id="rId_hyperlink_14" Type="http://schemas.openxmlformats.org/officeDocument/2006/relationships/hyperlink" Target="https://www.diodes.com/part/view/FDQ3.3V" TargetMode="External"/><Relationship Id="rId_hyperlink_15" Type="http://schemas.openxmlformats.org/officeDocument/2006/relationships/hyperlink" Target="https://www.diodes.com/assets/Datasheets/FJ_1-2V.pdf" TargetMode="External"/><Relationship Id="rId_hyperlink_16" Type="http://schemas.openxmlformats.org/officeDocument/2006/relationships/hyperlink" Target="https://www.diodes.com/part/view/FJ1.2V" TargetMode="External"/><Relationship Id="rId_hyperlink_17" Type="http://schemas.openxmlformats.org/officeDocument/2006/relationships/hyperlink" Target="https://www.diodes.com/assets/Datasheets/FJ-1-8V.pdf" TargetMode="External"/><Relationship Id="rId_hyperlink_18" Type="http://schemas.openxmlformats.org/officeDocument/2006/relationships/hyperlink" Target="https://www.diodes.com/part/view/FJ1.8V" TargetMode="External"/><Relationship Id="rId_hyperlink_19" Type="http://schemas.openxmlformats.org/officeDocument/2006/relationships/hyperlink" Target="https://www.diodes.com/assets/Datasheets/FJ-2-5V.pdf" TargetMode="External"/><Relationship Id="rId_hyperlink_20" Type="http://schemas.openxmlformats.org/officeDocument/2006/relationships/hyperlink" Target="https://www.diodes.com/part/view/FJ2.5V" TargetMode="External"/><Relationship Id="rId_hyperlink_21" Type="http://schemas.openxmlformats.org/officeDocument/2006/relationships/hyperlink" Target="https://www.diodes.com/assets/Datasheets/FJ-3.3V.pdf" TargetMode="External"/><Relationship Id="rId_hyperlink_22" Type="http://schemas.openxmlformats.org/officeDocument/2006/relationships/hyperlink" Target="https://www.diodes.com/part/view/FJ3.3V" TargetMode="External"/><Relationship Id="rId_hyperlink_23" Type="http://schemas.openxmlformats.org/officeDocument/2006/relationships/hyperlink" Target="https://www.diodes.com/assets/Datasheets/FK_1-2V.pdf" TargetMode="External"/><Relationship Id="rId_hyperlink_24" Type="http://schemas.openxmlformats.org/officeDocument/2006/relationships/hyperlink" Target="https://www.diodes.com/part/view/FK1.2V" TargetMode="External"/><Relationship Id="rId_hyperlink_25" Type="http://schemas.openxmlformats.org/officeDocument/2006/relationships/hyperlink" Target="https://www.diodes.com/assets/Datasheets/FK-1-8V.pdf" TargetMode="External"/><Relationship Id="rId_hyperlink_26" Type="http://schemas.openxmlformats.org/officeDocument/2006/relationships/hyperlink" Target="https://www.diodes.com/part/view/FK1.8V" TargetMode="External"/><Relationship Id="rId_hyperlink_27" Type="http://schemas.openxmlformats.org/officeDocument/2006/relationships/hyperlink" Target="https://www.diodes.com/assets/Datasheets/FK-2-5V.pdf" TargetMode="External"/><Relationship Id="rId_hyperlink_28" Type="http://schemas.openxmlformats.org/officeDocument/2006/relationships/hyperlink" Target="https://www.diodes.com/part/view/FK2.5V" TargetMode="External"/><Relationship Id="rId_hyperlink_29" Type="http://schemas.openxmlformats.org/officeDocument/2006/relationships/hyperlink" Target="https://www.diodes.com/assets/Datasheets/FK-3-3V.pdf" TargetMode="External"/><Relationship Id="rId_hyperlink_30" Type="http://schemas.openxmlformats.org/officeDocument/2006/relationships/hyperlink" Target="https://www.diodes.com/part/view/FK3.3V" TargetMode="External"/><Relationship Id="rId_hyperlink_31" Type="http://schemas.openxmlformats.org/officeDocument/2006/relationships/hyperlink" Target="https://www.diodes.com/assets/Datasheets/FKQ-1-8V.pdf" TargetMode="External"/><Relationship Id="rId_hyperlink_32" Type="http://schemas.openxmlformats.org/officeDocument/2006/relationships/hyperlink" Target="https://www.diodes.com/part/view/FKQ1.8V" TargetMode="External"/><Relationship Id="rId_hyperlink_33" Type="http://schemas.openxmlformats.org/officeDocument/2006/relationships/hyperlink" Target="https://www.diodes.com/assets/Datasheets/FKQ-2-5V.pdf" TargetMode="External"/><Relationship Id="rId_hyperlink_34" Type="http://schemas.openxmlformats.org/officeDocument/2006/relationships/hyperlink" Target="https://www.diodes.com/part/view/FKQ2.5V" TargetMode="External"/><Relationship Id="rId_hyperlink_35" Type="http://schemas.openxmlformats.org/officeDocument/2006/relationships/hyperlink" Target="https://www.diodes.com/assets/Datasheets/FKQ-3-3V.pdf" TargetMode="External"/><Relationship Id="rId_hyperlink_36" Type="http://schemas.openxmlformats.org/officeDocument/2006/relationships/hyperlink" Target="https://www.diodes.com/part/view/FKQ3.3V" TargetMode="External"/><Relationship Id="rId_hyperlink_37" Type="http://schemas.openxmlformats.org/officeDocument/2006/relationships/hyperlink" Target="https://www.diodes.com/assets/Datasheets/FM-1-2V.pdf" TargetMode="External"/><Relationship Id="rId_hyperlink_38" Type="http://schemas.openxmlformats.org/officeDocument/2006/relationships/hyperlink" Target="https://www.diodes.com/part/view/FM1.2V" TargetMode="External"/><Relationship Id="rId_hyperlink_39" Type="http://schemas.openxmlformats.org/officeDocument/2006/relationships/hyperlink" Target="https://www.diodes.com/assets/Datasheets/FM_1-8V.pdf" TargetMode="External"/><Relationship Id="rId_hyperlink_40" Type="http://schemas.openxmlformats.org/officeDocument/2006/relationships/hyperlink" Target="https://www.diodes.com/part/view/FM1.8V" TargetMode="External"/><Relationship Id="rId_hyperlink_41" Type="http://schemas.openxmlformats.org/officeDocument/2006/relationships/hyperlink" Target="https://www.diodes.com/assets/Datasheets/FM_2-5V.pdf" TargetMode="External"/><Relationship Id="rId_hyperlink_42" Type="http://schemas.openxmlformats.org/officeDocument/2006/relationships/hyperlink" Target="https://www.diodes.com/part/view/FM2.5V" TargetMode="External"/><Relationship Id="rId_hyperlink_43" Type="http://schemas.openxmlformats.org/officeDocument/2006/relationships/hyperlink" Target="https://www.diodes.com/assets/Datasheets/FM-3-3V.pdf" TargetMode="External"/><Relationship Id="rId_hyperlink_44" Type="http://schemas.openxmlformats.org/officeDocument/2006/relationships/hyperlink" Target="https://www.diodes.com/part/view/FM3.3V" TargetMode="External"/><Relationship Id="rId_hyperlink_45" Type="http://schemas.openxmlformats.org/officeDocument/2006/relationships/hyperlink" Target="https://www.diodes.com/assets/Datasheets/FN_1-2V.pdf" TargetMode="External"/><Relationship Id="rId_hyperlink_46" Type="http://schemas.openxmlformats.org/officeDocument/2006/relationships/hyperlink" Target="https://www.diodes.com/part/view/FN1.2V" TargetMode="External"/><Relationship Id="rId_hyperlink_47" Type="http://schemas.openxmlformats.org/officeDocument/2006/relationships/hyperlink" Target="https://www.diodes.com/assets/Datasheets/FN_1-8V.pdf" TargetMode="External"/><Relationship Id="rId_hyperlink_48" Type="http://schemas.openxmlformats.org/officeDocument/2006/relationships/hyperlink" Target="https://www.diodes.com/part/view/FN1.8V" TargetMode="External"/><Relationship Id="rId_hyperlink_49" Type="http://schemas.openxmlformats.org/officeDocument/2006/relationships/hyperlink" Target="https://www.diodes.com/assets/Datasheets/FN_2-5V.pdf" TargetMode="External"/><Relationship Id="rId_hyperlink_50" Type="http://schemas.openxmlformats.org/officeDocument/2006/relationships/hyperlink" Target="https://www.diodes.com/part/view/FN2.5V" TargetMode="External"/><Relationship Id="rId_hyperlink_51" Type="http://schemas.openxmlformats.org/officeDocument/2006/relationships/hyperlink" Target="https://www.diodes.com/assets/Datasheets/FN_3-3V.pdf" TargetMode="External"/><Relationship Id="rId_hyperlink_52" Type="http://schemas.openxmlformats.org/officeDocument/2006/relationships/hyperlink" Target="https://www.diodes.com/part/view/FN3.3V" TargetMode="External"/><Relationship Id="rId_hyperlink_53" Type="http://schemas.openxmlformats.org/officeDocument/2006/relationships/hyperlink" Target="https://www.diodes.com/assets/Datasheets/FNQ-1-8V.pdf" TargetMode="External"/><Relationship Id="rId_hyperlink_54" Type="http://schemas.openxmlformats.org/officeDocument/2006/relationships/hyperlink" Target="https://www.diodes.com/part/view/FNQ1.8V" TargetMode="External"/><Relationship Id="rId_hyperlink_55" Type="http://schemas.openxmlformats.org/officeDocument/2006/relationships/hyperlink" Target="https://www.diodes.com/assets/Datasheets/FNQ-2-5V.pdf" TargetMode="External"/><Relationship Id="rId_hyperlink_56" Type="http://schemas.openxmlformats.org/officeDocument/2006/relationships/hyperlink" Target="https://www.diodes.com/part/view/FNQ2.5V" TargetMode="External"/><Relationship Id="rId_hyperlink_57" Type="http://schemas.openxmlformats.org/officeDocument/2006/relationships/hyperlink" Target="https://www.diodes.com/assets/Datasheets/FNQ-3-3V.pdf" TargetMode="External"/><Relationship Id="rId_hyperlink_58" Type="http://schemas.openxmlformats.org/officeDocument/2006/relationships/hyperlink" Target="https://www.diodes.com/part/view/FNQ3.3V" TargetMode="External"/><Relationship Id="rId_hyperlink_59" Type="http://schemas.openxmlformats.org/officeDocument/2006/relationships/hyperlink" Target="https://www.diodes.com/assets/Datasheets/LD-2.5V.pdf" TargetMode="External"/><Relationship Id="rId_hyperlink_60" Type="http://schemas.openxmlformats.org/officeDocument/2006/relationships/hyperlink" Target="https://www.diodes.com/part/view/LD2.5V" TargetMode="External"/><Relationship Id="rId_hyperlink_61" Type="http://schemas.openxmlformats.org/officeDocument/2006/relationships/hyperlink" Target="https://www.diodes.com/assets/Datasheets/LD-3.3.pdf" TargetMode="External"/><Relationship Id="rId_hyperlink_62" Type="http://schemas.openxmlformats.org/officeDocument/2006/relationships/hyperlink" Target="https://www.diodes.com/part/view/LD3.3V" TargetMode="External"/><Relationship Id="rId_hyperlink_63" Type="http://schemas.openxmlformats.org/officeDocument/2006/relationships/hyperlink" Target="https://www.diodes.com/assets/Datasheets/LK-2-5V.pdf" TargetMode="External"/><Relationship Id="rId_hyperlink_64" Type="http://schemas.openxmlformats.org/officeDocument/2006/relationships/hyperlink" Target="https://www.diodes.com/part/view/LK2.5V" TargetMode="External"/><Relationship Id="rId_hyperlink_65" Type="http://schemas.openxmlformats.org/officeDocument/2006/relationships/hyperlink" Target="https://www.diodes.com/assets/Datasheets/LK-3-3V.pdf" TargetMode="External"/><Relationship Id="rId_hyperlink_66" Type="http://schemas.openxmlformats.org/officeDocument/2006/relationships/hyperlink" Target="https://www.diodes.com/part/view/LK3.3V" TargetMode="External"/><Relationship Id="rId_hyperlink_67" Type="http://schemas.openxmlformats.org/officeDocument/2006/relationships/hyperlink" Target="https://www.diodes.com/assets/Datasheets/LN_3-3V.pdf" TargetMode="External"/><Relationship Id="rId_hyperlink_68" Type="http://schemas.openxmlformats.org/officeDocument/2006/relationships/hyperlink" Target="https://www.diodes.com/part/view/LN3.3V" TargetMode="External"/><Relationship Id="rId_hyperlink_69" Type="http://schemas.openxmlformats.org/officeDocument/2006/relationships/hyperlink" Target="https://www.diodes.com/assets/Datasheets/LX201.pdf" TargetMode="External"/><Relationship Id="rId_hyperlink_70" Type="http://schemas.openxmlformats.org/officeDocument/2006/relationships/hyperlink" Target="https://www.diodes.com/part/view/LX201" TargetMode="External"/><Relationship Id="rId_hyperlink_71" Type="http://schemas.openxmlformats.org/officeDocument/2006/relationships/hyperlink" Target="https://www.diodes.com/assets/Datasheets/LX251.pdf" TargetMode="External"/><Relationship Id="rId_hyperlink_72" Type="http://schemas.openxmlformats.org/officeDocument/2006/relationships/hyperlink" Target="https://www.diodes.com/part/view/LX251" TargetMode="External"/><Relationship Id="rId_hyperlink_73" Type="http://schemas.openxmlformats.org/officeDocument/2006/relationships/hyperlink" Target="https://www.diodes.com/assets/Datasheets/LX321.pdf" TargetMode="External"/><Relationship Id="rId_hyperlink_74" Type="http://schemas.openxmlformats.org/officeDocument/2006/relationships/hyperlink" Target="https://www.diodes.com/part/view/LX321" TargetMode="External"/><Relationship Id="rId_hyperlink_75" Type="http://schemas.openxmlformats.org/officeDocument/2006/relationships/hyperlink" Target="https://www.diodes.com/assets/Datasheets/LX501.pdf" TargetMode="External"/><Relationship Id="rId_hyperlink_76" Type="http://schemas.openxmlformats.org/officeDocument/2006/relationships/hyperlink" Target="https://www.diodes.com/part/view/LX501" TargetMode="External"/><Relationship Id="rId_hyperlink_77" Type="http://schemas.openxmlformats.org/officeDocument/2006/relationships/hyperlink" Target="https://www.diodes.com/assets/Datasheets/LX701.pdf" TargetMode="External"/><Relationship Id="rId_hyperlink_78" Type="http://schemas.openxmlformats.org/officeDocument/2006/relationships/hyperlink" Target="https://www.diodes.com/part/view/LX701" TargetMode="External"/><Relationship Id="rId_hyperlink_79" Type="http://schemas.openxmlformats.org/officeDocument/2006/relationships/hyperlink" Target="https://www.diodes.com/assets/Datasheets/LXQ-CMOS-Series.pdf" TargetMode="External"/><Relationship Id="rId_hyperlink_80" Type="http://schemas.openxmlformats.org/officeDocument/2006/relationships/hyperlink" Target="https://www.diodes.com/part/view/LXQ" TargetMode="External"/><Relationship Id="rId_hyperlink_81" Type="http://schemas.openxmlformats.org/officeDocument/2006/relationships/hyperlink" Target="https://www.diodes.com/assets/Datasheets/PB-2-5V.pdf" TargetMode="External"/><Relationship Id="rId_hyperlink_82" Type="http://schemas.openxmlformats.org/officeDocument/2006/relationships/hyperlink" Target="https://www.diodes.com/part/view/PB2.5V" TargetMode="External"/><Relationship Id="rId_hyperlink_83" Type="http://schemas.openxmlformats.org/officeDocument/2006/relationships/hyperlink" Target="https://www.diodes.com/assets/Datasheets/PB-3-3V.pdf" TargetMode="External"/><Relationship Id="rId_hyperlink_84" Type="http://schemas.openxmlformats.org/officeDocument/2006/relationships/hyperlink" Target="https://www.diodes.com/part/view/PB3.3V" TargetMode="External"/><Relationship Id="rId_hyperlink_85" Type="http://schemas.openxmlformats.org/officeDocument/2006/relationships/hyperlink" Target="https://www.diodes.com/assets/Datasheets/PD-2.5V.pdf" TargetMode="External"/><Relationship Id="rId_hyperlink_86" Type="http://schemas.openxmlformats.org/officeDocument/2006/relationships/hyperlink" Target="https://www.diodes.com/part/view/PD2.5V" TargetMode="External"/><Relationship Id="rId_hyperlink_87" Type="http://schemas.openxmlformats.org/officeDocument/2006/relationships/hyperlink" Target="https://www.diodes.com/assets/Datasheets/PD-3.3V.pdf" TargetMode="External"/><Relationship Id="rId_hyperlink_88" Type="http://schemas.openxmlformats.org/officeDocument/2006/relationships/hyperlink" Target="https://www.diodes.com/part/view/PD3.3V" TargetMode="External"/><Relationship Id="rId_hyperlink_89" Type="http://schemas.openxmlformats.org/officeDocument/2006/relationships/hyperlink" Target="https://www.diodes.com/part/view/PF3.3V" TargetMode="External"/><Relationship Id="rId_hyperlink_90" Type="http://schemas.openxmlformats.org/officeDocument/2006/relationships/hyperlink" Target="https://www.diodes.com/assets/Datasheets/PK-2.5V.pdf" TargetMode="External"/><Relationship Id="rId_hyperlink_91" Type="http://schemas.openxmlformats.org/officeDocument/2006/relationships/hyperlink" Target="https://www.diodes.com/part/view/PK2.5V" TargetMode="External"/><Relationship Id="rId_hyperlink_92" Type="http://schemas.openxmlformats.org/officeDocument/2006/relationships/hyperlink" Target="https://www.diodes.com/assets/Datasheets/PK-3-3V.pdf" TargetMode="External"/><Relationship Id="rId_hyperlink_93" Type="http://schemas.openxmlformats.org/officeDocument/2006/relationships/hyperlink" Target="https://www.diodes.com/part/view/PK3.3V" TargetMode="External"/><Relationship Id="rId_hyperlink_94" Type="http://schemas.openxmlformats.org/officeDocument/2006/relationships/hyperlink" Target="https://www.diodes.com/assets/Datasheets/PN_3-3V.pdf" TargetMode="External"/><Relationship Id="rId_hyperlink_95" Type="http://schemas.openxmlformats.org/officeDocument/2006/relationships/hyperlink" Target="https://www.diodes.com/part/view/PN3.3V" TargetMode="External"/><Relationship Id="rId_hyperlink_96" Type="http://schemas.openxmlformats.org/officeDocument/2006/relationships/hyperlink" Target="https://www.diodes.com/assets/Datasheets/PX_2-5V.pdf" TargetMode="External"/><Relationship Id="rId_hyperlink_97" Type="http://schemas.openxmlformats.org/officeDocument/2006/relationships/hyperlink" Target="https://www.diodes.com/part/view/PX2.5V" TargetMode="External"/><Relationship Id="rId_hyperlink_98" Type="http://schemas.openxmlformats.org/officeDocument/2006/relationships/hyperlink" Target="https://www.diodes.com/assets/Datasheets/PX_3-3V.pdf" TargetMode="External"/><Relationship Id="rId_hyperlink_99" Type="http://schemas.openxmlformats.org/officeDocument/2006/relationships/hyperlink" Target="https://www.diodes.com/part/view/PX3.3V" TargetMode="External"/><Relationship Id="rId_hyperlink_100" Type="http://schemas.openxmlformats.org/officeDocument/2006/relationships/hyperlink" Target="https://www.diodes.com/assets/Datasheets/SD_2-5V.pdf" TargetMode="External"/><Relationship Id="rId_hyperlink_101" Type="http://schemas.openxmlformats.org/officeDocument/2006/relationships/hyperlink" Target="https://www.diodes.com/part/view/SD2.5V" TargetMode="External"/><Relationship Id="rId_hyperlink_102" Type="http://schemas.openxmlformats.org/officeDocument/2006/relationships/hyperlink" Target="https://www.diodes.com/assets/Datasheets/SD_3-3V.pdf" TargetMode="External"/><Relationship Id="rId_hyperlink_103" Type="http://schemas.openxmlformats.org/officeDocument/2006/relationships/hyperlink" Target="https://www.diodes.com/part/view/SD3.3V" TargetMode="External"/><Relationship Id="rId_hyperlink_104" Type="http://schemas.openxmlformats.org/officeDocument/2006/relationships/hyperlink" Target="https://www.diodes.com/assets/Datasheets/SH_3-3V.pdf" TargetMode="External"/><Relationship Id="rId_hyperlink_105" Type="http://schemas.openxmlformats.org/officeDocument/2006/relationships/hyperlink" Target="https://www.diodes.com/part/view/SH3.3V" TargetMode="External"/><Relationship Id="rId_hyperlink_106" Type="http://schemas.openxmlformats.org/officeDocument/2006/relationships/hyperlink" Target="https://www.diodes.com/assets/Datasheets/SN_2-5V.pdf" TargetMode="External"/><Relationship Id="rId_hyperlink_107" Type="http://schemas.openxmlformats.org/officeDocument/2006/relationships/hyperlink" Target="https://www.diodes.com/part/view/SN2.5V" TargetMode="External"/><Relationship Id="rId_hyperlink_108" Type="http://schemas.openxmlformats.org/officeDocument/2006/relationships/hyperlink" Target="https://www.diodes.com/assets/Datasheets/SN_3-3V.pdf" TargetMode="External"/><Relationship Id="rId_hyperlink_109" Type="http://schemas.openxmlformats.org/officeDocument/2006/relationships/hyperlink" Target="https://www.diodes.com/part/view/SN3.3V" TargetMode="External"/><Relationship Id="rId_hyperlink_110" Type="http://schemas.openxmlformats.org/officeDocument/2006/relationships/hyperlink" Target="https://www.diodes.com/assets/Datasheets/SN_3-3V_RS.pdf" TargetMode="External"/><Relationship Id="rId_hyperlink_111" Type="http://schemas.openxmlformats.org/officeDocument/2006/relationships/hyperlink" Target="https://www.diodes.com/part/view/SN3.3VRS" TargetMode="External"/><Relationship Id="rId_hyperlink_112" Type="http://schemas.openxmlformats.org/officeDocument/2006/relationships/hyperlink" Target="https://www.diodes.com/part/view/SQ2.5V" TargetMode="External"/><Relationship Id="rId_hyperlink_113" Type="http://schemas.openxmlformats.org/officeDocument/2006/relationships/hyperlink" Target="https://www.diodes.com/assets/Datasheets/SQ-3.3V.pdf" TargetMode="External"/><Relationship Id="rId_hyperlink_114" Type="http://schemas.openxmlformats.org/officeDocument/2006/relationships/hyperlink" Target="https://www.diodes.com/part/view/SQ3.3V" TargetMode="External"/><Relationship Id="rId_hyperlink_115" Type="http://schemas.openxmlformats.org/officeDocument/2006/relationships/hyperlink" Target="https://www.diodes.com/assets/Datasheets/SX_2-5V.pdf" TargetMode="External"/><Relationship Id="rId_hyperlink_116" Type="http://schemas.openxmlformats.org/officeDocument/2006/relationships/hyperlink" Target="https://www.diodes.com/part/view/SX2.5V" TargetMode="External"/><Relationship Id="rId_hyperlink_117" Type="http://schemas.openxmlformats.org/officeDocument/2006/relationships/hyperlink" Target="https://www.diodes.com/assets/Datasheets/SX_3-3V.pdf" TargetMode="External"/><Relationship Id="rId_hyperlink_118" Type="http://schemas.openxmlformats.org/officeDocument/2006/relationships/hyperlink" Target="https://www.diodes.com/part/view/SX3.3V" TargetMode="External"/><Relationship Id="rId_hyperlink_119" Type="http://schemas.openxmlformats.org/officeDocument/2006/relationships/hyperlink" Target="https://www.diodes.com/assets/Datasheets/UC.pdf" TargetMode="External"/><Relationship Id="rId_hyperlink_120" Type="http://schemas.openxmlformats.org/officeDocument/2006/relationships/hyperlink" Target="https://www.diodes.com/part/view/UC" TargetMode="External"/><Relationship Id="rId_hyperlink_121" Type="http://schemas.openxmlformats.org/officeDocument/2006/relationships/hyperlink" Target="https://www.diodes.com/assets/Datasheets/UCQ.pdf" TargetMode="External"/><Relationship Id="rId_hyperlink_122" Type="http://schemas.openxmlformats.org/officeDocument/2006/relationships/hyperlink" Target="https://www.diodes.com/part/view/UCQ" TargetMode="External"/><Relationship Id="rId_hyperlink_123" Type="http://schemas.openxmlformats.org/officeDocument/2006/relationships/hyperlink" Target="https://www.diodes.com/assets/Datasheets/UJ_1-8V.pdf" TargetMode="External"/><Relationship Id="rId_hyperlink_124" Type="http://schemas.openxmlformats.org/officeDocument/2006/relationships/hyperlink" Target="https://www.diodes.com/part/view/UJ1.8V" TargetMode="External"/><Relationship Id="rId_hyperlink_125" Type="http://schemas.openxmlformats.org/officeDocument/2006/relationships/hyperlink" Target="https://www.diodes.com/assets/Datasheets/UK_1-8V.pdf" TargetMode="External"/><Relationship Id="rId_hyperlink_126" Type="http://schemas.openxmlformats.org/officeDocument/2006/relationships/hyperlink" Target="https://www.diodes.com/part/view/UK1.8V" TargetMode="External"/><Relationship Id="rId_hyperlink_127" Type="http://schemas.openxmlformats.org/officeDocument/2006/relationships/hyperlink" Target="https://www.diodes.com/assets/Datasheets/UM_1-8V.pdf" TargetMode="External"/><Relationship Id="rId_hyperlink_128" Type="http://schemas.openxmlformats.org/officeDocument/2006/relationships/hyperlink" Target="https://www.diodes.com/part/view/UM1.8V" TargetMode="External"/><Relationship Id="rId_hyperlink_129" Type="http://schemas.openxmlformats.org/officeDocument/2006/relationships/hyperlink" Target="https://www.diodes.com/assets/Datasheets/VM_1-2V.pdf" TargetMode="External"/><Relationship Id="rId_hyperlink_130" Type="http://schemas.openxmlformats.org/officeDocument/2006/relationships/hyperlink" Target="https://www.diodes.com/part/view/VM1.2V" TargetMode="External"/><Relationship Id="rId_hyperlink_131" Type="http://schemas.openxmlformats.org/officeDocument/2006/relationships/hyperlink" Target="https://www.diodes.com/assets/Datasheets/VM_1-8V.pdf" TargetMode="External"/><Relationship Id="rId_hyperlink_132" Type="http://schemas.openxmlformats.org/officeDocument/2006/relationships/hyperlink" Target="https://www.diodes.com/part/view/VM1.8V" TargetMode="External"/><Relationship Id="rId_hyperlink_133" Type="http://schemas.openxmlformats.org/officeDocument/2006/relationships/hyperlink" Target="https://www.diodes.com/assets/Datasheets/VM_2-5V.pdf" TargetMode="External"/><Relationship Id="rId_hyperlink_134" Type="http://schemas.openxmlformats.org/officeDocument/2006/relationships/hyperlink" Target="https://www.diodes.com/part/view/VM2.5V" TargetMode="External"/><Relationship Id="rId_hyperlink_135" Type="http://schemas.openxmlformats.org/officeDocument/2006/relationships/hyperlink" Target="https://www.diodes.com/assets/Datasheets/VM_3-3V.pdf" TargetMode="External"/><Relationship Id="rId_hyperlink_136" Type="http://schemas.openxmlformats.org/officeDocument/2006/relationships/hyperlink" Target="https://www.diodes.com/part/view/VM3.3V" TargetMode="External"/><Relationship Id="rId_hyperlink_137" Type="http://schemas.openxmlformats.org/officeDocument/2006/relationships/hyperlink" Target="https://www.diodes.com/assets/Datasheets/WL251.pdf" TargetMode="External"/><Relationship Id="rId_hyperlink_138" Type="http://schemas.openxmlformats.org/officeDocument/2006/relationships/hyperlink" Target="https://www.diodes.com/part/view/WL251" TargetMode="External"/><Relationship Id="rId_hyperlink_139" Type="http://schemas.openxmlformats.org/officeDocument/2006/relationships/hyperlink" Target="https://www.diodes.com/assets/Datasheets/WL321.pdf" TargetMode="External"/><Relationship Id="rId_hyperlink_140" Type="http://schemas.openxmlformats.org/officeDocument/2006/relationships/hyperlink" Target="https://www.diodes.com/part/view/WL321" TargetMode="External"/><Relationship Id="rId_hyperlink_141" Type="http://schemas.openxmlformats.org/officeDocument/2006/relationships/hyperlink" Target="https://www.diodes.com/assets/Datasheets/WL501.pdf" TargetMode="External"/><Relationship Id="rId_hyperlink_142" Type="http://schemas.openxmlformats.org/officeDocument/2006/relationships/hyperlink" Target="https://www.diodes.com/part/view/WL501" TargetMode="External"/><Relationship Id="rId_hyperlink_143" Type="http://schemas.openxmlformats.org/officeDocument/2006/relationships/hyperlink" Target="https://www.diodes.com/assets/Datasheets/WL701.pdf" TargetMode="External"/><Relationship Id="rId_hyperlink_144" Type="http://schemas.openxmlformats.org/officeDocument/2006/relationships/hyperlink" Target="https://www.diodes.com/part/view/WL701" TargetMode="External"/><Relationship Id="rId_hyperlink_145" Type="http://schemas.openxmlformats.org/officeDocument/2006/relationships/hyperlink" Target="https://www.diodes.com/assets/Datasheets/WX501.pdf" TargetMode="External"/><Relationship Id="rId_hyperlink_146" Type="http://schemas.openxmlformats.org/officeDocument/2006/relationships/hyperlink" Target="https://www.diodes.com/part/view/WX501" TargetMode="External"/><Relationship Id="rId_hyperlink_147" Type="http://schemas.openxmlformats.org/officeDocument/2006/relationships/hyperlink" Target="https://www.diodes.com/assets/Datasheets/WX502.pdf" TargetMode="External"/><Relationship Id="rId_hyperlink_148" Type="http://schemas.openxmlformats.org/officeDocument/2006/relationships/hyperlink" Target="https://www.diodes.com/part/view/WX502" TargetMode="External"/><Relationship Id="rId_hyperlink_149" Type="http://schemas.openxmlformats.org/officeDocument/2006/relationships/hyperlink" Target="https://www.diodes.com/assets/Datasheets/WX503.pdf" TargetMode="External"/><Relationship Id="rId_hyperlink_150" Type="http://schemas.openxmlformats.org/officeDocument/2006/relationships/hyperlink" Target="https://www.diodes.com/part/view/WX503" TargetMode="External"/><Relationship Id="rId_hyperlink_151" Type="http://schemas.openxmlformats.org/officeDocument/2006/relationships/hyperlink" Target="https://www.diodes.com/assets/Datasheets/WX701.pdf" TargetMode="External"/><Relationship Id="rId_hyperlink_152" Type="http://schemas.openxmlformats.org/officeDocument/2006/relationships/hyperlink" Target="https://www.diodes.com/part/view/WX701" TargetMode="External"/><Relationship Id="rId_hyperlink_153" Type="http://schemas.openxmlformats.org/officeDocument/2006/relationships/hyperlink" Target="https://www.diodes.com/assets/Datasheets/WX702.pdf" TargetMode="External"/><Relationship Id="rId_hyperlink_154" Type="http://schemas.openxmlformats.org/officeDocument/2006/relationships/hyperlink" Target="https://www.diodes.com/part/view/WX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7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Logic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PkgType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Stability (PPM)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Jitter RMS (ps)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Subfamily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Legacy PN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Hyperlink("https://www.diodes.com/assets/Datasheets/FD-1.2V.pdf")</f>
        <v>https://www.diodes.com/assets/Datasheets/FD-1.2V.pdf</v>
      </c>
      <c r="C2" t="str">
        <f>Hyperlink("https://www.diodes.com/part/view/FD1.2V","FD1.2V")</f>
        <v>FD1.2V</v>
      </c>
      <c r="D2" t="s">
        <v>20</v>
      </c>
      <c r="G2" t="s">
        <v>21</v>
      </c>
      <c r="H2" t="s">
        <v>22</v>
      </c>
      <c r="I2">
        <v>1.2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>
        <v>4</v>
      </c>
      <c r="Q2" t="s">
        <v>29</v>
      </c>
    </row>
    <row r="3" spans="1:19">
      <c r="A3" t="s">
        <v>30</v>
      </c>
      <c r="B3" s="2" t="str">
        <f>Hyperlink("https://www.diodes.com/assets/Datasheets/FD_1-8V.pdf")</f>
        <v>https://www.diodes.com/assets/Datasheets/FD_1-8V.pdf</v>
      </c>
      <c r="C3" t="str">
        <f>Hyperlink("https://www.diodes.com/part/view/FD1.8V","FD1.8V")</f>
        <v>FD1.8V</v>
      </c>
      <c r="D3" t="s">
        <v>31</v>
      </c>
      <c r="G3" t="s">
        <v>21</v>
      </c>
      <c r="H3" t="s">
        <v>22</v>
      </c>
      <c r="I3">
        <v>1.8</v>
      </c>
      <c r="J3" t="s">
        <v>23</v>
      </c>
      <c r="K3" t="s">
        <v>24</v>
      </c>
      <c r="L3" t="s">
        <v>25</v>
      </c>
      <c r="M3" t="s">
        <v>32</v>
      </c>
      <c r="N3" t="s">
        <v>33</v>
      </c>
      <c r="O3" t="s">
        <v>28</v>
      </c>
      <c r="P3">
        <v>4</v>
      </c>
      <c r="Q3" t="s">
        <v>29</v>
      </c>
      <c r="R3" t="s">
        <v>34</v>
      </c>
    </row>
    <row r="4" spans="1:19">
      <c r="A4" t="s">
        <v>35</v>
      </c>
      <c r="B4" s="2" t="str">
        <f>Hyperlink("https://www.diodes.com/assets/Datasheets/FD_2-5V.pdf")</f>
        <v>https://www.diodes.com/assets/Datasheets/FD_2-5V.pdf</v>
      </c>
      <c r="C4" t="str">
        <f>Hyperlink("https://www.diodes.com/part/view/FD2.5V","FD2.5V")</f>
        <v>FD2.5V</v>
      </c>
      <c r="D4" t="s">
        <v>36</v>
      </c>
      <c r="G4" t="s">
        <v>21</v>
      </c>
      <c r="H4" t="s">
        <v>22</v>
      </c>
      <c r="I4">
        <v>2.5</v>
      </c>
      <c r="J4" t="s">
        <v>23</v>
      </c>
      <c r="K4" t="s">
        <v>24</v>
      </c>
      <c r="L4" t="s">
        <v>25</v>
      </c>
      <c r="M4" t="s">
        <v>37</v>
      </c>
      <c r="N4" t="s">
        <v>38</v>
      </c>
      <c r="O4" t="s">
        <v>28</v>
      </c>
      <c r="P4">
        <v>4</v>
      </c>
      <c r="Q4" t="s">
        <v>29</v>
      </c>
      <c r="R4" t="s">
        <v>39</v>
      </c>
    </row>
    <row r="5" spans="1:19">
      <c r="A5" t="s">
        <v>40</v>
      </c>
      <c r="B5" s="2" t="str">
        <f>Hyperlink("https://www.diodes.com/assets/Datasheets/FD_3-3V.pdf")</f>
        <v>https://www.diodes.com/assets/Datasheets/FD_3-3V.pdf</v>
      </c>
      <c r="C5" t="str">
        <f>Hyperlink("https://www.diodes.com/part/view/FD3.3V","FD3.3V")</f>
        <v>FD3.3V</v>
      </c>
      <c r="D5" t="s">
        <v>41</v>
      </c>
      <c r="G5" t="s">
        <v>21</v>
      </c>
      <c r="H5" t="s">
        <v>22</v>
      </c>
      <c r="I5">
        <v>3.3</v>
      </c>
      <c r="J5" t="s">
        <v>23</v>
      </c>
      <c r="K5" t="s">
        <v>24</v>
      </c>
      <c r="L5" t="s">
        <v>25</v>
      </c>
      <c r="M5" t="s">
        <v>42</v>
      </c>
      <c r="N5" t="s">
        <v>38</v>
      </c>
      <c r="O5" t="s">
        <v>28</v>
      </c>
      <c r="P5">
        <v>4</v>
      </c>
      <c r="Q5" t="s">
        <v>29</v>
      </c>
      <c r="R5" t="s">
        <v>43</v>
      </c>
    </row>
    <row r="6" spans="1:19">
      <c r="A6" t="s">
        <v>44</v>
      </c>
      <c r="B6" s="2" t="str">
        <f>Hyperlink("https://www.diodes.com/assets/Datasheets/FDQ-1-8V.pdf")</f>
        <v>https://www.diodes.com/assets/Datasheets/FDQ-1-8V.pdf</v>
      </c>
      <c r="C6" t="str">
        <f>Hyperlink("https://www.diodes.com/part/view/FDQ1.8V","FDQ1.8V")</f>
        <v>FDQ1.8V</v>
      </c>
      <c r="D6" t="s">
        <v>45</v>
      </c>
      <c r="G6" t="s">
        <v>46</v>
      </c>
      <c r="H6" t="s">
        <v>22</v>
      </c>
      <c r="I6">
        <v>1.8</v>
      </c>
      <c r="J6" t="s">
        <v>23</v>
      </c>
      <c r="K6" t="s">
        <v>24</v>
      </c>
      <c r="L6" t="s">
        <v>25</v>
      </c>
      <c r="M6" t="s">
        <v>47</v>
      </c>
      <c r="N6" t="s">
        <v>33</v>
      </c>
      <c r="O6" t="s">
        <v>28</v>
      </c>
      <c r="P6">
        <v>4</v>
      </c>
      <c r="Q6" t="s">
        <v>29</v>
      </c>
    </row>
    <row r="7" spans="1:19">
      <c r="A7" t="s">
        <v>48</v>
      </c>
      <c r="B7" s="2" t="str">
        <f>Hyperlink("https://www.diodes.com/assets/Datasheets/FDQ-2-5V.pdf")</f>
        <v>https://www.diodes.com/assets/Datasheets/FDQ-2-5V.pdf</v>
      </c>
      <c r="C7" t="str">
        <f>Hyperlink("https://www.diodes.com/part/view/FDQ2.5V","FDQ2.5V")</f>
        <v>FDQ2.5V</v>
      </c>
      <c r="D7" t="s">
        <v>49</v>
      </c>
      <c r="G7" t="s">
        <v>46</v>
      </c>
      <c r="H7" t="s">
        <v>22</v>
      </c>
      <c r="I7">
        <v>2.5</v>
      </c>
      <c r="J7" t="s">
        <v>23</v>
      </c>
      <c r="K7" t="s">
        <v>24</v>
      </c>
      <c r="L7" t="s">
        <v>25</v>
      </c>
      <c r="M7" t="s">
        <v>47</v>
      </c>
      <c r="N7" t="s">
        <v>38</v>
      </c>
      <c r="O7" t="s">
        <v>28</v>
      </c>
      <c r="P7">
        <v>4</v>
      </c>
      <c r="Q7" t="s">
        <v>29</v>
      </c>
    </row>
    <row r="8" spans="1:19">
      <c r="A8" t="s">
        <v>50</v>
      </c>
      <c r="B8" s="2" t="str">
        <f>Hyperlink("https://www.diodes.com/assets/Datasheets/FDQ-3-3V.pdf")</f>
        <v>https://www.diodes.com/assets/Datasheets/FDQ-3-3V.pdf</v>
      </c>
      <c r="C8" t="str">
        <f>Hyperlink("https://www.diodes.com/part/view/FDQ3.3V","FDQ3.3V")</f>
        <v>FDQ3.3V</v>
      </c>
      <c r="D8" t="s">
        <v>51</v>
      </c>
      <c r="G8" t="s">
        <v>46</v>
      </c>
      <c r="H8" t="s">
        <v>22</v>
      </c>
      <c r="I8">
        <v>3.3</v>
      </c>
      <c r="J8" t="s">
        <v>23</v>
      </c>
      <c r="K8" t="s">
        <v>24</v>
      </c>
      <c r="L8" t="s">
        <v>25</v>
      </c>
      <c r="M8" t="s">
        <v>47</v>
      </c>
      <c r="N8" t="s">
        <v>38</v>
      </c>
      <c r="O8" t="s">
        <v>28</v>
      </c>
      <c r="P8">
        <v>4</v>
      </c>
      <c r="Q8" t="s">
        <v>29</v>
      </c>
    </row>
    <row r="9" spans="1:19">
      <c r="A9" t="s">
        <v>52</v>
      </c>
      <c r="B9" s="2" t="str">
        <f>Hyperlink("https://www.diodes.com/assets/Datasheets/FJ_1-2V.pdf")</f>
        <v>https://www.diodes.com/assets/Datasheets/FJ_1-2V.pdf</v>
      </c>
      <c r="C9" t="str">
        <f>Hyperlink("https://www.diodes.com/part/view/FJ1.2V","FJ1.2V")</f>
        <v>FJ1.2V</v>
      </c>
      <c r="D9" t="s">
        <v>53</v>
      </c>
      <c r="G9" t="s">
        <v>21</v>
      </c>
      <c r="H9" t="s">
        <v>22</v>
      </c>
      <c r="I9">
        <v>1.2</v>
      </c>
      <c r="J9" t="s">
        <v>54</v>
      </c>
      <c r="K9" t="s">
        <v>24</v>
      </c>
      <c r="L9" t="s">
        <v>25</v>
      </c>
      <c r="M9" t="s">
        <v>55</v>
      </c>
      <c r="N9" t="s">
        <v>27</v>
      </c>
      <c r="O9" t="s">
        <v>28</v>
      </c>
      <c r="P9">
        <v>4</v>
      </c>
      <c r="Q9" t="s">
        <v>29</v>
      </c>
    </row>
    <row r="10" spans="1:19">
      <c r="A10" t="s">
        <v>56</v>
      </c>
      <c r="B10" s="2" t="str">
        <f>Hyperlink("https://www.diodes.com/assets/Datasheets/FJ-1-8V.pdf")</f>
        <v>https://www.diodes.com/assets/Datasheets/FJ-1-8V.pdf</v>
      </c>
      <c r="C10" t="str">
        <f>Hyperlink("https://www.diodes.com/part/view/FJ1.8V","FJ1.8V")</f>
        <v>FJ1.8V</v>
      </c>
      <c r="D10" t="s">
        <v>57</v>
      </c>
      <c r="G10" t="s">
        <v>21</v>
      </c>
      <c r="H10" t="s">
        <v>22</v>
      </c>
      <c r="I10">
        <v>1.8</v>
      </c>
      <c r="J10" t="s">
        <v>54</v>
      </c>
      <c r="K10" t="s">
        <v>24</v>
      </c>
      <c r="L10" t="s">
        <v>25</v>
      </c>
      <c r="M10" t="s">
        <v>58</v>
      </c>
      <c r="N10" t="s">
        <v>33</v>
      </c>
      <c r="O10" t="s">
        <v>28</v>
      </c>
      <c r="P10">
        <v>4</v>
      </c>
      <c r="Q10" t="s">
        <v>29</v>
      </c>
    </row>
    <row r="11" spans="1:19">
      <c r="A11" t="s">
        <v>59</v>
      </c>
      <c r="B11" s="2" t="str">
        <f>Hyperlink("https://www.diodes.com/assets/Datasheets/FJ-2-5V.pdf")</f>
        <v>https://www.diodes.com/assets/Datasheets/FJ-2-5V.pdf</v>
      </c>
      <c r="C11" t="str">
        <f>Hyperlink("https://www.diodes.com/part/view/FJ2.5V","FJ2.5V")</f>
        <v>FJ2.5V</v>
      </c>
      <c r="D11" t="s">
        <v>60</v>
      </c>
      <c r="G11" t="s">
        <v>21</v>
      </c>
      <c r="H11" t="s">
        <v>22</v>
      </c>
      <c r="I11">
        <v>2.5</v>
      </c>
      <c r="J11" t="s">
        <v>54</v>
      </c>
      <c r="K11" t="s">
        <v>24</v>
      </c>
      <c r="L11" t="s">
        <v>25</v>
      </c>
      <c r="M11" t="s">
        <v>61</v>
      </c>
      <c r="N11" t="s">
        <v>38</v>
      </c>
      <c r="O11" t="s">
        <v>28</v>
      </c>
      <c r="P11">
        <v>4</v>
      </c>
      <c r="Q11" t="s">
        <v>29</v>
      </c>
    </row>
    <row r="12" spans="1:19">
      <c r="A12" t="s">
        <v>62</v>
      </c>
      <c r="B12" s="2" t="str">
        <f>Hyperlink("https://www.diodes.com/assets/Datasheets/FJ-3.3V.pdf")</f>
        <v>https://www.diodes.com/assets/Datasheets/FJ-3.3V.pdf</v>
      </c>
      <c r="C12" t="str">
        <f>Hyperlink("https://www.diodes.com/part/view/FJ3.3V","FJ3.3V")</f>
        <v>FJ3.3V</v>
      </c>
      <c r="D12" t="s">
        <v>63</v>
      </c>
      <c r="G12" t="s">
        <v>21</v>
      </c>
      <c r="H12" t="s">
        <v>22</v>
      </c>
      <c r="I12">
        <v>3.3</v>
      </c>
      <c r="J12" t="s">
        <v>54</v>
      </c>
      <c r="K12" t="s">
        <v>24</v>
      </c>
      <c r="L12" t="s">
        <v>25</v>
      </c>
      <c r="M12" t="s">
        <v>64</v>
      </c>
      <c r="N12" t="s">
        <v>38</v>
      </c>
      <c r="O12" t="s">
        <v>28</v>
      </c>
      <c r="P12">
        <v>4</v>
      </c>
      <c r="Q12" t="s">
        <v>29</v>
      </c>
    </row>
    <row r="13" spans="1:19">
      <c r="A13" t="s">
        <v>65</v>
      </c>
      <c r="B13" s="2" t="str">
        <f>Hyperlink("https://www.diodes.com/assets/Datasheets/FK_1-2V.pdf")</f>
        <v>https://www.diodes.com/assets/Datasheets/FK_1-2V.pdf</v>
      </c>
      <c r="C13" t="str">
        <f>Hyperlink("https://www.diodes.com/part/view/FK1.2V","FK1.2V")</f>
        <v>FK1.2V</v>
      </c>
      <c r="D13" t="s">
        <v>66</v>
      </c>
      <c r="G13" t="s">
        <v>21</v>
      </c>
      <c r="H13" t="s">
        <v>22</v>
      </c>
      <c r="I13">
        <v>1.2</v>
      </c>
      <c r="J13" t="s">
        <v>67</v>
      </c>
      <c r="K13" t="s">
        <v>24</v>
      </c>
      <c r="L13" t="s">
        <v>25</v>
      </c>
      <c r="M13" t="s">
        <v>68</v>
      </c>
      <c r="N13" t="s">
        <v>27</v>
      </c>
      <c r="O13" t="s">
        <v>28</v>
      </c>
      <c r="P13">
        <v>4</v>
      </c>
      <c r="Q13" t="s">
        <v>29</v>
      </c>
    </row>
    <row r="14" spans="1:19">
      <c r="A14" t="s">
        <v>69</v>
      </c>
      <c r="B14" s="2" t="str">
        <f>Hyperlink("https://www.diodes.com/assets/Datasheets/FK-1-8V.pdf")</f>
        <v>https://www.diodes.com/assets/Datasheets/FK-1-8V.pdf</v>
      </c>
      <c r="C14" t="str">
        <f>Hyperlink("https://www.diodes.com/part/view/FK1.8V","FK1.8V")</f>
        <v>FK1.8V</v>
      </c>
      <c r="D14" t="s">
        <v>70</v>
      </c>
      <c r="G14" t="s">
        <v>21</v>
      </c>
      <c r="H14" t="s">
        <v>22</v>
      </c>
      <c r="I14">
        <v>1.8</v>
      </c>
      <c r="J14" t="s">
        <v>67</v>
      </c>
      <c r="K14" t="s">
        <v>24</v>
      </c>
      <c r="L14" t="s">
        <v>25</v>
      </c>
      <c r="M14" t="s">
        <v>71</v>
      </c>
      <c r="N14" t="s">
        <v>33</v>
      </c>
      <c r="O14" t="s">
        <v>28</v>
      </c>
      <c r="P14">
        <v>4</v>
      </c>
      <c r="Q14" t="s">
        <v>29</v>
      </c>
      <c r="R14" t="s">
        <v>72</v>
      </c>
    </row>
    <row r="15" spans="1:19">
      <c r="A15" t="s">
        <v>73</v>
      </c>
      <c r="B15" s="2" t="str">
        <f>Hyperlink("https://www.diodes.com/assets/Datasheets/FK-2-5V.pdf")</f>
        <v>https://www.diodes.com/assets/Datasheets/FK-2-5V.pdf</v>
      </c>
      <c r="C15" t="str">
        <f>Hyperlink("https://www.diodes.com/part/view/FK2.5V","FK2.5V")</f>
        <v>FK2.5V</v>
      </c>
      <c r="D15" t="s">
        <v>74</v>
      </c>
      <c r="G15" t="s">
        <v>21</v>
      </c>
      <c r="H15" t="s">
        <v>22</v>
      </c>
      <c r="I15">
        <v>2.5</v>
      </c>
      <c r="J15" t="s">
        <v>67</v>
      </c>
      <c r="K15" t="s">
        <v>24</v>
      </c>
      <c r="L15" t="s">
        <v>25</v>
      </c>
      <c r="M15" t="s">
        <v>75</v>
      </c>
      <c r="N15" t="s">
        <v>38</v>
      </c>
      <c r="O15" t="s">
        <v>28</v>
      </c>
      <c r="P15">
        <v>4</v>
      </c>
      <c r="Q15" t="s">
        <v>29</v>
      </c>
      <c r="R15" t="s">
        <v>76</v>
      </c>
    </row>
    <row r="16" spans="1:19">
      <c r="A16" t="s">
        <v>77</v>
      </c>
      <c r="B16" s="2" t="str">
        <f>Hyperlink("https://www.diodes.com/assets/Datasheets/FK-3-3V.pdf")</f>
        <v>https://www.diodes.com/assets/Datasheets/FK-3-3V.pdf</v>
      </c>
      <c r="C16" t="str">
        <f>Hyperlink("https://www.diodes.com/part/view/FK3.3V","FK3.3V")</f>
        <v>FK3.3V</v>
      </c>
      <c r="D16" t="s">
        <v>78</v>
      </c>
      <c r="G16" t="s">
        <v>21</v>
      </c>
      <c r="H16" t="s">
        <v>22</v>
      </c>
      <c r="I16">
        <v>3.3</v>
      </c>
      <c r="J16" t="s">
        <v>67</v>
      </c>
      <c r="K16" t="s">
        <v>24</v>
      </c>
      <c r="L16" t="s">
        <v>25</v>
      </c>
      <c r="M16" t="s">
        <v>79</v>
      </c>
      <c r="N16" t="s">
        <v>38</v>
      </c>
      <c r="O16" t="s">
        <v>28</v>
      </c>
      <c r="P16">
        <v>4</v>
      </c>
      <c r="Q16" t="s">
        <v>29</v>
      </c>
      <c r="R16" t="s">
        <v>80</v>
      </c>
    </row>
    <row r="17" spans="1:19">
      <c r="A17" t="s">
        <v>81</v>
      </c>
      <c r="B17" s="2" t="str">
        <f>Hyperlink("https://www.diodes.com/assets/Datasheets/FKQ-1-8V.pdf")</f>
        <v>https://www.diodes.com/assets/Datasheets/FKQ-1-8V.pdf</v>
      </c>
      <c r="C17" t="str">
        <f>Hyperlink("https://www.diodes.com/part/view/FKQ1.8V","FKQ1.8V")</f>
        <v>FKQ1.8V</v>
      </c>
      <c r="D17" t="s">
        <v>82</v>
      </c>
      <c r="G17" t="s">
        <v>46</v>
      </c>
      <c r="H17" t="s">
        <v>22</v>
      </c>
      <c r="I17">
        <v>1.8</v>
      </c>
      <c r="J17" t="s">
        <v>67</v>
      </c>
      <c r="K17" t="s">
        <v>24</v>
      </c>
      <c r="L17" t="s">
        <v>25</v>
      </c>
      <c r="M17" t="s">
        <v>83</v>
      </c>
      <c r="N17" t="s">
        <v>33</v>
      </c>
      <c r="O17" t="s">
        <v>28</v>
      </c>
      <c r="P17">
        <v>4</v>
      </c>
      <c r="Q17" t="s">
        <v>29</v>
      </c>
    </row>
    <row r="18" spans="1:19">
      <c r="A18" t="s">
        <v>84</v>
      </c>
      <c r="B18" s="2" t="str">
        <f>Hyperlink("https://www.diodes.com/assets/Datasheets/FKQ-2-5V.pdf")</f>
        <v>https://www.diodes.com/assets/Datasheets/FKQ-2-5V.pdf</v>
      </c>
      <c r="C18" t="str">
        <f>Hyperlink("https://www.diodes.com/part/view/FKQ2.5V","FKQ2.5V")</f>
        <v>FKQ2.5V</v>
      </c>
      <c r="D18" t="s">
        <v>85</v>
      </c>
      <c r="G18" t="s">
        <v>46</v>
      </c>
      <c r="H18" t="s">
        <v>22</v>
      </c>
      <c r="I18">
        <v>2.5</v>
      </c>
      <c r="J18" t="s">
        <v>67</v>
      </c>
      <c r="K18" t="s">
        <v>24</v>
      </c>
      <c r="L18" t="s">
        <v>25</v>
      </c>
      <c r="M18" t="s">
        <v>83</v>
      </c>
      <c r="N18" t="s">
        <v>38</v>
      </c>
      <c r="O18" t="s">
        <v>28</v>
      </c>
      <c r="P18">
        <v>4</v>
      </c>
      <c r="Q18" t="s">
        <v>29</v>
      </c>
    </row>
    <row r="19" spans="1:19">
      <c r="A19" t="s">
        <v>86</v>
      </c>
      <c r="B19" s="2" t="str">
        <f>Hyperlink("https://www.diodes.com/assets/Datasheets/FKQ-3-3V.pdf")</f>
        <v>https://www.diodes.com/assets/Datasheets/FKQ-3-3V.pdf</v>
      </c>
      <c r="C19" t="str">
        <f>Hyperlink("https://www.diodes.com/part/view/FKQ3.3V","FKQ3.3V")</f>
        <v>FKQ3.3V</v>
      </c>
      <c r="D19" t="s">
        <v>87</v>
      </c>
      <c r="G19" t="s">
        <v>46</v>
      </c>
      <c r="H19" t="s">
        <v>22</v>
      </c>
      <c r="I19">
        <v>3.3</v>
      </c>
      <c r="J19" t="s">
        <v>67</v>
      </c>
      <c r="K19" t="s">
        <v>24</v>
      </c>
      <c r="L19" t="s">
        <v>25</v>
      </c>
      <c r="M19" t="s">
        <v>83</v>
      </c>
      <c r="N19" t="s">
        <v>38</v>
      </c>
      <c r="O19" t="s">
        <v>28</v>
      </c>
      <c r="P19">
        <v>4</v>
      </c>
      <c r="Q19" t="s">
        <v>29</v>
      </c>
    </row>
    <row r="20" spans="1:19">
      <c r="A20" t="s">
        <v>88</v>
      </c>
      <c r="B20" s="2" t="str">
        <f>Hyperlink("https://www.diodes.com/assets/Datasheets/FM-1-2V.pdf")</f>
        <v>https://www.diodes.com/assets/Datasheets/FM-1-2V.pdf</v>
      </c>
      <c r="C20" t="str">
        <f>Hyperlink("https://www.diodes.com/part/view/FM1.2V","FM1.2V")</f>
        <v>FM1.2V</v>
      </c>
      <c r="D20" t="s">
        <v>89</v>
      </c>
      <c r="G20" t="s">
        <v>21</v>
      </c>
      <c r="H20" t="s">
        <v>22</v>
      </c>
      <c r="I20">
        <v>1.2</v>
      </c>
      <c r="J20" t="s">
        <v>90</v>
      </c>
      <c r="K20" t="s">
        <v>24</v>
      </c>
      <c r="L20" t="s">
        <v>25</v>
      </c>
      <c r="M20" t="s">
        <v>91</v>
      </c>
      <c r="N20" t="s">
        <v>92</v>
      </c>
      <c r="O20" t="s">
        <v>28</v>
      </c>
      <c r="P20">
        <v>4</v>
      </c>
      <c r="Q20" t="s">
        <v>29</v>
      </c>
    </row>
    <row r="21" spans="1:19">
      <c r="A21" t="s">
        <v>93</v>
      </c>
      <c r="B21" s="2" t="str">
        <f>Hyperlink("https://www.diodes.com/assets/Datasheets/FM_1-8V.pdf")</f>
        <v>https://www.diodes.com/assets/Datasheets/FM_1-8V.pdf</v>
      </c>
      <c r="C21" t="str">
        <f>Hyperlink("https://www.diodes.com/part/view/FM1.8V","FM1.8V")</f>
        <v>FM1.8V</v>
      </c>
      <c r="D21" t="s">
        <v>94</v>
      </c>
      <c r="G21" t="s">
        <v>21</v>
      </c>
      <c r="H21" t="s">
        <v>22</v>
      </c>
      <c r="I21">
        <v>1.8</v>
      </c>
      <c r="J21" t="s">
        <v>90</v>
      </c>
      <c r="K21" t="s">
        <v>24</v>
      </c>
      <c r="L21" t="s">
        <v>25</v>
      </c>
      <c r="M21" t="s">
        <v>95</v>
      </c>
      <c r="N21" t="s">
        <v>96</v>
      </c>
      <c r="O21" t="s">
        <v>28</v>
      </c>
      <c r="P21">
        <v>4</v>
      </c>
      <c r="Q21" t="s">
        <v>29</v>
      </c>
    </row>
    <row r="22" spans="1:19">
      <c r="A22" t="s">
        <v>97</v>
      </c>
      <c r="B22" s="2" t="str">
        <f>Hyperlink("https://www.diodes.com/assets/Datasheets/FM_2-5V.pdf")</f>
        <v>https://www.diodes.com/assets/Datasheets/FM_2-5V.pdf</v>
      </c>
      <c r="C22" t="str">
        <f>Hyperlink("https://www.diodes.com/part/view/FM2.5V","FM2.5V")</f>
        <v>FM2.5V</v>
      </c>
      <c r="D22" t="s">
        <v>98</v>
      </c>
      <c r="G22" t="s">
        <v>21</v>
      </c>
      <c r="H22" t="s">
        <v>22</v>
      </c>
      <c r="I22">
        <v>2.5</v>
      </c>
      <c r="J22" t="s">
        <v>90</v>
      </c>
      <c r="K22" t="s">
        <v>24</v>
      </c>
      <c r="L22" t="s">
        <v>25</v>
      </c>
      <c r="M22" t="s">
        <v>99</v>
      </c>
      <c r="N22" t="s">
        <v>96</v>
      </c>
      <c r="O22" t="s">
        <v>28</v>
      </c>
      <c r="P22">
        <v>4</v>
      </c>
      <c r="Q22" t="s">
        <v>29</v>
      </c>
    </row>
    <row r="23" spans="1:19">
      <c r="A23" t="s">
        <v>100</v>
      </c>
      <c r="B23" s="2" t="str">
        <f>Hyperlink("https://www.diodes.com/assets/Datasheets/FM-3-3V.pdf")</f>
        <v>https://www.diodes.com/assets/Datasheets/FM-3-3V.pdf</v>
      </c>
      <c r="C23" t="str">
        <f>Hyperlink("https://www.diodes.com/part/view/FM3.3V","FM3.3V")</f>
        <v>FM3.3V</v>
      </c>
      <c r="D23" t="s">
        <v>101</v>
      </c>
      <c r="G23" t="s">
        <v>21</v>
      </c>
      <c r="H23" t="s">
        <v>22</v>
      </c>
      <c r="I23">
        <v>3.3</v>
      </c>
      <c r="J23" t="s">
        <v>90</v>
      </c>
      <c r="K23" t="s">
        <v>24</v>
      </c>
      <c r="L23" t="s">
        <v>25</v>
      </c>
      <c r="M23" t="s">
        <v>102</v>
      </c>
      <c r="N23" t="s">
        <v>96</v>
      </c>
      <c r="O23" t="s">
        <v>28</v>
      </c>
      <c r="P23">
        <v>4</v>
      </c>
      <c r="Q23" t="s">
        <v>29</v>
      </c>
    </row>
    <row r="24" spans="1:19">
      <c r="A24" t="s">
        <v>103</v>
      </c>
      <c r="B24" s="2" t="str">
        <f>Hyperlink("https://www.diodes.com/assets/Datasheets/FN_1-2V.pdf")</f>
        <v>https://www.diodes.com/assets/Datasheets/FN_1-2V.pdf</v>
      </c>
      <c r="C24" t="str">
        <f>Hyperlink("https://www.diodes.com/part/view/FN1.2V","FN1.2V")</f>
        <v>FN1.2V</v>
      </c>
      <c r="D24" t="s">
        <v>104</v>
      </c>
      <c r="G24" t="s">
        <v>21</v>
      </c>
      <c r="H24" t="s">
        <v>22</v>
      </c>
      <c r="I24">
        <v>1.2</v>
      </c>
      <c r="J24" t="s">
        <v>105</v>
      </c>
      <c r="K24" t="s">
        <v>24</v>
      </c>
      <c r="L24" t="s">
        <v>25</v>
      </c>
      <c r="M24" t="s">
        <v>106</v>
      </c>
      <c r="N24" t="s">
        <v>27</v>
      </c>
      <c r="O24" t="s">
        <v>28</v>
      </c>
      <c r="P24">
        <v>4</v>
      </c>
      <c r="Q24" t="s">
        <v>29</v>
      </c>
    </row>
    <row r="25" spans="1:19">
      <c r="A25" t="s">
        <v>107</v>
      </c>
      <c r="B25" s="2" t="str">
        <f>Hyperlink("https://www.diodes.com/assets/Datasheets/FN_1-8V.pdf")</f>
        <v>https://www.diodes.com/assets/Datasheets/FN_1-8V.pdf</v>
      </c>
      <c r="C25" t="str">
        <f>Hyperlink("https://www.diodes.com/part/view/FN1.8V","FN1.8V")</f>
        <v>FN1.8V</v>
      </c>
      <c r="D25" t="s">
        <v>108</v>
      </c>
      <c r="G25" t="s">
        <v>21</v>
      </c>
      <c r="H25" t="s">
        <v>22</v>
      </c>
      <c r="I25">
        <v>1.8</v>
      </c>
      <c r="J25" t="s">
        <v>105</v>
      </c>
      <c r="K25" t="s">
        <v>24</v>
      </c>
      <c r="L25" t="s">
        <v>25</v>
      </c>
      <c r="M25" t="s">
        <v>109</v>
      </c>
      <c r="N25" t="s">
        <v>33</v>
      </c>
      <c r="O25" t="s">
        <v>28</v>
      </c>
      <c r="P25">
        <v>4</v>
      </c>
      <c r="Q25" t="s">
        <v>29</v>
      </c>
      <c r="R25" t="s">
        <v>110</v>
      </c>
    </row>
    <row r="26" spans="1:19">
      <c r="A26" t="s">
        <v>111</v>
      </c>
      <c r="B26" s="2" t="str">
        <f>Hyperlink("https://www.diodes.com/assets/Datasheets/FN_2-5V.pdf")</f>
        <v>https://www.diodes.com/assets/Datasheets/FN_2-5V.pdf</v>
      </c>
      <c r="C26" t="str">
        <f>Hyperlink("https://www.diodes.com/part/view/FN2.5V","FN2.5V")</f>
        <v>FN2.5V</v>
      </c>
      <c r="D26" t="s">
        <v>112</v>
      </c>
      <c r="G26" t="s">
        <v>21</v>
      </c>
      <c r="H26" t="s">
        <v>22</v>
      </c>
      <c r="I26">
        <v>2.5</v>
      </c>
      <c r="J26" t="s">
        <v>105</v>
      </c>
      <c r="K26" t="s">
        <v>24</v>
      </c>
      <c r="L26" t="s">
        <v>25</v>
      </c>
      <c r="M26" t="s">
        <v>113</v>
      </c>
      <c r="N26" t="s">
        <v>38</v>
      </c>
      <c r="O26" t="s">
        <v>28</v>
      </c>
      <c r="P26">
        <v>4</v>
      </c>
      <c r="Q26" t="s">
        <v>29</v>
      </c>
      <c r="R26" t="s">
        <v>114</v>
      </c>
    </row>
    <row r="27" spans="1:19">
      <c r="A27" t="s">
        <v>115</v>
      </c>
      <c r="B27" s="2" t="str">
        <f>Hyperlink("https://www.diodes.com/assets/Datasheets/FN_3-3V.pdf")</f>
        <v>https://www.diodes.com/assets/Datasheets/FN_3-3V.pdf</v>
      </c>
      <c r="C27" t="str">
        <f>Hyperlink("https://www.diodes.com/part/view/FN3.3V","FN3.3V")</f>
        <v>FN3.3V</v>
      </c>
      <c r="D27" t="s">
        <v>116</v>
      </c>
      <c r="G27" t="s">
        <v>21</v>
      </c>
      <c r="H27" t="s">
        <v>22</v>
      </c>
      <c r="I27">
        <v>3.3</v>
      </c>
      <c r="J27" t="s">
        <v>105</v>
      </c>
      <c r="K27" t="s">
        <v>24</v>
      </c>
      <c r="L27" t="s">
        <v>25</v>
      </c>
      <c r="M27" t="s">
        <v>117</v>
      </c>
      <c r="N27" t="s">
        <v>38</v>
      </c>
      <c r="O27" t="s">
        <v>28</v>
      </c>
      <c r="P27">
        <v>4</v>
      </c>
      <c r="Q27" t="s">
        <v>29</v>
      </c>
      <c r="R27" t="s">
        <v>118</v>
      </c>
    </row>
    <row r="28" spans="1:19">
      <c r="A28" t="s">
        <v>119</v>
      </c>
      <c r="B28" s="2" t="str">
        <f>Hyperlink("https://www.diodes.com/assets/Datasheets/FNQ-1-8V.pdf")</f>
        <v>https://www.diodes.com/assets/Datasheets/FNQ-1-8V.pdf</v>
      </c>
      <c r="C28" t="str">
        <f>Hyperlink("https://www.diodes.com/part/view/FNQ1.8V","FNQ1.8V")</f>
        <v>FNQ1.8V</v>
      </c>
      <c r="D28" t="s">
        <v>120</v>
      </c>
      <c r="G28" t="s">
        <v>46</v>
      </c>
      <c r="H28" t="s">
        <v>22</v>
      </c>
      <c r="I28">
        <v>1.8</v>
      </c>
      <c r="J28" t="s">
        <v>105</v>
      </c>
      <c r="K28" t="s">
        <v>24</v>
      </c>
      <c r="L28" t="s">
        <v>25</v>
      </c>
      <c r="M28" t="s">
        <v>121</v>
      </c>
      <c r="N28" t="s">
        <v>33</v>
      </c>
      <c r="O28" t="s">
        <v>28</v>
      </c>
      <c r="P28">
        <v>4</v>
      </c>
      <c r="Q28" t="s">
        <v>29</v>
      </c>
    </row>
    <row r="29" spans="1:19">
      <c r="A29" t="s">
        <v>122</v>
      </c>
      <c r="B29" s="2" t="str">
        <f>Hyperlink("https://www.diodes.com/assets/Datasheets/FNQ-2-5V.pdf")</f>
        <v>https://www.diodes.com/assets/Datasheets/FNQ-2-5V.pdf</v>
      </c>
      <c r="C29" t="str">
        <f>Hyperlink("https://www.diodes.com/part/view/FNQ2.5V","FNQ2.5V")</f>
        <v>FNQ2.5V</v>
      </c>
      <c r="D29" t="s">
        <v>123</v>
      </c>
      <c r="G29" t="s">
        <v>46</v>
      </c>
      <c r="H29" t="s">
        <v>22</v>
      </c>
      <c r="I29">
        <v>2.5</v>
      </c>
      <c r="J29" t="s">
        <v>105</v>
      </c>
      <c r="K29" t="s">
        <v>24</v>
      </c>
      <c r="L29" t="s">
        <v>25</v>
      </c>
      <c r="M29" t="s">
        <v>121</v>
      </c>
      <c r="N29" t="s">
        <v>38</v>
      </c>
      <c r="O29" t="s">
        <v>28</v>
      </c>
      <c r="P29">
        <v>4</v>
      </c>
      <c r="Q29" t="s">
        <v>29</v>
      </c>
    </row>
    <row r="30" spans="1:19">
      <c r="A30" t="s">
        <v>124</v>
      </c>
      <c r="B30" s="2" t="str">
        <f>Hyperlink("https://www.diodes.com/assets/Datasheets/FNQ-3-3V.pdf")</f>
        <v>https://www.diodes.com/assets/Datasheets/FNQ-3-3V.pdf</v>
      </c>
      <c r="C30" t="str">
        <f>Hyperlink("https://www.diodes.com/part/view/FNQ3.3V","FNQ3.3V")</f>
        <v>FNQ3.3V</v>
      </c>
      <c r="D30" t="s">
        <v>125</v>
      </c>
      <c r="G30" t="s">
        <v>46</v>
      </c>
      <c r="H30" t="s">
        <v>22</v>
      </c>
      <c r="I30">
        <v>3.3</v>
      </c>
      <c r="J30" t="s">
        <v>105</v>
      </c>
      <c r="K30" t="s">
        <v>24</v>
      </c>
      <c r="L30" t="s">
        <v>25</v>
      </c>
      <c r="M30" t="s">
        <v>121</v>
      </c>
      <c r="N30" t="s">
        <v>38</v>
      </c>
      <c r="O30" t="s">
        <v>28</v>
      </c>
      <c r="P30">
        <v>4</v>
      </c>
      <c r="Q30" t="s">
        <v>29</v>
      </c>
    </row>
    <row r="31" spans="1:19">
      <c r="A31" t="s">
        <v>126</v>
      </c>
      <c r="B31" s="2" t="str">
        <f>Hyperlink("https://www.diodes.com/assets/Datasheets/LD-2.5V.pdf")</f>
        <v>https://www.diodes.com/assets/Datasheets/LD-2.5V.pdf</v>
      </c>
      <c r="C31" t="str">
        <f>Hyperlink("https://www.diodes.com/part/view/LD2.5V","LD2.5V")</f>
        <v>LD2.5V</v>
      </c>
      <c r="D31" t="s">
        <v>127</v>
      </c>
      <c r="G31" t="s">
        <v>21</v>
      </c>
      <c r="H31" t="s">
        <v>128</v>
      </c>
      <c r="I31">
        <v>2.5</v>
      </c>
      <c r="J31" t="s">
        <v>23</v>
      </c>
      <c r="K31" t="s">
        <v>24</v>
      </c>
      <c r="L31" t="s">
        <v>25</v>
      </c>
      <c r="M31" t="s">
        <v>129</v>
      </c>
      <c r="N31" t="s">
        <v>130</v>
      </c>
      <c r="O31" t="s">
        <v>28</v>
      </c>
      <c r="P31">
        <v>6</v>
      </c>
      <c r="Q31" t="s">
        <v>29</v>
      </c>
    </row>
    <row r="32" spans="1:19">
      <c r="A32" t="s">
        <v>131</v>
      </c>
      <c r="B32" s="2" t="str">
        <f>Hyperlink("https://www.diodes.com/assets/Datasheets/LD-3.3.pdf")</f>
        <v>https://www.diodes.com/assets/Datasheets/LD-3.3.pdf</v>
      </c>
      <c r="C32" t="str">
        <f>Hyperlink("https://www.diodes.com/part/view/LD3.3V","LD3.3V")</f>
        <v>LD3.3V</v>
      </c>
      <c r="D32" t="s">
        <v>132</v>
      </c>
      <c r="G32" t="s">
        <v>21</v>
      </c>
      <c r="H32" t="s">
        <v>128</v>
      </c>
      <c r="I32">
        <v>3.3</v>
      </c>
      <c r="J32" t="s">
        <v>23</v>
      </c>
      <c r="K32" t="s">
        <v>24</v>
      </c>
      <c r="L32" t="s">
        <v>25</v>
      </c>
      <c r="M32" t="s">
        <v>133</v>
      </c>
      <c r="N32" t="s">
        <v>130</v>
      </c>
      <c r="O32" t="s">
        <v>28</v>
      </c>
      <c r="P32">
        <v>6</v>
      </c>
      <c r="Q32" t="s">
        <v>29</v>
      </c>
    </row>
    <row r="33" spans="1:19">
      <c r="A33" t="s">
        <v>134</v>
      </c>
      <c r="B33" s="2" t="str">
        <f>Hyperlink("https://www.diodes.com/assets/Datasheets/LK-2-5V.pdf")</f>
        <v>https://www.diodes.com/assets/Datasheets/LK-2-5V.pdf</v>
      </c>
      <c r="C33" t="str">
        <f>Hyperlink("https://www.diodes.com/part/view/LK2.5V","LK2.5V")</f>
        <v>LK2.5V</v>
      </c>
      <c r="D33" t="s">
        <v>135</v>
      </c>
      <c r="G33" t="s">
        <v>21</v>
      </c>
      <c r="H33" t="s">
        <v>128</v>
      </c>
      <c r="I33">
        <v>2.5</v>
      </c>
      <c r="J33" t="s">
        <v>67</v>
      </c>
      <c r="K33" t="s">
        <v>24</v>
      </c>
      <c r="L33" t="s">
        <v>25</v>
      </c>
      <c r="M33" t="s">
        <v>129</v>
      </c>
      <c r="N33" t="s">
        <v>130</v>
      </c>
      <c r="O33" t="s">
        <v>28</v>
      </c>
      <c r="P33">
        <v>6</v>
      </c>
      <c r="Q33" t="s">
        <v>29</v>
      </c>
    </row>
    <row r="34" spans="1:19">
      <c r="A34" t="s">
        <v>136</v>
      </c>
      <c r="B34" s="2" t="str">
        <f>Hyperlink("https://www.diodes.com/assets/Datasheets/LK-3-3V.pdf")</f>
        <v>https://www.diodes.com/assets/Datasheets/LK-3-3V.pdf</v>
      </c>
      <c r="C34" t="str">
        <f>Hyperlink("https://www.diodes.com/part/view/LK3.3V","LK3.3V")</f>
        <v>LK3.3V</v>
      </c>
      <c r="D34" t="s">
        <v>137</v>
      </c>
      <c r="G34" t="s">
        <v>21</v>
      </c>
      <c r="H34" t="s">
        <v>128</v>
      </c>
      <c r="I34">
        <v>3.3</v>
      </c>
      <c r="J34" t="s">
        <v>67</v>
      </c>
      <c r="K34" t="s">
        <v>24</v>
      </c>
      <c r="L34" t="s">
        <v>25</v>
      </c>
      <c r="M34" t="s">
        <v>133</v>
      </c>
      <c r="N34" t="s">
        <v>130</v>
      </c>
      <c r="O34" t="s">
        <v>28</v>
      </c>
      <c r="P34">
        <v>6</v>
      </c>
      <c r="Q34" t="s">
        <v>29</v>
      </c>
    </row>
    <row r="35" spans="1:19">
      <c r="A35" t="s">
        <v>138</v>
      </c>
      <c r="B35" s="2" t="str">
        <f>Hyperlink("https://www.diodes.com/assets/Datasheets/LN_3-3V.pdf")</f>
        <v>https://www.diodes.com/assets/Datasheets/LN_3-3V.pdf</v>
      </c>
      <c r="C35" t="str">
        <f>Hyperlink("https://www.diodes.com/part/view/LN3.3V","LN3.3V")</f>
        <v>LN3.3V</v>
      </c>
      <c r="D35" t="s">
        <v>139</v>
      </c>
      <c r="G35" t="s">
        <v>21</v>
      </c>
      <c r="H35" t="s">
        <v>128</v>
      </c>
      <c r="I35">
        <v>3.3</v>
      </c>
      <c r="J35" t="s">
        <v>105</v>
      </c>
      <c r="K35" t="s">
        <v>24</v>
      </c>
      <c r="L35" t="s">
        <v>25</v>
      </c>
      <c r="M35" t="s">
        <v>140</v>
      </c>
      <c r="N35" t="s">
        <v>141</v>
      </c>
      <c r="O35" t="s">
        <v>142</v>
      </c>
      <c r="P35">
        <v>6</v>
      </c>
      <c r="Q35" t="s">
        <v>29</v>
      </c>
    </row>
    <row r="36" spans="1:19">
      <c r="A36" t="s">
        <v>143</v>
      </c>
      <c r="B36" s="2" t="str">
        <f>Hyperlink("https://www.diodes.com/assets/Datasheets/LX201.pdf")</f>
        <v>https://www.diodes.com/assets/Datasheets/LX201.pdf</v>
      </c>
      <c r="C36" t="str">
        <f>Hyperlink("https://www.diodes.com/part/view/LX201","LX201")</f>
        <v>LX201</v>
      </c>
      <c r="D36" t="s">
        <v>144</v>
      </c>
      <c r="G36" t="s">
        <v>21</v>
      </c>
      <c r="H36" t="s">
        <v>22</v>
      </c>
      <c r="I36" t="s">
        <v>145</v>
      </c>
      <c r="J36" t="s">
        <v>90</v>
      </c>
      <c r="K36" t="s">
        <v>24</v>
      </c>
      <c r="L36" t="s">
        <v>25</v>
      </c>
      <c r="M36" t="s">
        <v>146</v>
      </c>
      <c r="N36" t="s">
        <v>147</v>
      </c>
      <c r="O36" t="s">
        <v>28</v>
      </c>
      <c r="P36">
        <v>4</v>
      </c>
      <c r="Q36" t="s">
        <v>29</v>
      </c>
    </row>
    <row r="37" spans="1:19">
      <c r="A37" t="s">
        <v>148</v>
      </c>
      <c r="B37" s="2" t="str">
        <f>Hyperlink("https://www.diodes.com/assets/Datasheets/LX251.pdf")</f>
        <v>https://www.diodes.com/assets/Datasheets/LX251.pdf</v>
      </c>
      <c r="C37" t="str">
        <f>Hyperlink("https://www.diodes.com/part/view/LX251","LX251")</f>
        <v>LX251</v>
      </c>
      <c r="D37" t="s">
        <v>149</v>
      </c>
      <c r="G37" t="s">
        <v>21</v>
      </c>
      <c r="H37" t="s">
        <v>22</v>
      </c>
      <c r="I37" t="s">
        <v>145</v>
      </c>
      <c r="J37" t="s">
        <v>54</v>
      </c>
      <c r="K37" t="s">
        <v>24</v>
      </c>
      <c r="L37" t="s">
        <v>25</v>
      </c>
      <c r="M37" t="s">
        <v>146</v>
      </c>
      <c r="N37" t="s">
        <v>147</v>
      </c>
      <c r="O37" t="s">
        <v>28</v>
      </c>
      <c r="P37">
        <v>4</v>
      </c>
      <c r="Q37" t="s">
        <v>29</v>
      </c>
    </row>
    <row r="38" spans="1:19">
      <c r="A38" t="s">
        <v>150</v>
      </c>
      <c r="B38" s="2" t="str">
        <f>Hyperlink("https://www.diodes.com/assets/Datasheets/LX321.pdf")</f>
        <v>https://www.diodes.com/assets/Datasheets/LX321.pdf</v>
      </c>
      <c r="C38" t="str">
        <f>Hyperlink("https://www.diodes.com/part/view/LX321","LX321")</f>
        <v>LX321</v>
      </c>
      <c r="D38" t="s">
        <v>151</v>
      </c>
      <c r="G38" t="s">
        <v>21</v>
      </c>
      <c r="H38" t="s">
        <v>22</v>
      </c>
      <c r="I38" t="s">
        <v>145</v>
      </c>
      <c r="J38" t="s">
        <v>67</v>
      </c>
      <c r="K38" t="s">
        <v>24</v>
      </c>
      <c r="L38" t="s">
        <v>25</v>
      </c>
      <c r="M38" t="s">
        <v>152</v>
      </c>
      <c r="N38" t="s">
        <v>147</v>
      </c>
      <c r="O38" t="s">
        <v>28</v>
      </c>
      <c r="P38">
        <v>4</v>
      </c>
      <c r="Q38" t="s">
        <v>29</v>
      </c>
    </row>
    <row r="39" spans="1:19">
      <c r="A39" t="s">
        <v>153</v>
      </c>
      <c r="B39" s="2" t="str">
        <f>Hyperlink("https://www.diodes.com/assets/Datasheets/LX501.pdf")</f>
        <v>https://www.diodes.com/assets/Datasheets/LX501.pdf</v>
      </c>
      <c r="C39" t="str">
        <f>Hyperlink("https://www.diodes.com/part/view/LX501","LX501")</f>
        <v>LX501</v>
      </c>
      <c r="D39" t="s">
        <v>154</v>
      </c>
      <c r="G39" t="s">
        <v>21</v>
      </c>
      <c r="H39" t="s">
        <v>22</v>
      </c>
      <c r="I39" t="s">
        <v>145</v>
      </c>
      <c r="J39" t="s">
        <v>23</v>
      </c>
      <c r="K39" t="s">
        <v>24</v>
      </c>
      <c r="L39" t="s">
        <v>25</v>
      </c>
      <c r="M39" t="s">
        <v>155</v>
      </c>
      <c r="N39" t="s">
        <v>147</v>
      </c>
      <c r="O39" t="s">
        <v>28</v>
      </c>
      <c r="P39">
        <v>4</v>
      </c>
      <c r="Q39" t="s">
        <v>29</v>
      </c>
    </row>
    <row r="40" spans="1:19">
      <c r="A40" t="s">
        <v>156</v>
      </c>
      <c r="B40" s="2" t="str">
        <f>Hyperlink("https://www.diodes.com/assets/Datasheets/LX701.pdf")</f>
        <v>https://www.diodes.com/assets/Datasheets/LX701.pdf</v>
      </c>
      <c r="C40" t="str">
        <f>Hyperlink("https://www.diodes.com/part/view/LX701","LX701")</f>
        <v>LX701</v>
      </c>
      <c r="D40" t="s">
        <v>157</v>
      </c>
      <c r="G40" t="s">
        <v>21</v>
      </c>
      <c r="H40" t="s">
        <v>22</v>
      </c>
      <c r="I40" t="s">
        <v>145</v>
      </c>
      <c r="J40" t="s">
        <v>105</v>
      </c>
      <c r="K40" t="s">
        <v>24</v>
      </c>
      <c r="L40" t="s">
        <v>25</v>
      </c>
      <c r="M40" t="s">
        <v>158</v>
      </c>
      <c r="N40" t="s">
        <v>147</v>
      </c>
      <c r="O40" t="s">
        <v>28</v>
      </c>
      <c r="P40">
        <v>4</v>
      </c>
      <c r="Q40" t="s">
        <v>29</v>
      </c>
    </row>
    <row r="41" spans="1:19">
      <c r="A41" t="s">
        <v>159</v>
      </c>
      <c r="B41" s="2" t="str">
        <f>Hyperlink("https://www.diodes.com/assets/Datasheets/LXQ-CMOS-Series.pdf")</f>
        <v>https://www.diodes.com/assets/Datasheets/LXQ-CMOS-Series.pdf</v>
      </c>
      <c r="C41" t="str">
        <f>Hyperlink("https://www.diodes.com/part/view/LXQ","LXQ")</f>
        <v>LXQ</v>
      </c>
      <c r="D41" t="s">
        <v>160</v>
      </c>
      <c r="G41" t="s">
        <v>46</v>
      </c>
      <c r="H41" t="s">
        <v>22</v>
      </c>
      <c r="I41" t="s">
        <v>161</v>
      </c>
      <c r="J41" t="s">
        <v>162</v>
      </c>
      <c r="K41" t="s">
        <v>24</v>
      </c>
      <c r="L41" t="s">
        <v>25</v>
      </c>
      <c r="M41" t="s">
        <v>159</v>
      </c>
      <c r="N41" t="s">
        <v>163</v>
      </c>
      <c r="O41">
        <v>1</v>
      </c>
      <c r="P41">
        <v>4</v>
      </c>
      <c r="Q41" t="s">
        <v>164</v>
      </c>
    </row>
    <row r="42" spans="1:19">
      <c r="A42" t="s">
        <v>165</v>
      </c>
      <c r="B42" s="2" t="str">
        <f>Hyperlink("https://www.diodes.com/assets/Datasheets/PB-2-5V.pdf")</f>
        <v>https://www.diodes.com/assets/Datasheets/PB-2-5V.pdf</v>
      </c>
      <c r="C42" t="str">
        <f>Hyperlink("https://www.diodes.com/part/view/PB2.5V","PB2.5V")</f>
        <v>PB2.5V</v>
      </c>
      <c r="D42" t="s">
        <v>166</v>
      </c>
      <c r="G42" t="s">
        <v>21</v>
      </c>
      <c r="H42" t="s">
        <v>167</v>
      </c>
      <c r="I42">
        <v>2.5</v>
      </c>
      <c r="J42" t="s">
        <v>105</v>
      </c>
      <c r="K42" t="s">
        <v>24</v>
      </c>
      <c r="L42" t="s">
        <v>25</v>
      </c>
      <c r="M42" t="s">
        <v>168</v>
      </c>
      <c r="N42" t="s">
        <v>130</v>
      </c>
      <c r="O42" t="s">
        <v>28</v>
      </c>
      <c r="P42">
        <v>6</v>
      </c>
      <c r="Q42" t="s">
        <v>29</v>
      </c>
    </row>
    <row r="43" spans="1:19">
      <c r="A43" t="s">
        <v>169</v>
      </c>
      <c r="B43" s="2" t="str">
        <f>Hyperlink("https://www.diodes.com/assets/Datasheets/PB-3-3V.pdf")</f>
        <v>https://www.diodes.com/assets/Datasheets/PB-3-3V.pdf</v>
      </c>
      <c r="C43" t="str">
        <f>Hyperlink("https://www.diodes.com/part/view/PB3.3V","PB3.3V")</f>
        <v>PB3.3V</v>
      </c>
      <c r="D43" t="s">
        <v>170</v>
      </c>
      <c r="G43" t="s">
        <v>21</v>
      </c>
      <c r="H43" t="s">
        <v>167</v>
      </c>
      <c r="I43">
        <v>3.3</v>
      </c>
      <c r="J43" t="s">
        <v>105</v>
      </c>
      <c r="K43" t="s">
        <v>24</v>
      </c>
      <c r="L43" t="s">
        <v>25</v>
      </c>
      <c r="M43" t="s">
        <v>171</v>
      </c>
      <c r="N43" t="s">
        <v>130</v>
      </c>
      <c r="O43" t="s">
        <v>28</v>
      </c>
      <c r="P43">
        <v>6</v>
      </c>
      <c r="Q43" t="s">
        <v>29</v>
      </c>
    </row>
    <row r="44" spans="1:19">
      <c r="A44" t="s">
        <v>172</v>
      </c>
      <c r="B44" s="2" t="str">
        <f>Hyperlink("https://www.diodes.com/assets/Datasheets/PD-2.5V.pdf")</f>
        <v>https://www.diodes.com/assets/Datasheets/PD-2.5V.pdf</v>
      </c>
      <c r="C44" t="str">
        <f>Hyperlink("https://www.diodes.com/part/view/PD2.5V","PD2.5V")</f>
        <v>PD2.5V</v>
      </c>
      <c r="D44" t="s">
        <v>173</v>
      </c>
      <c r="G44" t="s">
        <v>21</v>
      </c>
      <c r="H44" t="s">
        <v>167</v>
      </c>
      <c r="I44">
        <v>2.5</v>
      </c>
      <c r="J44" t="s">
        <v>23</v>
      </c>
      <c r="K44" t="s">
        <v>24</v>
      </c>
      <c r="L44" t="s">
        <v>25</v>
      </c>
      <c r="M44" t="s">
        <v>174</v>
      </c>
      <c r="N44" t="s">
        <v>130</v>
      </c>
      <c r="O44" t="s">
        <v>28</v>
      </c>
      <c r="P44">
        <v>6</v>
      </c>
      <c r="Q44" t="s">
        <v>29</v>
      </c>
    </row>
    <row r="45" spans="1:19">
      <c r="A45" t="s">
        <v>175</v>
      </c>
      <c r="B45" s="2" t="str">
        <f>Hyperlink("https://www.diodes.com/assets/Datasheets/PD-3.3V.pdf")</f>
        <v>https://www.diodes.com/assets/Datasheets/PD-3.3V.pdf</v>
      </c>
      <c r="C45" t="str">
        <f>Hyperlink("https://www.diodes.com/part/view/PD3.3V","PD3.3V")</f>
        <v>PD3.3V</v>
      </c>
      <c r="D45" t="s">
        <v>176</v>
      </c>
      <c r="G45" t="s">
        <v>21</v>
      </c>
      <c r="H45" t="s">
        <v>167</v>
      </c>
      <c r="I45">
        <v>3.3</v>
      </c>
      <c r="J45" t="s">
        <v>23</v>
      </c>
      <c r="K45" t="s">
        <v>24</v>
      </c>
      <c r="L45" t="s">
        <v>25</v>
      </c>
      <c r="M45" t="s">
        <v>177</v>
      </c>
      <c r="N45" t="s">
        <v>130</v>
      </c>
      <c r="O45" t="s">
        <v>28</v>
      </c>
      <c r="P45">
        <v>6</v>
      </c>
      <c r="Q45" t="s">
        <v>29</v>
      </c>
    </row>
    <row r="46" spans="1:19">
      <c r="A46" t="s">
        <v>178</v>
      </c>
      <c r="B46" s="2" t="e">
        <v>#N/A</v>
      </c>
      <c r="C46" t="str">
        <f>Hyperlink("https://www.diodes.com/part/view/PF3.3V","PF3.3V")</f>
        <v>PF3.3V</v>
      </c>
      <c r="D46" t="s">
        <v>179</v>
      </c>
      <c r="G46" t="s">
        <v>21</v>
      </c>
      <c r="H46" t="s">
        <v>167</v>
      </c>
      <c r="I46">
        <v>3.3</v>
      </c>
      <c r="J46" t="s">
        <v>105</v>
      </c>
      <c r="K46" t="s">
        <v>24</v>
      </c>
      <c r="L46" t="s">
        <v>25</v>
      </c>
      <c r="M46" t="s">
        <v>180</v>
      </c>
      <c r="N46" t="s">
        <v>181</v>
      </c>
      <c r="O46" t="s">
        <v>28</v>
      </c>
      <c r="P46">
        <v>6</v>
      </c>
      <c r="Q46" t="s">
        <v>29</v>
      </c>
    </row>
    <row r="47" spans="1:19">
      <c r="A47" t="s">
        <v>182</v>
      </c>
      <c r="B47" s="2" t="str">
        <f>Hyperlink("https://www.diodes.com/assets/Datasheets/PK-2.5V.pdf")</f>
        <v>https://www.diodes.com/assets/Datasheets/PK-2.5V.pdf</v>
      </c>
      <c r="C47" t="str">
        <f>Hyperlink("https://www.diodes.com/part/view/PK2.5V","PK2.5V")</f>
        <v>PK2.5V</v>
      </c>
      <c r="D47" t="s">
        <v>183</v>
      </c>
      <c r="G47" t="s">
        <v>21</v>
      </c>
      <c r="H47" t="s">
        <v>167</v>
      </c>
      <c r="I47">
        <v>2.5</v>
      </c>
      <c r="J47" t="s">
        <v>67</v>
      </c>
      <c r="K47" t="s">
        <v>24</v>
      </c>
      <c r="L47" t="s">
        <v>25</v>
      </c>
      <c r="M47" t="s">
        <v>174</v>
      </c>
      <c r="N47" t="s">
        <v>130</v>
      </c>
      <c r="O47" t="s">
        <v>28</v>
      </c>
      <c r="P47">
        <v>6</v>
      </c>
      <c r="Q47" t="s">
        <v>29</v>
      </c>
    </row>
    <row r="48" spans="1:19">
      <c r="A48" t="s">
        <v>184</v>
      </c>
      <c r="B48" s="2" t="str">
        <f>Hyperlink("https://www.diodes.com/assets/Datasheets/PK-3-3V.pdf")</f>
        <v>https://www.diodes.com/assets/Datasheets/PK-3-3V.pdf</v>
      </c>
      <c r="C48" t="str">
        <f>Hyperlink("https://www.diodes.com/part/view/PK3.3V","PK3.3V")</f>
        <v>PK3.3V</v>
      </c>
      <c r="D48" t="s">
        <v>185</v>
      </c>
      <c r="G48" t="s">
        <v>21</v>
      </c>
      <c r="H48" t="s">
        <v>167</v>
      </c>
      <c r="I48">
        <v>3.3</v>
      </c>
      <c r="J48" t="s">
        <v>67</v>
      </c>
      <c r="K48" t="s">
        <v>24</v>
      </c>
      <c r="L48" t="s">
        <v>25</v>
      </c>
      <c r="M48" t="s">
        <v>177</v>
      </c>
      <c r="N48" t="s">
        <v>130</v>
      </c>
      <c r="O48" t="s">
        <v>28</v>
      </c>
      <c r="P48">
        <v>6</v>
      </c>
      <c r="Q48" t="s">
        <v>29</v>
      </c>
    </row>
    <row r="49" spans="1:19">
      <c r="A49" t="s">
        <v>186</v>
      </c>
      <c r="B49" s="2" t="str">
        <f>Hyperlink("https://www.diodes.com/assets/Datasheets/PN_3-3V.pdf")</f>
        <v>https://www.diodes.com/assets/Datasheets/PN_3-3V.pdf</v>
      </c>
      <c r="C49" t="str">
        <f>Hyperlink("https://www.diodes.com/part/view/PN3.3V","PN3.3V")</f>
        <v>PN3.3V</v>
      </c>
      <c r="D49" t="s">
        <v>170</v>
      </c>
      <c r="G49" t="s">
        <v>21</v>
      </c>
      <c r="H49" t="s">
        <v>167</v>
      </c>
      <c r="I49">
        <v>3.3</v>
      </c>
      <c r="J49" t="s">
        <v>105</v>
      </c>
      <c r="K49" t="s">
        <v>24</v>
      </c>
      <c r="L49" t="s">
        <v>25</v>
      </c>
      <c r="M49" t="s">
        <v>187</v>
      </c>
      <c r="N49" t="s">
        <v>141</v>
      </c>
      <c r="O49" t="s">
        <v>142</v>
      </c>
      <c r="P49">
        <v>6</v>
      </c>
      <c r="Q49" t="s">
        <v>29</v>
      </c>
      <c r="R49" t="s">
        <v>188</v>
      </c>
    </row>
    <row r="50" spans="1:19">
      <c r="A50" t="s">
        <v>189</v>
      </c>
      <c r="B50" s="2" t="str">
        <f>Hyperlink("https://www.diodes.com/assets/Datasheets/PX_2-5V.pdf")</f>
        <v>https://www.diodes.com/assets/Datasheets/PX_2-5V.pdf</v>
      </c>
      <c r="C50" t="str">
        <f>Hyperlink("https://www.diodes.com/part/view/PX2.5V","PX2.5V")</f>
        <v>PX2.5V</v>
      </c>
      <c r="D50" t="s">
        <v>190</v>
      </c>
      <c r="G50" t="s">
        <v>21</v>
      </c>
      <c r="H50" t="s">
        <v>128</v>
      </c>
      <c r="I50">
        <v>2.5</v>
      </c>
      <c r="J50" t="s">
        <v>105</v>
      </c>
      <c r="K50" t="s">
        <v>24</v>
      </c>
      <c r="L50" t="s">
        <v>25</v>
      </c>
      <c r="M50" t="s">
        <v>191</v>
      </c>
      <c r="N50" t="s">
        <v>130</v>
      </c>
      <c r="O50" t="s">
        <v>28</v>
      </c>
      <c r="P50">
        <v>6</v>
      </c>
      <c r="Q50" t="s">
        <v>29</v>
      </c>
      <c r="R50" t="s">
        <v>192</v>
      </c>
    </row>
    <row r="51" spans="1:19">
      <c r="A51" t="s">
        <v>193</v>
      </c>
      <c r="B51" s="2" t="str">
        <f>Hyperlink("https://www.diodes.com/assets/Datasheets/PX_3-3V.pdf")</f>
        <v>https://www.diodes.com/assets/Datasheets/PX_3-3V.pdf</v>
      </c>
      <c r="C51" t="str">
        <f>Hyperlink("https://www.diodes.com/part/view/PX3.3V","PX3.3V")</f>
        <v>PX3.3V</v>
      </c>
      <c r="D51" t="s">
        <v>139</v>
      </c>
      <c r="G51" t="s">
        <v>21</v>
      </c>
      <c r="H51" t="s">
        <v>128</v>
      </c>
      <c r="I51">
        <v>3.3</v>
      </c>
      <c r="J51" t="s">
        <v>105</v>
      </c>
      <c r="K51" t="s">
        <v>24</v>
      </c>
      <c r="L51" t="s">
        <v>25</v>
      </c>
      <c r="M51" t="s">
        <v>194</v>
      </c>
      <c r="N51" t="s">
        <v>130</v>
      </c>
      <c r="O51" t="s">
        <v>28</v>
      </c>
      <c r="P51">
        <v>6</v>
      </c>
      <c r="Q51" t="s">
        <v>29</v>
      </c>
      <c r="R51" t="s">
        <v>195</v>
      </c>
    </row>
    <row r="52" spans="1:19">
      <c r="A52" t="s">
        <v>196</v>
      </c>
      <c r="B52" s="2" t="str">
        <f>Hyperlink("https://www.diodes.com/assets/Datasheets/SD_2-5V.pdf")</f>
        <v>https://www.diodes.com/assets/Datasheets/SD_2-5V.pdf</v>
      </c>
      <c r="C52" t="str">
        <f>Hyperlink("https://www.diodes.com/part/view/SD2.5V","SD2.5V")</f>
        <v>SD2.5V</v>
      </c>
      <c r="D52" t="s">
        <v>173</v>
      </c>
      <c r="G52" t="s">
        <v>21</v>
      </c>
      <c r="H52" t="s">
        <v>167</v>
      </c>
      <c r="I52">
        <v>2.5</v>
      </c>
      <c r="J52" t="s">
        <v>23</v>
      </c>
      <c r="K52" t="s">
        <v>24</v>
      </c>
      <c r="L52" t="s">
        <v>25</v>
      </c>
      <c r="M52" t="s">
        <v>197</v>
      </c>
      <c r="N52" t="s">
        <v>198</v>
      </c>
      <c r="O52" t="s">
        <v>28</v>
      </c>
      <c r="P52">
        <v>6</v>
      </c>
      <c r="Q52" t="s">
        <v>29</v>
      </c>
    </row>
    <row r="53" spans="1:19">
      <c r="A53" t="s">
        <v>199</v>
      </c>
      <c r="B53" s="2" t="str">
        <f>Hyperlink("https://www.diodes.com/assets/Datasheets/SD_3-3V.pdf")</f>
        <v>https://www.diodes.com/assets/Datasheets/SD_3-3V.pdf</v>
      </c>
      <c r="C53" t="str">
        <f>Hyperlink("https://www.diodes.com/part/view/SD3.3V","SD3.3V")</f>
        <v>SD3.3V</v>
      </c>
      <c r="D53" t="s">
        <v>173</v>
      </c>
      <c r="G53" t="s">
        <v>21</v>
      </c>
      <c r="H53" t="s">
        <v>167</v>
      </c>
      <c r="I53">
        <v>3.3</v>
      </c>
      <c r="J53" t="s">
        <v>23</v>
      </c>
      <c r="K53" t="s">
        <v>24</v>
      </c>
      <c r="L53" t="s">
        <v>25</v>
      </c>
      <c r="M53" t="s">
        <v>200</v>
      </c>
      <c r="N53" t="s">
        <v>198</v>
      </c>
      <c r="O53" t="s">
        <v>28</v>
      </c>
      <c r="P53">
        <v>6</v>
      </c>
      <c r="Q53" t="s">
        <v>29</v>
      </c>
      <c r="R53" t="s">
        <v>201</v>
      </c>
    </row>
    <row r="54" spans="1:19">
      <c r="A54" t="s">
        <v>202</v>
      </c>
      <c r="B54" s="2" t="str">
        <f>Hyperlink("https://www.diodes.com/assets/Datasheets/SH_3-3V.pdf")</f>
        <v>https://www.diodes.com/assets/Datasheets/SH_3-3V.pdf</v>
      </c>
      <c r="C54" t="str">
        <f>Hyperlink("https://www.diodes.com/part/view/SH3.3V","SH3.3V")</f>
        <v>SH3.3V</v>
      </c>
      <c r="D54" t="s">
        <v>203</v>
      </c>
      <c r="G54" t="s">
        <v>21</v>
      </c>
      <c r="H54" t="s">
        <v>204</v>
      </c>
      <c r="I54">
        <v>3.3</v>
      </c>
      <c r="J54" t="s">
        <v>105</v>
      </c>
      <c r="K54" t="s">
        <v>24</v>
      </c>
      <c r="L54" t="s">
        <v>25</v>
      </c>
      <c r="M54" t="s">
        <v>205</v>
      </c>
      <c r="N54">
        <v>100</v>
      </c>
      <c r="O54" t="s">
        <v>206</v>
      </c>
      <c r="P54">
        <v>6</v>
      </c>
      <c r="Q54" t="s">
        <v>29</v>
      </c>
    </row>
    <row r="55" spans="1:19">
      <c r="A55" t="s">
        <v>207</v>
      </c>
      <c r="B55" s="2" t="str">
        <f>Hyperlink("https://www.diodes.com/assets/Datasheets/SN_2-5V.pdf")</f>
        <v>https://www.diodes.com/assets/Datasheets/SN_2-5V.pdf</v>
      </c>
      <c r="C55" t="str">
        <f>Hyperlink("https://www.diodes.com/part/view/SN2.5V","SN2.5V")</f>
        <v>SN2.5V</v>
      </c>
      <c r="D55" t="s">
        <v>166</v>
      </c>
      <c r="G55" t="s">
        <v>21</v>
      </c>
      <c r="H55" t="s">
        <v>167</v>
      </c>
      <c r="I55">
        <v>2.5</v>
      </c>
      <c r="J55" t="s">
        <v>105</v>
      </c>
      <c r="K55" t="s">
        <v>24</v>
      </c>
      <c r="L55" t="s">
        <v>25</v>
      </c>
      <c r="M55" t="s">
        <v>208</v>
      </c>
      <c r="N55" t="s">
        <v>198</v>
      </c>
      <c r="O55" t="s">
        <v>28</v>
      </c>
      <c r="P55">
        <v>6</v>
      </c>
      <c r="Q55" t="s">
        <v>29</v>
      </c>
      <c r="R55" t="s">
        <v>209</v>
      </c>
    </row>
    <row r="56" spans="1:19">
      <c r="A56" t="s">
        <v>210</v>
      </c>
      <c r="B56" s="2" t="str">
        <f>Hyperlink("https://www.diodes.com/assets/Datasheets/SN_3-3V.pdf")</f>
        <v>https://www.diodes.com/assets/Datasheets/SN_3-3V.pdf</v>
      </c>
      <c r="C56" t="str">
        <f>Hyperlink("https://www.diodes.com/part/view/SN3.3V","SN3.3V")</f>
        <v>SN3.3V</v>
      </c>
      <c r="D56" t="s">
        <v>170</v>
      </c>
      <c r="G56" t="s">
        <v>21</v>
      </c>
      <c r="H56" t="s">
        <v>167</v>
      </c>
      <c r="I56">
        <v>3.3</v>
      </c>
      <c r="J56" t="s">
        <v>105</v>
      </c>
      <c r="K56" t="s">
        <v>24</v>
      </c>
      <c r="L56" t="s">
        <v>25</v>
      </c>
      <c r="M56" t="s">
        <v>211</v>
      </c>
      <c r="N56" t="s">
        <v>198</v>
      </c>
      <c r="O56" t="s">
        <v>28</v>
      </c>
      <c r="P56">
        <v>6</v>
      </c>
      <c r="Q56" t="s">
        <v>29</v>
      </c>
      <c r="R56" t="s">
        <v>212</v>
      </c>
    </row>
    <row r="57" spans="1:19">
      <c r="A57" t="s">
        <v>213</v>
      </c>
      <c r="B57" s="2" t="str">
        <f>Hyperlink("https://www.diodes.com/assets/Datasheets/SN_3-3V_RS.pdf")</f>
        <v>https://www.diodes.com/assets/Datasheets/SN_3-3V_RS.pdf</v>
      </c>
      <c r="C57" t="str">
        <f>Hyperlink("https://www.diodes.com/part/view/SN3.3VRS","SN3.3VRS")</f>
        <v>SN3.3VRS</v>
      </c>
      <c r="D57" t="s">
        <v>179</v>
      </c>
      <c r="G57" t="s">
        <v>21</v>
      </c>
      <c r="H57" t="s">
        <v>167</v>
      </c>
      <c r="I57">
        <v>3.3</v>
      </c>
      <c r="J57" t="s">
        <v>105</v>
      </c>
      <c r="K57" t="s">
        <v>24</v>
      </c>
      <c r="L57" t="s">
        <v>25</v>
      </c>
      <c r="M57" t="s">
        <v>214</v>
      </c>
      <c r="N57" t="s">
        <v>198</v>
      </c>
      <c r="O57" t="s">
        <v>28</v>
      </c>
      <c r="P57">
        <v>6</v>
      </c>
      <c r="Q57" t="s">
        <v>29</v>
      </c>
      <c r="R57" t="s">
        <v>215</v>
      </c>
    </row>
    <row r="58" spans="1:19">
      <c r="A58" t="s">
        <v>216</v>
      </c>
      <c r="B58" s="2" t="e">
        <v>#N/A</v>
      </c>
      <c r="C58" t="str">
        <f>Hyperlink("https://www.diodes.com/part/view/SQ2.5V","SQ2.5V")</f>
        <v>SQ2.5V</v>
      </c>
      <c r="D58" t="s">
        <v>217</v>
      </c>
      <c r="G58" t="s">
        <v>21</v>
      </c>
      <c r="H58" t="s">
        <v>204</v>
      </c>
      <c r="I58">
        <v>2.5</v>
      </c>
      <c r="J58" t="s">
        <v>23</v>
      </c>
      <c r="K58" t="s">
        <v>24</v>
      </c>
      <c r="L58" t="s">
        <v>25</v>
      </c>
      <c r="M58" t="s">
        <v>218</v>
      </c>
      <c r="N58" t="s">
        <v>219</v>
      </c>
      <c r="O58" t="s">
        <v>206</v>
      </c>
      <c r="P58">
        <v>6</v>
      </c>
      <c r="Q58" t="s">
        <v>29</v>
      </c>
    </row>
    <row r="59" spans="1:19">
      <c r="A59" t="s">
        <v>220</v>
      </c>
      <c r="B59" s="2" t="str">
        <f>Hyperlink("https://www.diodes.com/assets/Datasheets/SQ-3.3V.pdf")</f>
        <v>https://www.diodes.com/assets/Datasheets/SQ-3.3V.pdf</v>
      </c>
      <c r="C59" t="str">
        <f>Hyperlink("https://www.diodes.com/part/view/SQ3.3V","SQ3.3V")</f>
        <v>SQ3.3V</v>
      </c>
      <c r="D59" t="s">
        <v>221</v>
      </c>
      <c r="G59" t="s">
        <v>21</v>
      </c>
      <c r="H59" t="s">
        <v>204</v>
      </c>
      <c r="I59">
        <v>3.3</v>
      </c>
      <c r="J59" t="s">
        <v>23</v>
      </c>
      <c r="K59" t="s">
        <v>24</v>
      </c>
      <c r="L59" t="s">
        <v>25</v>
      </c>
      <c r="M59" t="s">
        <v>218</v>
      </c>
      <c r="N59" t="s">
        <v>219</v>
      </c>
      <c r="O59" t="s">
        <v>206</v>
      </c>
      <c r="P59">
        <v>6</v>
      </c>
      <c r="Q59" t="s">
        <v>29</v>
      </c>
    </row>
    <row r="60" spans="1:19">
      <c r="A60" t="s">
        <v>222</v>
      </c>
      <c r="B60" s="2" t="str">
        <f>Hyperlink("https://www.diodes.com/assets/Datasheets/SX_2-5V.pdf")</f>
        <v>https://www.diodes.com/assets/Datasheets/SX_2-5V.pdf</v>
      </c>
      <c r="C60" t="str">
        <f>Hyperlink("https://www.diodes.com/part/view/SX2.5V","SX2.5V")</f>
        <v>SX2.5V</v>
      </c>
      <c r="D60" t="s">
        <v>112</v>
      </c>
      <c r="G60" t="s">
        <v>21</v>
      </c>
      <c r="H60" t="s">
        <v>22</v>
      </c>
      <c r="I60">
        <v>2.5</v>
      </c>
      <c r="J60" t="s">
        <v>105</v>
      </c>
      <c r="K60" t="s">
        <v>24</v>
      </c>
      <c r="L60" t="s">
        <v>25</v>
      </c>
      <c r="M60" t="s">
        <v>223</v>
      </c>
      <c r="N60" t="s">
        <v>224</v>
      </c>
      <c r="O60" t="s">
        <v>28</v>
      </c>
      <c r="P60">
        <v>4</v>
      </c>
      <c r="Q60" t="s">
        <v>29</v>
      </c>
      <c r="R60" t="s">
        <v>225</v>
      </c>
    </row>
    <row r="61" spans="1:19">
      <c r="A61" t="s">
        <v>226</v>
      </c>
      <c r="B61" s="2" t="str">
        <f>Hyperlink("https://www.diodes.com/assets/Datasheets/SX_3-3V.pdf")</f>
        <v>https://www.diodes.com/assets/Datasheets/SX_3-3V.pdf</v>
      </c>
      <c r="C61" t="str">
        <f>Hyperlink("https://www.diodes.com/part/view/SX3.3V","SX3.3V")</f>
        <v>SX3.3V</v>
      </c>
      <c r="D61" t="s">
        <v>116</v>
      </c>
      <c r="G61" t="s">
        <v>21</v>
      </c>
      <c r="H61" t="s">
        <v>22</v>
      </c>
      <c r="I61">
        <v>3.3</v>
      </c>
      <c r="J61" t="s">
        <v>105</v>
      </c>
      <c r="K61" t="s">
        <v>24</v>
      </c>
      <c r="L61" t="s">
        <v>25</v>
      </c>
      <c r="M61" t="s">
        <v>227</v>
      </c>
      <c r="N61" t="s">
        <v>224</v>
      </c>
      <c r="O61" t="s">
        <v>28</v>
      </c>
      <c r="P61">
        <v>4</v>
      </c>
      <c r="Q61" t="s">
        <v>29</v>
      </c>
      <c r="R61" t="s">
        <v>228</v>
      </c>
    </row>
    <row r="62" spans="1:19">
      <c r="A62" t="s">
        <v>229</v>
      </c>
      <c r="B62" s="2" t="str">
        <f>Hyperlink("https://www.diodes.com/assets/Datasheets/UC.pdf")</f>
        <v>https://www.diodes.com/assets/Datasheets/UC.pdf</v>
      </c>
      <c r="C62" t="str">
        <f>Hyperlink("https://www.diodes.com/part/view/UC","UC")</f>
        <v>UC</v>
      </c>
      <c r="D62" t="s">
        <v>230</v>
      </c>
      <c r="F62" t="s">
        <v>231</v>
      </c>
      <c r="G62" t="s">
        <v>21</v>
      </c>
      <c r="H62" t="s">
        <v>232</v>
      </c>
      <c r="I62" t="s">
        <v>233</v>
      </c>
      <c r="J62" t="s">
        <v>234</v>
      </c>
      <c r="K62" t="s">
        <v>24</v>
      </c>
      <c r="L62" t="s">
        <v>235</v>
      </c>
      <c r="M62" t="s">
        <v>229</v>
      </c>
      <c r="N62" t="s">
        <v>236</v>
      </c>
      <c r="O62">
        <v>0.1</v>
      </c>
      <c r="P62">
        <v>6</v>
      </c>
      <c r="Q62" t="s">
        <v>237</v>
      </c>
    </row>
    <row r="63" spans="1:19">
      <c r="A63" t="s">
        <v>238</v>
      </c>
      <c r="B63" s="2" t="str">
        <f>Hyperlink("https://www.diodes.com/assets/Datasheets/UCQ.pdf")</f>
        <v>https://www.diodes.com/assets/Datasheets/UCQ.pdf</v>
      </c>
      <c r="C63" t="str">
        <f>Hyperlink("https://www.diodes.com/part/view/UCQ","UCQ")</f>
        <v>UCQ</v>
      </c>
      <c r="D63" t="s">
        <v>230</v>
      </c>
      <c r="F63" t="s">
        <v>231</v>
      </c>
      <c r="G63" t="s">
        <v>46</v>
      </c>
      <c r="H63" t="s">
        <v>232</v>
      </c>
      <c r="I63" t="s">
        <v>233</v>
      </c>
      <c r="J63" t="s">
        <v>234</v>
      </c>
      <c r="K63" t="s">
        <v>24</v>
      </c>
      <c r="L63" t="s">
        <v>235</v>
      </c>
      <c r="M63" t="s">
        <v>238</v>
      </c>
      <c r="N63" t="s">
        <v>236</v>
      </c>
      <c r="O63">
        <v>0.1</v>
      </c>
      <c r="P63">
        <v>6</v>
      </c>
      <c r="Q63" t="s">
        <v>237</v>
      </c>
    </row>
    <row r="64" spans="1:19">
      <c r="A64" t="s">
        <v>239</v>
      </c>
      <c r="B64" s="2" t="str">
        <f>Hyperlink("https://www.diodes.com/assets/Datasheets/UJ_1-8V.pdf")</f>
        <v>https://www.diodes.com/assets/Datasheets/UJ_1-8V.pdf</v>
      </c>
      <c r="C64" t="str">
        <f>Hyperlink("https://www.diodes.com/part/view/UJ1.8V","UJ1.8V")</f>
        <v>UJ1.8V</v>
      </c>
      <c r="D64" t="s">
        <v>240</v>
      </c>
      <c r="G64" t="s">
        <v>21</v>
      </c>
      <c r="H64" t="s">
        <v>241</v>
      </c>
      <c r="I64">
        <v>1.8</v>
      </c>
      <c r="J64" t="s">
        <v>54</v>
      </c>
      <c r="K64" t="s">
        <v>24</v>
      </c>
      <c r="L64" t="s">
        <v>25</v>
      </c>
      <c r="M64" t="s">
        <v>242</v>
      </c>
      <c r="N64" t="s">
        <v>243</v>
      </c>
      <c r="O64" t="s">
        <v>244</v>
      </c>
      <c r="P64">
        <v>4</v>
      </c>
      <c r="Q64" t="s">
        <v>29</v>
      </c>
    </row>
    <row r="65" spans="1:19">
      <c r="A65" t="s">
        <v>245</v>
      </c>
      <c r="B65" s="2" t="str">
        <f>Hyperlink("https://www.diodes.com/assets/Datasheets/UK_1-8V.pdf")</f>
        <v>https://www.diodes.com/assets/Datasheets/UK_1-8V.pdf</v>
      </c>
      <c r="C65" t="str">
        <f>Hyperlink("https://www.diodes.com/part/view/UK1.8V","UK1.8V")</f>
        <v>UK1.8V</v>
      </c>
      <c r="D65" t="s">
        <v>246</v>
      </c>
      <c r="G65" t="s">
        <v>21</v>
      </c>
      <c r="H65" t="s">
        <v>241</v>
      </c>
      <c r="I65">
        <v>1.8</v>
      </c>
      <c r="J65" t="s">
        <v>67</v>
      </c>
      <c r="K65" t="s">
        <v>24</v>
      </c>
      <c r="L65" t="s">
        <v>25</v>
      </c>
      <c r="M65" t="s">
        <v>247</v>
      </c>
      <c r="N65" t="s">
        <v>243</v>
      </c>
      <c r="O65" t="s">
        <v>244</v>
      </c>
      <c r="P65">
        <v>4</v>
      </c>
      <c r="Q65" t="s">
        <v>29</v>
      </c>
    </row>
    <row r="66" spans="1:19">
      <c r="A66" t="s">
        <v>248</v>
      </c>
      <c r="B66" s="2" t="str">
        <f>Hyperlink("https://www.diodes.com/assets/Datasheets/UM_1-8V.pdf")</f>
        <v>https://www.diodes.com/assets/Datasheets/UM_1-8V.pdf</v>
      </c>
      <c r="C66" t="str">
        <f>Hyperlink("https://www.diodes.com/part/view/UM1.8V","UM1.8V")</f>
        <v>UM1.8V</v>
      </c>
      <c r="D66" t="s">
        <v>249</v>
      </c>
      <c r="G66" t="s">
        <v>21</v>
      </c>
      <c r="H66" t="s">
        <v>241</v>
      </c>
      <c r="I66">
        <v>1.8</v>
      </c>
      <c r="J66" t="s">
        <v>90</v>
      </c>
      <c r="K66" t="s">
        <v>24</v>
      </c>
      <c r="L66" t="s">
        <v>25</v>
      </c>
      <c r="M66" t="s">
        <v>250</v>
      </c>
      <c r="N66" t="s">
        <v>243</v>
      </c>
      <c r="O66" t="s">
        <v>244</v>
      </c>
      <c r="P66">
        <v>4</v>
      </c>
      <c r="Q66" t="s">
        <v>29</v>
      </c>
    </row>
    <row r="67" spans="1:19">
      <c r="A67" t="s">
        <v>251</v>
      </c>
      <c r="B67" s="2" t="str">
        <f>Hyperlink("https://www.diodes.com/assets/Datasheets/VM_1-2V.pdf")</f>
        <v>https://www.diodes.com/assets/Datasheets/VM_1-2V.pdf</v>
      </c>
      <c r="C67" t="str">
        <f>Hyperlink("https://www.diodes.com/part/view/VM1.2V","VM1.2V")</f>
        <v>VM1.2V</v>
      </c>
      <c r="D67" t="s">
        <v>89</v>
      </c>
      <c r="G67" t="s">
        <v>21</v>
      </c>
      <c r="H67" t="s">
        <v>22</v>
      </c>
      <c r="I67">
        <v>1.2</v>
      </c>
      <c r="J67" t="s">
        <v>90</v>
      </c>
      <c r="K67" t="s">
        <v>24</v>
      </c>
      <c r="L67" t="s">
        <v>25</v>
      </c>
      <c r="M67" t="s">
        <v>252</v>
      </c>
      <c r="N67" t="s">
        <v>92</v>
      </c>
      <c r="O67" t="s">
        <v>28</v>
      </c>
      <c r="P67">
        <v>4</v>
      </c>
      <c r="Q67" t="s">
        <v>29</v>
      </c>
    </row>
    <row r="68" spans="1:19">
      <c r="A68" t="s">
        <v>253</v>
      </c>
      <c r="B68" s="2" t="str">
        <f>Hyperlink("https://www.diodes.com/assets/Datasheets/VM_1-8V.pdf")</f>
        <v>https://www.diodes.com/assets/Datasheets/VM_1-8V.pdf</v>
      </c>
      <c r="C68" t="str">
        <f>Hyperlink("https://www.diodes.com/part/view/VM1.8V","VM1.8V")</f>
        <v>VM1.8V</v>
      </c>
      <c r="D68" t="s">
        <v>94</v>
      </c>
      <c r="G68" t="s">
        <v>21</v>
      </c>
      <c r="H68" t="s">
        <v>22</v>
      </c>
      <c r="I68">
        <v>1.8</v>
      </c>
      <c r="J68" t="s">
        <v>90</v>
      </c>
      <c r="K68" t="s">
        <v>24</v>
      </c>
      <c r="L68" t="s">
        <v>25</v>
      </c>
      <c r="M68" t="s">
        <v>254</v>
      </c>
      <c r="N68" t="s">
        <v>92</v>
      </c>
      <c r="O68" t="s">
        <v>28</v>
      </c>
      <c r="P68">
        <v>4</v>
      </c>
      <c r="Q68" t="s">
        <v>29</v>
      </c>
    </row>
    <row r="69" spans="1:19">
      <c r="A69" t="s">
        <v>255</v>
      </c>
      <c r="B69" s="2" t="str">
        <f>Hyperlink("https://www.diodes.com/assets/Datasheets/VM_2-5V.pdf")</f>
        <v>https://www.diodes.com/assets/Datasheets/VM_2-5V.pdf</v>
      </c>
      <c r="C69" t="str">
        <f>Hyperlink("https://www.diodes.com/part/view/VM2.5V","VM2.5V")</f>
        <v>VM2.5V</v>
      </c>
      <c r="D69" t="s">
        <v>98</v>
      </c>
      <c r="G69" t="s">
        <v>21</v>
      </c>
      <c r="H69" t="s">
        <v>22</v>
      </c>
      <c r="I69">
        <v>2.5</v>
      </c>
      <c r="J69" t="s">
        <v>90</v>
      </c>
      <c r="K69" t="s">
        <v>24</v>
      </c>
      <c r="L69" t="s">
        <v>25</v>
      </c>
      <c r="M69" t="s">
        <v>256</v>
      </c>
      <c r="N69" t="s">
        <v>92</v>
      </c>
      <c r="O69" t="s">
        <v>28</v>
      </c>
      <c r="P69">
        <v>4</v>
      </c>
      <c r="Q69" t="s">
        <v>29</v>
      </c>
    </row>
    <row r="70" spans="1:19">
      <c r="A70" t="s">
        <v>257</v>
      </c>
      <c r="B70" s="2" t="str">
        <f>Hyperlink("https://www.diodes.com/assets/Datasheets/VM_3-3V.pdf")</f>
        <v>https://www.diodes.com/assets/Datasheets/VM_3-3V.pdf</v>
      </c>
      <c r="C70" t="str">
        <f>Hyperlink("https://www.diodes.com/part/view/VM3.3V","VM3.3V")</f>
        <v>VM3.3V</v>
      </c>
      <c r="D70" t="s">
        <v>101</v>
      </c>
      <c r="G70" t="s">
        <v>21</v>
      </c>
      <c r="H70" t="s">
        <v>22</v>
      </c>
      <c r="I70">
        <v>3.3</v>
      </c>
      <c r="J70" t="s">
        <v>90</v>
      </c>
      <c r="K70" t="s">
        <v>24</v>
      </c>
      <c r="L70" t="s">
        <v>25</v>
      </c>
      <c r="M70" t="s">
        <v>258</v>
      </c>
      <c r="N70" t="s">
        <v>92</v>
      </c>
      <c r="O70" t="s">
        <v>28</v>
      </c>
      <c r="P70">
        <v>4</v>
      </c>
      <c r="Q70" t="s">
        <v>29</v>
      </c>
    </row>
    <row r="71" spans="1:19">
      <c r="A71" t="s">
        <v>259</v>
      </c>
      <c r="B71" s="2" t="str">
        <f>Hyperlink("https://www.diodes.com/assets/Datasheets/WL251.pdf")</f>
        <v>https://www.diodes.com/assets/Datasheets/WL251.pdf</v>
      </c>
      <c r="C71" t="str">
        <f>Hyperlink("https://www.diodes.com/part/view/WL251","WL251")</f>
        <v>WL251</v>
      </c>
      <c r="D71" t="s">
        <v>260</v>
      </c>
      <c r="G71" t="s">
        <v>21</v>
      </c>
      <c r="H71" t="s">
        <v>22</v>
      </c>
      <c r="I71" t="s">
        <v>261</v>
      </c>
      <c r="J71" t="s">
        <v>54</v>
      </c>
      <c r="K71" t="s">
        <v>24</v>
      </c>
      <c r="L71" t="s">
        <v>262</v>
      </c>
      <c r="M71" t="s">
        <v>263</v>
      </c>
      <c r="N71" t="s">
        <v>264</v>
      </c>
      <c r="O71" t="s">
        <v>28</v>
      </c>
      <c r="P71">
        <v>6</v>
      </c>
      <c r="Q71" t="s">
        <v>29</v>
      </c>
    </row>
    <row r="72" spans="1:19">
      <c r="A72" t="s">
        <v>265</v>
      </c>
      <c r="B72" s="2" t="str">
        <f>Hyperlink("https://www.diodes.com/assets/Datasheets/WL321.pdf")</f>
        <v>https://www.diodes.com/assets/Datasheets/WL321.pdf</v>
      </c>
      <c r="C72" t="str">
        <f>Hyperlink("https://www.diodes.com/part/view/WL321","WL321")</f>
        <v>WL321</v>
      </c>
      <c r="D72" t="s">
        <v>266</v>
      </c>
      <c r="G72" t="s">
        <v>21</v>
      </c>
      <c r="H72" t="s">
        <v>22</v>
      </c>
      <c r="I72" t="s">
        <v>261</v>
      </c>
      <c r="J72" t="s">
        <v>67</v>
      </c>
      <c r="K72" t="s">
        <v>24</v>
      </c>
      <c r="L72" t="s">
        <v>262</v>
      </c>
      <c r="M72" t="s">
        <v>267</v>
      </c>
      <c r="N72" t="s">
        <v>268</v>
      </c>
      <c r="O72" t="s">
        <v>28</v>
      </c>
      <c r="P72">
        <v>6</v>
      </c>
      <c r="Q72" t="s">
        <v>29</v>
      </c>
    </row>
    <row r="73" spans="1:19">
      <c r="A73" t="s">
        <v>269</v>
      </c>
      <c r="B73" s="2" t="str">
        <f>Hyperlink("https://www.diodes.com/assets/Datasheets/WL501.pdf")</f>
        <v>https://www.diodes.com/assets/Datasheets/WL501.pdf</v>
      </c>
      <c r="C73" t="str">
        <f>Hyperlink("https://www.diodes.com/part/view/WL501","WL501")</f>
        <v>WL501</v>
      </c>
      <c r="D73" t="s">
        <v>270</v>
      </c>
      <c r="G73" t="s">
        <v>21</v>
      </c>
      <c r="H73" t="s">
        <v>22</v>
      </c>
      <c r="I73" t="s">
        <v>261</v>
      </c>
      <c r="J73" t="s">
        <v>23</v>
      </c>
      <c r="K73" t="s">
        <v>24</v>
      </c>
      <c r="L73" t="s">
        <v>262</v>
      </c>
      <c r="M73" t="s">
        <v>271</v>
      </c>
      <c r="N73" t="s">
        <v>268</v>
      </c>
      <c r="O73" t="s">
        <v>28</v>
      </c>
      <c r="P73">
        <v>6</v>
      </c>
      <c r="Q73" t="s">
        <v>29</v>
      </c>
    </row>
    <row r="74" spans="1:19">
      <c r="A74" t="s">
        <v>272</v>
      </c>
      <c r="B74" s="2" t="str">
        <f>Hyperlink("https://www.diodes.com/assets/Datasheets/WL701.pdf")</f>
        <v>https://www.diodes.com/assets/Datasheets/WL701.pdf</v>
      </c>
      <c r="C74" t="str">
        <f>Hyperlink("https://www.diodes.com/part/view/WL701","WL701")</f>
        <v>WL701</v>
      </c>
      <c r="D74" t="s">
        <v>273</v>
      </c>
      <c r="G74" t="s">
        <v>21</v>
      </c>
      <c r="H74" t="s">
        <v>22</v>
      </c>
      <c r="I74" t="s">
        <v>261</v>
      </c>
      <c r="J74" t="s">
        <v>105</v>
      </c>
      <c r="K74" t="s">
        <v>24</v>
      </c>
      <c r="L74" t="s">
        <v>262</v>
      </c>
      <c r="M74" t="s">
        <v>274</v>
      </c>
      <c r="N74" t="s">
        <v>268</v>
      </c>
      <c r="O74" t="s">
        <v>28</v>
      </c>
      <c r="P74">
        <v>6</v>
      </c>
      <c r="Q74" t="s">
        <v>29</v>
      </c>
    </row>
    <row r="75" spans="1:19">
      <c r="A75" t="s">
        <v>275</v>
      </c>
      <c r="B75" s="2" t="str">
        <f>Hyperlink("https://www.diodes.com/assets/Datasheets/WX501.pdf")</f>
        <v>https://www.diodes.com/assets/Datasheets/WX501.pdf</v>
      </c>
      <c r="C75" t="str">
        <f>Hyperlink("https://www.diodes.com/part/view/WX501","WX501")</f>
        <v>WX501</v>
      </c>
      <c r="D75" t="s">
        <v>276</v>
      </c>
      <c r="G75" t="s">
        <v>21</v>
      </c>
      <c r="H75" t="s">
        <v>22</v>
      </c>
      <c r="I75" t="s">
        <v>277</v>
      </c>
      <c r="J75" t="s">
        <v>23</v>
      </c>
      <c r="K75" t="s">
        <v>24</v>
      </c>
      <c r="L75" t="s">
        <v>25</v>
      </c>
      <c r="M75" t="s">
        <v>278</v>
      </c>
      <c r="N75" t="s">
        <v>279</v>
      </c>
      <c r="O75" t="s">
        <v>28</v>
      </c>
      <c r="P75">
        <v>4</v>
      </c>
      <c r="Q75" t="s">
        <v>29</v>
      </c>
    </row>
    <row r="76" spans="1:19">
      <c r="A76" t="s">
        <v>280</v>
      </c>
      <c r="B76" s="2" t="str">
        <f>Hyperlink("https://www.diodes.com/assets/Datasheets/WX502.pdf")</f>
        <v>https://www.diodes.com/assets/Datasheets/WX502.pdf</v>
      </c>
      <c r="C76" t="str">
        <f>Hyperlink("https://www.diodes.com/part/view/WX502","WX502")</f>
        <v>WX502</v>
      </c>
      <c r="D76" t="s">
        <v>281</v>
      </c>
      <c r="G76" t="s">
        <v>21</v>
      </c>
      <c r="H76" t="s">
        <v>167</v>
      </c>
      <c r="I76" t="s">
        <v>277</v>
      </c>
      <c r="J76" t="s">
        <v>23</v>
      </c>
      <c r="K76" t="s">
        <v>24</v>
      </c>
      <c r="L76" t="s">
        <v>25</v>
      </c>
      <c r="M76" t="s">
        <v>278</v>
      </c>
      <c r="N76" t="s">
        <v>279</v>
      </c>
      <c r="O76" t="s">
        <v>28</v>
      </c>
      <c r="P76">
        <v>6</v>
      </c>
      <c r="Q76" t="s">
        <v>29</v>
      </c>
    </row>
    <row r="77" spans="1:19">
      <c r="A77" t="s">
        <v>282</v>
      </c>
      <c r="B77" s="2" t="str">
        <f>Hyperlink("https://www.diodes.com/assets/Datasheets/WX503.pdf")</f>
        <v>https://www.diodes.com/assets/Datasheets/WX503.pdf</v>
      </c>
      <c r="C77" t="str">
        <f>Hyperlink("https://www.diodes.com/part/view/WX503","WX503")</f>
        <v>WX503</v>
      </c>
      <c r="D77" t="s">
        <v>283</v>
      </c>
      <c r="G77" t="s">
        <v>21</v>
      </c>
      <c r="H77" t="s">
        <v>128</v>
      </c>
      <c r="I77" t="s">
        <v>277</v>
      </c>
      <c r="J77" t="s">
        <v>105</v>
      </c>
      <c r="K77" t="s">
        <v>24</v>
      </c>
      <c r="L77" t="s">
        <v>25</v>
      </c>
      <c r="M77" t="s">
        <v>278</v>
      </c>
      <c r="N77" t="s">
        <v>279</v>
      </c>
      <c r="O77" t="s">
        <v>28</v>
      </c>
      <c r="P77">
        <v>6</v>
      </c>
      <c r="Q77" t="s">
        <v>29</v>
      </c>
    </row>
    <row r="78" spans="1:19">
      <c r="A78" t="s">
        <v>284</v>
      </c>
      <c r="B78" s="2" t="str">
        <f>Hyperlink("https://www.diodes.com/assets/Datasheets/WX701.pdf")</f>
        <v>https://www.diodes.com/assets/Datasheets/WX701.pdf</v>
      </c>
      <c r="C78" t="str">
        <f>Hyperlink("https://www.diodes.com/part/view/WX701","WX701")</f>
        <v>WX701</v>
      </c>
      <c r="D78" t="s">
        <v>285</v>
      </c>
      <c r="G78" t="s">
        <v>21</v>
      </c>
      <c r="H78" t="s">
        <v>22</v>
      </c>
      <c r="I78" t="s">
        <v>277</v>
      </c>
      <c r="J78" t="s">
        <v>105</v>
      </c>
      <c r="K78" t="s">
        <v>24</v>
      </c>
      <c r="L78" t="s">
        <v>25</v>
      </c>
      <c r="M78" t="s">
        <v>286</v>
      </c>
      <c r="N78" t="s">
        <v>279</v>
      </c>
      <c r="O78" t="s">
        <v>28</v>
      </c>
      <c r="P78">
        <v>4</v>
      </c>
      <c r="Q78" t="s">
        <v>29</v>
      </c>
    </row>
    <row r="79" spans="1:19">
      <c r="A79" t="s">
        <v>287</v>
      </c>
      <c r="B79" s="2" t="str">
        <f>Hyperlink("https://www.diodes.com/assets/Datasheets/WX702.pdf")</f>
        <v>https://www.diodes.com/assets/Datasheets/WX702.pdf</v>
      </c>
      <c r="C79" t="str">
        <f>Hyperlink("https://www.diodes.com/part/view/WX702","WX702")</f>
        <v>WX702</v>
      </c>
      <c r="D79" t="s">
        <v>288</v>
      </c>
      <c r="G79" t="s">
        <v>21</v>
      </c>
      <c r="H79" t="s">
        <v>167</v>
      </c>
      <c r="I79" t="s">
        <v>277</v>
      </c>
      <c r="J79" t="s">
        <v>105</v>
      </c>
      <c r="K79" t="s">
        <v>24</v>
      </c>
      <c r="L79" t="s">
        <v>25</v>
      </c>
      <c r="M79" t="s">
        <v>286</v>
      </c>
      <c r="N79" t="s">
        <v>279</v>
      </c>
      <c r="O79" t="s">
        <v>28</v>
      </c>
      <c r="P79">
        <v>6</v>
      </c>
      <c r="Q79" t="s">
        <v>29</v>
      </c>
    </row>
  </sheetData>
  <autoFilter ref="A1:S79"/>
  <hyperlinks>
    <hyperlink ref="B2" r:id="rId_hyperlink_1" tooltip="https://www.diodes.com/assets/Datasheets/FD-1.2V.pdf" display="https://www.diodes.com/assets/Datasheets/FD-1.2V.pdf"/>
    <hyperlink ref="C2" r:id="rId_hyperlink_2" tooltip="FD1.2V" display="FD1.2V"/>
    <hyperlink ref="B3" r:id="rId_hyperlink_3" tooltip="https://www.diodes.com/assets/Datasheets/FD_1-8V.pdf" display="https://www.diodes.com/assets/Datasheets/FD_1-8V.pdf"/>
    <hyperlink ref="C3" r:id="rId_hyperlink_4" tooltip="FD1.8V" display="FD1.8V"/>
    <hyperlink ref="B4" r:id="rId_hyperlink_5" tooltip="https://www.diodes.com/assets/Datasheets/FD_2-5V.pdf" display="https://www.diodes.com/assets/Datasheets/FD_2-5V.pdf"/>
    <hyperlink ref="C4" r:id="rId_hyperlink_6" tooltip="FD2.5V" display="FD2.5V"/>
    <hyperlink ref="B5" r:id="rId_hyperlink_7" tooltip="https://www.diodes.com/assets/Datasheets/FD_3-3V.pdf" display="https://www.diodes.com/assets/Datasheets/FD_3-3V.pdf"/>
    <hyperlink ref="C5" r:id="rId_hyperlink_8" tooltip="FD3.3V" display="FD3.3V"/>
    <hyperlink ref="B6" r:id="rId_hyperlink_9" tooltip="https://www.diodes.com/assets/Datasheets/FDQ-1-8V.pdf" display="https://www.diodes.com/assets/Datasheets/FDQ-1-8V.pdf"/>
    <hyperlink ref="C6" r:id="rId_hyperlink_10" tooltip="FDQ1.8V" display="FDQ1.8V"/>
    <hyperlink ref="B7" r:id="rId_hyperlink_11" tooltip="https://www.diodes.com/assets/Datasheets/FDQ-2-5V.pdf" display="https://www.diodes.com/assets/Datasheets/FDQ-2-5V.pdf"/>
    <hyperlink ref="C7" r:id="rId_hyperlink_12" tooltip="FDQ2.5V" display="FDQ2.5V"/>
    <hyperlink ref="B8" r:id="rId_hyperlink_13" tooltip="https://www.diodes.com/assets/Datasheets/FDQ-3-3V.pdf" display="https://www.diodes.com/assets/Datasheets/FDQ-3-3V.pdf"/>
    <hyperlink ref="C8" r:id="rId_hyperlink_14" tooltip="FDQ3.3V" display="FDQ3.3V"/>
    <hyperlink ref="B9" r:id="rId_hyperlink_15" tooltip="https://www.diodes.com/assets/Datasheets/FJ_1-2V.pdf" display="https://www.diodes.com/assets/Datasheets/FJ_1-2V.pdf"/>
    <hyperlink ref="C9" r:id="rId_hyperlink_16" tooltip="FJ1.2V" display="FJ1.2V"/>
    <hyperlink ref="B10" r:id="rId_hyperlink_17" tooltip="https://www.diodes.com/assets/Datasheets/FJ-1-8V.pdf" display="https://www.diodes.com/assets/Datasheets/FJ-1-8V.pdf"/>
    <hyperlink ref="C10" r:id="rId_hyperlink_18" tooltip="FJ1.8V" display="FJ1.8V"/>
    <hyperlink ref="B11" r:id="rId_hyperlink_19" tooltip="https://www.diodes.com/assets/Datasheets/FJ-2-5V.pdf" display="https://www.diodes.com/assets/Datasheets/FJ-2-5V.pdf"/>
    <hyperlink ref="C11" r:id="rId_hyperlink_20" tooltip="FJ2.5V" display="FJ2.5V"/>
    <hyperlink ref="B12" r:id="rId_hyperlink_21" tooltip="https://www.diodes.com/assets/Datasheets/FJ-3.3V.pdf" display="https://www.diodes.com/assets/Datasheets/FJ-3.3V.pdf"/>
    <hyperlink ref="C12" r:id="rId_hyperlink_22" tooltip="FJ3.3V" display="FJ3.3V"/>
    <hyperlink ref="B13" r:id="rId_hyperlink_23" tooltip="https://www.diodes.com/assets/Datasheets/FK_1-2V.pdf" display="https://www.diodes.com/assets/Datasheets/FK_1-2V.pdf"/>
    <hyperlink ref="C13" r:id="rId_hyperlink_24" tooltip="FK1.2V" display="FK1.2V"/>
    <hyperlink ref="B14" r:id="rId_hyperlink_25" tooltip="https://www.diodes.com/assets/Datasheets/FK-1-8V.pdf" display="https://www.diodes.com/assets/Datasheets/FK-1-8V.pdf"/>
    <hyperlink ref="C14" r:id="rId_hyperlink_26" tooltip="FK1.8V" display="FK1.8V"/>
    <hyperlink ref="B15" r:id="rId_hyperlink_27" tooltip="https://www.diodes.com/assets/Datasheets/FK-2-5V.pdf" display="https://www.diodes.com/assets/Datasheets/FK-2-5V.pdf"/>
    <hyperlink ref="C15" r:id="rId_hyperlink_28" tooltip="FK2.5V" display="FK2.5V"/>
    <hyperlink ref="B16" r:id="rId_hyperlink_29" tooltip="https://www.diodes.com/assets/Datasheets/FK-3-3V.pdf" display="https://www.diodes.com/assets/Datasheets/FK-3-3V.pdf"/>
    <hyperlink ref="C16" r:id="rId_hyperlink_30" tooltip="FK3.3V" display="FK3.3V"/>
    <hyperlink ref="B17" r:id="rId_hyperlink_31" tooltip="https://www.diodes.com/assets/Datasheets/FKQ-1-8V.pdf" display="https://www.diodes.com/assets/Datasheets/FKQ-1-8V.pdf"/>
    <hyperlink ref="C17" r:id="rId_hyperlink_32" tooltip="FKQ1.8V" display="FKQ1.8V"/>
    <hyperlink ref="B18" r:id="rId_hyperlink_33" tooltip="https://www.diodes.com/assets/Datasheets/FKQ-2-5V.pdf" display="https://www.diodes.com/assets/Datasheets/FKQ-2-5V.pdf"/>
    <hyperlink ref="C18" r:id="rId_hyperlink_34" tooltip="FKQ2.5V" display="FKQ2.5V"/>
    <hyperlink ref="B19" r:id="rId_hyperlink_35" tooltip="https://www.diodes.com/assets/Datasheets/FKQ-3-3V.pdf" display="https://www.diodes.com/assets/Datasheets/FKQ-3-3V.pdf"/>
    <hyperlink ref="C19" r:id="rId_hyperlink_36" tooltip="FKQ3.3V" display="FKQ3.3V"/>
    <hyperlink ref="B20" r:id="rId_hyperlink_37" tooltip="https://www.diodes.com/assets/Datasheets/FM-1-2V.pdf" display="https://www.diodes.com/assets/Datasheets/FM-1-2V.pdf"/>
    <hyperlink ref="C20" r:id="rId_hyperlink_38" tooltip="FM1.2V" display="FM1.2V"/>
    <hyperlink ref="B21" r:id="rId_hyperlink_39" tooltip="https://www.diodes.com/assets/Datasheets/FM_1-8V.pdf" display="https://www.diodes.com/assets/Datasheets/FM_1-8V.pdf"/>
    <hyperlink ref="C21" r:id="rId_hyperlink_40" tooltip="FM1.8V" display="FM1.8V"/>
    <hyperlink ref="B22" r:id="rId_hyperlink_41" tooltip="https://www.diodes.com/assets/Datasheets/FM_2-5V.pdf" display="https://www.diodes.com/assets/Datasheets/FM_2-5V.pdf"/>
    <hyperlink ref="C22" r:id="rId_hyperlink_42" tooltip="FM2.5V" display="FM2.5V"/>
    <hyperlink ref="B23" r:id="rId_hyperlink_43" tooltip="https://www.diodes.com/assets/Datasheets/FM-3-3V.pdf" display="https://www.diodes.com/assets/Datasheets/FM-3-3V.pdf"/>
    <hyperlink ref="C23" r:id="rId_hyperlink_44" tooltip="FM3.3V" display="FM3.3V"/>
    <hyperlink ref="B24" r:id="rId_hyperlink_45" tooltip="https://www.diodes.com/assets/Datasheets/FN_1-2V.pdf" display="https://www.diodes.com/assets/Datasheets/FN_1-2V.pdf"/>
    <hyperlink ref="C24" r:id="rId_hyperlink_46" tooltip="FN1.2V" display="FN1.2V"/>
    <hyperlink ref="B25" r:id="rId_hyperlink_47" tooltip="https://www.diodes.com/assets/Datasheets/FN_1-8V.pdf" display="https://www.diodes.com/assets/Datasheets/FN_1-8V.pdf"/>
    <hyperlink ref="C25" r:id="rId_hyperlink_48" tooltip="FN1.8V" display="FN1.8V"/>
    <hyperlink ref="B26" r:id="rId_hyperlink_49" tooltip="https://www.diodes.com/assets/Datasheets/FN_2-5V.pdf" display="https://www.diodes.com/assets/Datasheets/FN_2-5V.pdf"/>
    <hyperlink ref="C26" r:id="rId_hyperlink_50" tooltip="FN2.5V" display="FN2.5V"/>
    <hyperlink ref="B27" r:id="rId_hyperlink_51" tooltip="https://www.diodes.com/assets/Datasheets/FN_3-3V.pdf" display="https://www.diodes.com/assets/Datasheets/FN_3-3V.pdf"/>
    <hyperlink ref="C27" r:id="rId_hyperlink_52" tooltip="FN3.3V" display="FN3.3V"/>
    <hyperlink ref="B28" r:id="rId_hyperlink_53" tooltip="https://www.diodes.com/assets/Datasheets/FNQ-1-8V.pdf" display="https://www.diodes.com/assets/Datasheets/FNQ-1-8V.pdf"/>
    <hyperlink ref="C28" r:id="rId_hyperlink_54" tooltip="FNQ1.8V" display="FNQ1.8V"/>
    <hyperlink ref="B29" r:id="rId_hyperlink_55" tooltip="https://www.diodes.com/assets/Datasheets/FNQ-2-5V.pdf" display="https://www.diodes.com/assets/Datasheets/FNQ-2-5V.pdf"/>
    <hyperlink ref="C29" r:id="rId_hyperlink_56" tooltip="FNQ2.5V" display="FNQ2.5V"/>
    <hyperlink ref="B30" r:id="rId_hyperlink_57" tooltip="https://www.diodes.com/assets/Datasheets/FNQ-3-3V.pdf" display="https://www.diodes.com/assets/Datasheets/FNQ-3-3V.pdf"/>
    <hyperlink ref="C30" r:id="rId_hyperlink_58" tooltip="FNQ3.3V" display="FNQ3.3V"/>
    <hyperlink ref="B31" r:id="rId_hyperlink_59" tooltip="https://www.diodes.com/assets/Datasheets/LD-2.5V.pdf" display="https://www.diodes.com/assets/Datasheets/LD-2.5V.pdf"/>
    <hyperlink ref="C31" r:id="rId_hyperlink_60" tooltip="LD2.5V" display="LD2.5V"/>
    <hyperlink ref="B32" r:id="rId_hyperlink_61" tooltip="https://www.diodes.com/assets/Datasheets/LD-3.3.pdf" display="https://www.diodes.com/assets/Datasheets/LD-3.3.pdf"/>
    <hyperlink ref="C32" r:id="rId_hyperlink_62" tooltip="LD3.3V" display="LD3.3V"/>
    <hyperlink ref="B33" r:id="rId_hyperlink_63" tooltip="https://www.diodes.com/assets/Datasheets/LK-2-5V.pdf" display="https://www.diodes.com/assets/Datasheets/LK-2-5V.pdf"/>
    <hyperlink ref="C33" r:id="rId_hyperlink_64" tooltip="LK2.5V" display="LK2.5V"/>
    <hyperlink ref="B34" r:id="rId_hyperlink_65" tooltip="https://www.diodes.com/assets/Datasheets/LK-3-3V.pdf" display="https://www.diodes.com/assets/Datasheets/LK-3-3V.pdf"/>
    <hyperlink ref="C34" r:id="rId_hyperlink_66" tooltip="LK3.3V" display="LK3.3V"/>
    <hyperlink ref="B35" r:id="rId_hyperlink_67" tooltip="https://www.diodes.com/assets/Datasheets/LN_3-3V.pdf" display="https://www.diodes.com/assets/Datasheets/LN_3-3V.pdf"/>
    <hyperlink ref="C35" r:id="rId_hyperlink_68" tooltip="LN3.3V" display="LN3.3V"/>
    <hyperlink ref="B36" r:id="rId_hyperlink_69" tooltip="https://www.diodes.com/assets/Datasheets/LX201.pdf" display="https://www.diodes.com/assets/Datasheets/LX201.pdf"/>
    <hyperlink ref="C36" r:id="rId_hyperlink_70" tooltip="LX201" display="LX201"/>
    <hyperlink ref="B37" r:id="rId_hyperlink_71" tooltip="https://www.diodes.com/assets/Datasheets/LX251.pdf" display="https://www.diodes.com/assets/Datasheets/LX251.pdf"/>
    <hyperlink ref="C37" r:id="rId_hyperlink_72" tooltip="LX251" display="LX251"/>
    <hyperlink ref="B38" r:id="rId_hyperlink_73" tooltip="https://www.diodes.com/assets/Datasheets/LX321.pdf" display="https://www.diodes.com/assets/Datasheets/LX321.pdf"/>
    <hyperlink ref="C38" r:id="rId_hyperlink_74" tooltip="LX321" display="LX321"/>
    <hyperlink ref="B39" r:id="rId_hyperlink_75" tooltip="https://www.diodes.com/assets/Datasheets/LX501.pdf" display="https://www.diodes.com/assets/Datasheets/LX501.pdf"/>
    <hyperlink ref="C39" r:id="rId_hyperlink_76" tooltip="LX501" display="LX501"/>
    <hyperlink ref="B40" r:id="rId_hyperlink_77" tooltip="https://www.diodes.com/assets/Datasheets/LX701.pdf" display="https://www.diodes.com/assets/Datasheets/LX701.pdf"/>
    <hyperlink ref="C40" r:id="rId_hyperlink_78" tooltip="LX701" display="LX701"/>
    <hyperlink ref="B41" r:id="rId_hyperlink_79" tooltip="https://www.diodes.com/assets/Datasheets/LXQ-CMOS-Series.pdf" display="https://www.diodes.com/assets/Datasheets/LXQ-CMOS-Series.pdf"/>
    <hyperlink ref="C41" r:id="rId_hyperlink_80" tooltip="LXQ" display="LXQ"/>
    <hyperlink ref="B42" r:id="rId_hyperlink_81" tooltip="https://www.diodes.com/assets/Datasheets/PB-2-5V.pdf" display="https://www.diodes.com/assets/Datasheets/PB-2-5V.pdf"/>
    <hyperlink ref="C42" r:id="rId_hyperlink_82" tooltip="PB2.5V" display="PB2.5V"/>
    <hyperlink ref="B43" r:id="rId_hyperlink_83" tooltip="https://www.diodes.com/assets/Datasheets/PB-3-3V.pdf" display="https://www.diodes.com/assets/Datasheets/PB-3-3V.pdf"/>
    <hyperlink ref="C43" r:id="rId_hyperlink_84" tooltip="PB3.3V" display="PB3.3V"/>
    <hyperlink ref="B44" r:id="rId_hyperlink_85" tooltip="https://www.diodes.com/assets/Datasheets/PD-2.5V.pdf" display="https://www.diodes.com/assets/Datasheets/PD-2.5V.pdf"/>
    <hyperlink ref="C44" r:id="rId_hyperlink_86" tooltip="PD2.5V" display="PD2.5V"/>
    <hyperlink ref="B45" r:id="rId_hyperlink_87" tooltip="https://www.diodes.com/assets/Datasheets/PD-3.3V.pdf" display="https://www.diodes.com/assets/Datasheets/PD-3.3V.pdf"/>
    <hyperlink ref="C45" r:id="rId_hyperlink_88" tooltip="PD3.3V" display="PD3.3V"/>
    <hyperlink ref="C46" r:id="rId_hyperlink_89" tooltip="PF3.3V" display="PF3.3V"/>
    <hyperlink ref="B47" r:id="rId_hyperlink_90" tooltip="https://www.diodes.com/assets/Datasheets/PK-2.5V.pdf" display="https://www.diodes.com/assets/Datasheets/PK-2.5V.pdf"/>
    <hyperlink ref="C47" r:id="rId_hyperlink_91" tooltip="PK2.5V" display="PK2.5V"/>
    <hyperlink ref="B48" r:id="rId_hyperlink_92" tooltip="https://www.diodes.com/assets/Datasheets/PK-3-3V.pdf" display="https://www.diodes.com/assets/Datasheets/PK-3-3V.pdf"/>
    <hyperlink ref="C48" r:id="rId_hyperlink_93" tooltip="PK3.3V" display="PK3.3V"/>
    <hyperlink ref="B49" r:id="rId_hyperlink_94" tooltip="https://www.diodes.com/assets/Datasheets/PN_3-3V.pdf" display="https://www.diodes.com/assets/Datasheets/PN_3-3V.pdf"/>
    <hyperlink ref="C49" r:id="rId_hyperlink_95" tooltip="PN3.3V" display="PN3.3V"/>
    <hyperlink ref="B50" r:id="rId_hyperlink_96" tooltip="https://www.diodes.com/assets/Datasheets/PX_2-5V.pdf" display="https://www.diodes.com/assets/Datasheets/PX_2-5V.pdf"/>
    <hyperlink ref="C50" r:id="rId_hyperlink_97" tooltip="PX2.5V" display="PX2.5V"/>
    <hyperlink ref="B51" r:id="rId_hyperlink_98" tooltip="https://www.diodes.com/assets/Datasheets/PX_3-3V.pdf" display="https://www.diodes.com/assets/Datasheets/PX_3-3V.pdf"/>
    <hyperlink ref="C51" r:id="rId_hyperlink_99" tooltip="PX3.3V" display="PX3.3V"/>
    <hyperlink ref="B52" r:id="rId_hyperlink_100" tooltip="https://www.diodes.com/assets/Datasheets/SD_2-5V.pdf" display="https://www.diodes.com/assets/Datasheets/SD_2-5V.pdf"/>
    <hyperlink ref="C52" r:id="rId_hyperlink_101" tooltip="SD2.5V" display="SD2.5V"/>
    <hyperlink ref="B53" r:id="rId_hyperlink_102" tooltip="https://www.diodes.com/assets/Datasheets/SD_3-3V.pdf" display="https://www.diodes.com/assets/Datasheets/SD_3-3V.pdf"/>
    <hyperlink ref="C53" r:id="rId_hyperlink_103" tooltip="SD3.3V" display="SD3.3V"/>
    <hyperlink ref="B54" r:id="rId_hyperlink_104" tooltip="https://www.diodes.com/assets/Datasheets/SH_3-3V.pdf" display="https://www.diodes.com/assets/Datasheets/SH_3-3V.pdf"/>
    <hyperlink ref="C54" r:id="rId_hyperlink_105" tooltip="SH3.3V" display="SH3.3V"/>
    <hyperlink ref="B55" r:id="rId_hyperlink_106" tooltip="https://www.diodes.com/assets/Datasheets/SN_2-5V.pdf" display="https://www.diodes.com/assets/Datasheets/SN_2-5V.pdf"/>
    <hyperlink ref="C55" r:id="rId_hyperlink_107" tooltip="SN2.5V" display="SN2.5V"/>
    <hyperlink ref="B56" r:id="rId_hyperlink_108" tooltip="https://www.diodes.com/assets/Datasheets/SN_3-3V.pdf" display="https://www.diodes.com/assets/Datasheets/SN_3-3V.pdf"/>
    <hyperlink ref="C56" r:id="rId_hyperlink_109" tooltip="SN3.3V" display="SN3.3V"/>
    <hyperlink ref="B57" r:id="rId_hyperlink_110" tooltip="https://www.diodes.com/assets/Datasheets/SN_3-3V_RS.pdf" display="https://www.diodes.com/assets/Datasheets/SN_3-3V_RS.pdf"/>
    <hyperlink ref="C57" r:id="rId_hyperlink_111" tooltip="SN3.3VRS" display="SN3.3VRS"/>
    <hyperlink ref="C58" r:id="rId_hyperlink_112" tooltip="SQ2.5V" display="SQ2.5V"/>
    <hyperlink ref="B59" r:id="rId_hyperlink_113" tooltip="https://www.diodes.com/assets/Datasheets/SQ-3.3V.pdf" display="https://www.diodes.com/assets/Datasheets/SQ-3.3V.pdf"/>
    <hyperlink ref="C59" r:id="rId_hyperlink_114" tooltip="SQ3.3V" display="SQ3.3V"/>
    <hyperlink ref="B60" r:id="rId_hyperlink_115" tooltip="https://www.diodes.com/assets/Datasheets/SX_2-5V.pdf" display="https://www.diodes.com/assets/Datasheets/SX_2-5V.pdf"/>
    <hyperlink ref="C60" r:id="rId_hyperlink_116" tooltip="SX2.5V" display="SX2.5V"/>
    <hyperlink ref="B61" r:id="rId_hyperlink_117" tooltip="https://www.diodes.com/assets/Datasheets/SX_3-3V.pdf" display="https://www.diodes.com/assets/Datasheets/SX_3-3V.pdf"/>
    <hyperlink ref="C61" r:id="rId_hyperlink_118" tooltip="SX3.3V" display="SX3.3V"/>
    <hyperlink ref="B62" r:id="rId_hyperlink_119" tooltip="https://www.diodes.com/assets/Datasheets/UC.pdf" display="https://www.diodes.com/assets/Datasheets/UC.pdf"/>
    <hyperlink ref="C62" r:id="rId_hyperlink_120" tooltip="UC" display="UC"/>
    <hyperlink ref="B63" r:id="rId_hyperlink_121" tooltip="https://www.diodes.com/assets/Datasheets/UCQ.pdf" display="https://www.diodes.com/assets/Datasheets/UCQ.pdf"/>
    <hyperlink ref="C63" r:id="rId_hyperlink_122" tooltip="UCQ" display="UCQ"/>
    <hyperlink ref="B64" r:id="rId_hyperlink_123" tooltip="https://www.diodes.com/assets/Datasheets/UJ_1-8V.pdf" display="https://www.diodes.com/assets/Datasheets/UJ_1-8V.pdf"/>
    <hyperlink ref="C64" r:id="rId_hyperlink_124" tooltip="UJ1.8V" display="UJ1.8V"/>
    <hyperlink ref="B65" r:id="rId_hyperlink_125" tooltip="https://www.diodes.com/assets/Datasheets/UK_1-8V.pdf" display="https://www.diodes.com/assets/Datasheets/UK_1-8V.pdf"/>
    <hyperlink ref="C65" r:id="rId_hyperlink_126" tooltip="UK1.8V" display="UK1.8V"/>
    <hyperlink ref="B66" r:id="rId_hyperlink_127" tooltip="https://www.diodes.com/assets/Datasheets/UM_1-8V.pdf" display="https://www.diodes.com/assets/Datasheets/UM_1-8V.pdf"/>
    <hyperlink ref="C66" r:id="rId_hyperlink_128" tooltip="UM1.8V" display="UM1.8V"/>
    <hyperlink ref="B67" r:id="rId_hyperlink_129" tooltip="https://www.diodes.com/assets/Datasheets/VM_1-2V.pdf" display="https://www.diodes.com/assets/Datasheets/VM_1-2V.pdf"/>
    <hyperlink ref="C67" r:id="rId_hyperlink_130" tooltip="VM1.2V" display="VM1.2V"/>
    <hyperlink ref="B68" r:id="rId_hyperlink_131" tooltip="https://www.diodes.com/assets/Datasheets/VM_1-8V.pdf" display="https://www.diodes.com/assets/Datasheets/VM_1-8V.pdf"/>
    <hyperlink ref="C68" r:id="rId_hyperlink_132" tooltip="VM1.8V" display="VM1.8V"/>
    <hyperlink ref="B69" r:id="rId_hyperlink_133" tooltip="https://www.diodes.com/assets/Datasheets/VM_2-5V.pdf" display="https://www.diodes.com/assets/Datasheets/VM_2-5V.pdf"/>
    <hyperlink ref="C69" r:id="rId_hyperlink_134" tooltip="VM2.5V" display="VM2.5V"/>
    <hyperlink ref="B70" r:id="rId_hyperlink_135" tooltip="https://www.diodes.com/assets/Datasheets/VM_3-3V.pdf" display="https://www.diodes.com/assets/Datasheets/VM_3-3V.pdf"/>
    <hyperlink ref="C70" r:id="rId_hyperlink_136" tooltip="VM3.3V" display="VM3.3V"/>
    <hyperlink ref="B71" r:id="rId_hyperlink_137" tooltip="https://www.diodes.com/assets/Datasheets/WL251.pdf" display="https://www.diodes.com/assets/Datasheets/WL251.pdf"/>
    <hyperlink ref="C71" r:id="rId_hyperlink_138" tooltip="WL251" display="WL251"/>
    <hyperlink ref="B72" r:id="rId_hyperlink_139" tooltip="https://www.diodes.com/assets/Datasheets/WL321.pdf" display="https://www.diodes.com/assets/Datasheets/WL321.pdf"/>
    <hyperlink ref="C72" r:id="rId_hyperlink_140" tooltip="WL321" display="WL321"/>
    <hyperlink ref="B73" r:id="rId_hyperlink_141" tooltip="https://www.diodes.com/assets/Datasheets/WL501.pdf" display="https://www.diodes.com/assets/Datasheets/WL501.pdf"/>
    <hyperlink ref="C73" r:id="rId_hyperlink_142" tooltip="WL501" display="WL501"/>
    <hyperlink ref="B74" r:id="rId_hyperlink_143" tooltip="https://www.diodes.com/assets/Datasheets/WL701.pdf" display="https://www.diodes.com/assets/Datasheets/WL701.pdf"/>
    <hyperlink ref="C74" r:id="rId_hyperlink_144" tooltip="WL701" display="WL701"/>
    <hyperlink ref="B75" r:id="rId_hyperlink_145" tooltip="https://www.diodes.com/assets/Datasheets/WX501.pdf" display="https://www.diodes.com/assets/Datasheets/WX501.pdf"/>
    <hyperlink ref="C75" r:id="rId_hyperlink_146" tooltip="WX501" display="WX501"/>
    <hyperlink ref="B76" r:id="rId_hyperlink_147" tooltip="https://www.diodes.com/assets/Datasheets/WX502.pdf" display="https://www.diodes.com/assets/Datasheets/WX502.pdf"/>
    <hyperlink ref="C76" r:id="rId_hyperlink_148" tooltip="WX502" display="WX502"/>
    <hyperlink ref="B77" r:id="rId_hyperlink_149" tooltip="https://www.diodes.com/assets/Datasheets/WX503.pdf" display="https://www.diodes.com/assets/Datasheets/WX503.pdf"/>
    <hyperlink ref="C77" r:id="rId_hyperlink_150" tooltip="WX503" display="WX503"/>
    <hyperlink ref="B78" r:id="rId_hyperlink_151" tooltip="https://www.diodes.com/assets/Datasheets/WX701.pdf" display="https://www.diodes.com/assets/Datasheets/WX701.pdf"/>
    <hyperlink ref="C78" r:id="rId_hyperlink_152" tooltip="WX701" display="WX701"/>
    <hyperlink ref="B79" r:id="rId_hyperlink_153" tooltip="https://www.diodes.com/assets/Datasheets/WX702.pdf" display="https://www.diodes.com/assets/Datasheets/WX702.pdf"/>
    <hyperlink ref="C79" r:id="rId_hyperlink_154" tooltip="WX702" display="WX70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2024-07-17T12:57:34-05:00</dcterms:created>
  <dcterms:modified xsi:type="dcterms:W3CDTF">2024-07-17T12:57:34-05:00</dcterms:modified>
  <dc:title>Untitled Spreadsheet</dc:title>
  <dc:description/>
  <dc:subject/>
  <cp:keywords/>
  <cp:category/>
</cp:coreProperties>
</file>