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'Worksheet'!$A$1:$P$49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<sst xmlns="http://schemas.openxmlformats.org/spreadsheetml/2006/main" uniqueCount="193">
  <si>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</si>
  <si>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</si>
  <si>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</si>
  <si>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</si>
  <si>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</si>
  <si>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Supply Voltage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</si>
  <si>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Additive Jitter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</si>
  <si>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Skew (PS)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</si>
  <si>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Maximum Output Frequency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</si>
  <si>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</si>
  <si>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Type(s)</t>
    </r>
  </si>
  <si>
    <r>
      <rPr>
        <rFont val="Arial"/>
        <b val="true"/>
        <i val="false"/>
        <strike val="false"/>
        <color rgb="FF000000"/>
        <sz val="8"/>
        <u val="none"/>
      </rPr>
      <t xml:space="preserve">Number of Outputs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</si>
  <si>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</si>
  <si>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Ambient or Junction Temperature (°C)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</si>
  <si>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Supported Frequencies (MHz)</t>
    </r>
  </si>
  <si>
    <t>Packages</t>
  </si>
  <si>
    <t>PI6C49003A</t>
  </si>
  <si>
    <t>PCIe 2.0 Networking Clock Generator</t>
  </si>
  <si>
    <t>Standard</t>
  </si>
  <si>
    <t>&lt;3</t>
  </si>
  <si>
    <t>Crystal</t>
  </si>
  <si>
    <t>HCSL, CMOS</t>
  </si>
  <si>
    <t>Generator</t>
  </si>
  <si>
    <t>-40 to 85</t>
  </si>
  <si>
    <t>TSSOP (A48) MSL1 Sn</t>
  </si>
  <si>
    <t>PI6C557-01B</t>
  </si>
  <si>
    <t>PCIe 3.0 Clock Generator with 1 HCSL Outputs</t>
  </si>
  <si>
    <t>&lt;1</t>
  </si>
  <si>
    <t>Crystal, CMOS</t>
  </si>
  <si>
    <t>HCSL</t>
  </si>
  <si>
    <t>TQFN (ZH16) MSL1 Sn</t>
  </si>
  <si>
    <t>PI6C557-01BQ</t>
  </si>
  <si>
    <t>Single HCSL output PCIe Clock Generator</t>
  </si>
  <si>
    <t>Automotive</t>
  </si>
  <si>
    <t>Crystal, LVCMOS</t>
  </si>
  <si>
    <t>PI6C557-03</t>
  </si>
  <si>
    <t>PCIe Clock Generator with 2 HCSL Outputs</t>
  </si>
  <si>
    <t>25, 100 ,125, 200</t>
  </si>
  <si>
    <t>TSSOP (L16)  MSL1  Sn</t>
  </si>
  <si>
    <t>PI6C557-03A</t>
  </si>
  <si>
    <t>PCIe 2.0 Clock Generator with 2 HCSL Outputs</t>
  </si>
  <si>
    <t>TSSOP (L16)  MSL1  Sn, TSSOP-16, QSOP (Q16)  MSL1 Sn</t>
  </si>
  <si>
    <t>PI6C557-03AQ</t>
  </si>
  <si>
    <t>PCIe 2.0 Clock Generator with 2 HCSL Outputs for Automotive Applications</t>
  </si>
  <si>
    <t>PI6C557-03B</t>
  </si>
  <si>
    <t>PCIe 3.0 Clock Generator with 2 HCSL Outputs</t>
  </si>
  <si>
    <t>TSSOP (L16)  MSL1  Sn, QSOP (Q16)  MSL1 Sn</t>
  </si>
  <si>
    <t>PI6C557-05</t>
  </si>
  <si>
    <t>PCIe 2.0 Clock Generator with 4 HCSL Outputs</t>
  </si>
  <si>
    <t>TSSOP (L20)  MSL1  Sn</t>
  </si>
  <si>
    <t>PI6C557-05B</t>
  </si>
  <si>
    <t>PCIe 3.0 Clock Generator with 4 HCSL Outputs</t>
  </si>
  <si>
    <t>PI6C557-05Q</t>
  </si>
  <si>
    <t>PCIe 2.0 Clock Generator with 4 HCSL Outputs for Automotive Applications</t>
  </si>
  <si>
    <t>PI6CFGL201B</t>
  </si>
  <si>
    <t>PCIe 3.0 Clock Generator with 2 HCSL Outputs with on-chip termination</t>
  </si>
  <si>
    <t>TQFN (ZD24)  MSL1 Sn</t>
  </si>
  <si>
    <t>PI6CFGL202B</t>
  </si>
  <si>
    <t>PI6CFGL401B</t>
  </si>
  <si>
    <t>PCIe 3.0 Clock Generator with 4 HCSL Outputs with on-chip termination</t>
  </si>
  <si>
    <t>W-QFN5050-32 (ZH32) MSL1 PPF</t>
  </si>
  <si>
    <t>PI6CFGL402B</t>
  </si>
  <si>
    <t>PI6CFGL601B</t>
  </si>
  <si>
    <t>PCIe 3.0 Clock Generator with 6 HCSL Outputs</t>
  </si>
  <si>
    <t>PI6CG15401</t>
  </si>
  <si>
    <t>Ultra Low Power 1.5V, 4-Output PCIe 4.0 Clock Generator With On-chip Termination</t>
  </si>
  <si>
    <t>&lt;0.5</t>
  </si>
  <si>
    <t>Low Power HCSL</t>
  </si>
  <si>
    <t>PI6CG18201</t>
  </si>
  <si>
    <t>Very Low Power 1.8V, 2-Output PCIe 4.0 Clock Generator with on-chip termination</t>
  </si>
  <si>
    <t>PI6CG18401</t>
  </si>
  <si>
    <t>Very Low Power 1.8V, 4-Output PCIe  4.0 Clock Generator with on-chip termination</t>
  </si>
  <si>
    <t>PI6CG18801</t>
  </si>
  <si>
    <t>Very Low Power 1.8V, 8-Output PCIe 4.0 Clock Generator With On-chip Termination</t>
  </si>
  <si>
    <t>TQFN (ZL48) MSL1</t>
  </si>
  <si>
    <t>PI6CXG06F62a</t>
  </si>
  <si>
    <t>FlexOut Ultra Low Jitter 156.25MHZ Clock Generator, LVDS Or LVPECL Or HCSL</t>
  </si>
  <si>
    <t>2.5, 3.3</t>
  </si>
  <si>
    <t>LVPECL, LVDS, HCSL</t>
  </si>
  <si>
    <t>LQFP (FBE48) MSL3 Sn</t>
  </si>
  <si>
    <t>PI6LC4830</t>
  </si>
  <si>
    <t>PCIe &amp; Ethernet Clock Generator</t>
  </si>
  <si>
    <t>3x 100 MHz, 1x 100 MHz, 1x 50/100 MHz, 1x 25 MHz</t>
  </si>
  <si>
    <t>Crystal, Differential</t>
  </si>
  <si>
    <t>HCSL, LVCMOS, Differential</t>
  </si>
  <si>
    <t>100, 50, 25</t>
  </si>
  <si>
    <t>PI6LC4831A</t>
  </si>
  <si>
    <t>Crystal to Differential HCSL/LVCMOS Frequency Synthesizer</t>
  </si>
  <si>
    <t>2x 100 MHz, 1x 100/200MHz, 12x 25MHz, 2x 24MHz</t>
  </si>
  <si>
    <t>HCSL, LVCMOS</t>
  </si>
  <si>
    <t>200, 100, 25, 24</t>
  </si>
  <si>
    <t>PI6LC4840</t>
  </si>
  <si>
    <t>CMOS &amp; LVDS Ethernet Clock Generator</t>
  </si>
  <si>
    <t>1x 25 MHz, 3x 25/50 MHz, 3x 125 MHz, 3x 125MHz</t>
  </si>
  <si>
    <t>LVCMOS, LVDS</t>
  </si>
  <si>
    <t>125, 50, 25</t>
  </si>
  <si>
    <t>PI6LC48C21</t>
  </si>
  <si>
    <t>Ethernet Clock Generator</t>
  </si>
  <si>
    <t>1x 125 MHz</t>
  </si>
  <si>
    <t>LVCMOS</t>
  </si>
  <si>
    <t>TSSOP (L8) MSL1 Sn</t>
  </si>
  <si>
    <t>PI6LC48C51</t>
  </si>
  <si>
    <t>Ethernet/ SATA LVCMOS Clock Generator</t>
  </si>
  <si>
    <t>75/ 77.76/ 78.125/ 80.566406/ 150/ 155.52/ 156.25/ 161.132812</t>
  </si>
  <si>
    <t>75, 77.76, 78.125, 80.566406, 150, 155.52, 156.25, 161.132812</t>
  </si>
  <si>
    <t>PI6LC48H02</t>
  </si>
  <si>
    <t>PCIe Gen3 and Ethernet Clock Generator</t>
  </si>
  <si>
    <t>2x  25/ 100/ 125/ 200 MHz</t>
  </si>
  <si>
    <t>HCSL, LVDS</t>
  </si>
  <si>
    <t>25, 100, 125, 200</t>
  </si>
  <si>
    <t>PI6LC48H02-01</t>
  </si>
  <si>
    <t>PCIe 3.0/2.0/1.0 Clock Generator with 2 HCSL Outputs</t>
  </si>
  <si>
    <t>25/ 100/ 125/ 200 MHz</t>
  </si>
  <si>
    <t>PI6LC48H02Q</t>
  </si>
  <si>
    <t>PCIe 3.0 and Ethernet Clock Generator</t>
  </si>
  <si>
    <t>PI6LC48H04</t>
  </si>
  <si>
    <t>PCIe 3.0 and Ethernet Clock Generator with 4 HCSL Outputs</t>
  </si>
  <si>
    <t>100/ 125/ 156.25/ 200</t>
  </si>
  <si>
    <t>100, 125, 156.25, 200</t>
  </si>
  <si>
    <t>PI6LC48L0201</t>
  </si>
  <si>
    <t>2x 62.5/ 125 / 156.25 MHz</t>
  </si>
  <si>
    <t>LVDS</t>
  </si>
  <si>
    <t>62.5, 125, 156.25</t>
  </si>
  <si>
    <t>PI6LC48L0201A</t>
  </si>
  <si>
    <t>2-Output LVDS Networking Clock Generator</t>
  </si>
  <si>
    <t>62.5/ 125/ 156.25MHz</t>
  </si>
  <si>
    <t>W-QFN3545-20 (ZH20)</t>
  </si>
  <si>
    <t>PI6LC48P0101</t>
  </si>
  <si>
    <t>10GbE Clock Generator</t>
  </si>
  <si>
    <t>290-750</t>
  </si>
  <si>
    <t>LVPECL</t>
  </si>
  <si>
    <t>290-750 MHz</t>
  </si>
  <si>
    <t>PI6LC48P02</t>
  </si>
  <si>
    <t>Fibre Channel Clock Generator</t>
  </si>
  <si>
    <t>2x 106.25/ 212.5/ 159.375 MHz</t>
  </si>
  <si>
    <t>106.25, 212.5, 159.375</t>
  </si>
  <si>
    <t>PI6LC48P0201</t>
  </si>
  <si>
    <t>2x 62.5/ 125/ 156.25 MHz</t>
  </si>
  <si>
    <t>PI6LC48P0201A</t>
  </si>
  <si>
    <t>2-Output LVPECL Networking Clock Generator</t>
  </si>
  <si>
    <t>62.5/ 125/156.25 MHz</t>
  </si>
  <si>
    <t>PI6LC48P03</t>
  </si>
  <si>
    <t>3x 125/ 156.25/ 312.5/ 625 MHz</t>
  </si>
  <si>
    <t>125, 156.25, 312.5, 625</t>
  </si>
  <si>
    <t>TSSOP (L24)  MSL1  Sn</t>
  </si>
  <si>
    <t>PI6LC48P0301</t>
  </si>
  <si>
    <t>Ethernet, SONET, SATA, SAS Clock Generator</t>
  </si>
  <si>
    <t>3x 125/ 150/ 156.25/ 200/ 250/ 155.52 MHz</t>
  </si>
  <si>
    <t>125, 150, 156.25, 200, 250, 155.52</t>
  </si>
  <si>
    <t>PI6LC48P0301A</t>
  </si>
  <si>
    <t>3 Output LVPECL Networking Clock Generator</t>
  </si>
  <si>
    <t>3x 125/ 150/ 156.25/ 200/ 250/ 155.52/ 311.04/ 312.5 MHz</t>
  </si>
  <si>
    <t>125, 150, 156.25, 200, 250, 155.52, 311.04, 312.5</t>
  </si>
  <si>
    <t>TQFN (ZH28) MSL1 PPF</t>
  </si>
  <si>
    <t>PI6LC48P03A</t>
  </si>
  <si>
    <t>125/ 156.25/ 312.5/ 625</t>
  </si>
  <si>
    <t>PI6LC48P04</t>
  </si>
  <si>
    <t>4-Output LVPECL Networking Clock Generator</t>
  </si>
  <si>
    <t>53.125/ 106.25/ 156.25/ 159.375/ 187.5/ 212.5 MHz</t>
  </si>
  <si>
    <t>53.125, 106.25, 156.25, 159.375, 187.5, 212.5</t>
  </si>
  <si>
    <t>PI6LC48P0401</t>
  </si>
  <si>
    <t>4x 62.5/ 125/ 156.25 MHz</t>
  </si>
  <si>
    <t>PI6LC48P0405</t>
  </si>
  <si>
    <t>4 Output LVPECL Networking Clock Generator</t>
  </si>
  <si>
    <t>PI6LC48P25104</t>
  </si>
  <si>
    <t>Single Output LVPECL Clock Generator</t>
  </si>
  <si>
    <t>1x 156.25, 187.5 MHz</t>
  </si>
  <si>
    <t>156.25, 187.5</t>
  </si>
  <si>
    <t>PI6LC48S04</t>
  </si>
  <si>
    <t>HiFlex? Serial Interface Clock</t>
  </si>
  <si>
    <t>156.25/ 125/ 100/ 250</t>
  </si>
  <si>
    <t>LVDS, Low Power HCSL</t>
  </si>
  <si>
    <t>156.25, 125, 100, 250</t>
  </si>
  <si>
    <t>PI6LC48S0401</t>
  </si>
  <si>
    <t>5 output HiFlex™ Ethernet Network Clock Generator</t>
  </si>
  <si>
    <t>N/A</t>
  </si>
  <si>
    <t>25, 50, 100, 125, 156.25</t>
  </si>
  <si>
    <t>Crystal, CMOS, Differential</t>
  </si>
  <si>
    <t>LVCMOS, LVPECL, LVDS</t>
  </si>
  <si>
    <t>156.25, 125, 100, 50, 25</t>
  </si>
  <si>
    <t>PI6LC48S25A</t>
  </si>
  <si>
    <t>Next Generation HiFlex? Ethernet Network Clock Generator</t>
  </si>
  <si>
    <t>25/ 50/ 100 / 125/ 156.25/ 312.5</t>
  </si>
  <si>
    <t>25, 50, 100, 125, 156.25, 312.5</t>
  </si>
  <si>
    <t>TQFN (ZBB56)  MSL1 Sn</t>
  </si>
  <si>
    <t>PI6LC48S25B</t>
  </si>
  <si>
    <t>PI6LC58S1101</t>
  </si>
  <si>
    <t>11 Outputs HiFlex™ Ethernet Network Clock Generator</t>
  </si>
  <si>
    <t>25, 50, 125, 156.25, 312.5MHz</t>
  </si>
  <si>
    <t>LVPECL, LVDS</t>
  </si>
  <si>
    <t>- 40 to 85C</t>
  </si>
  <si>
    <t>25, 50, 125, 156.25, 312.5</t>
  </si>
  <si>
    <t>TQFN (ZD64)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</si>
</sst>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I6C49003A.pdf" TargetMode="External"/><Relationship Id="rId_hyperlink_2" Type="http://schemas.openxmlformats.org/officeDocument/2006/relationships/hyperlink" Target="https://www.diodes.com/part/view/PI6C49003A" TargetMode="External"/><Relationship Id="rId_hyperlink_3" Type="http://schemas.openxmlformats.org/officeDocument/2006/relationships/hyperlink" Target="https://www.diodes.com/assets/Datasheets/PI6C557-01B.pdf" TargetMode="External"/><Relationship Id="rId_hyperlink_4" Type="http://schemas.openxmlformats.org/officeDocument/2006/relationships/hyperlink" Target="https://www.diodes.com/part/view/PI6C557-01B" TargetMode="External"/><Relationship Id="rId_hyperlink_5" Type="http://schemas.openxmlformats.org/officeDocument/2006/relationships/hyperlink" Target="https://www.diodes.com/assets/Datasheets/PI6C557-01BQ.pdf" TargetMode="External"/><Relationship Id="rId_hyperlink_6" Type="http://schemas.openxmlformats.org/officeDocument/2006/relationships/hyperlink" Target="https://www.diodes.com/part/view/PI6C557-01BQ" TargetMode="External"/><Relationship Id="rId_hyperlink_7" Type="http://schemas.openxmlformats.org/officeDocument/2006/relationships/hyperlink" Target="https://www.diodes.com/assets/Datasheets/PI6C557-03.pdf" TargetMode="External"/><Relationship Id="rId_hyperlink_8" Type="http://schemas.openxmlformats.org/officeDocument/2006/relationships/hyperlink" Target="https://www.diodes.com/part/view/PI6C557-03" TargetMode="External"/><Relationship Id="rId_hyperlink_9" Type="http://schemas.openxmlformats.org/officeDocument/2006/relationships/hyperlink" Target="https://www.diodes.com/assets/Datasheets/PI6C557-03A.pdf" TargetMode="External"/><Relationship Id="rId_hyperlink_10" Type="http://schemas.openxmlformats.org/officeDocument/2006/relationships/hyperlink" Target="https://www.diodes.com/part/view/PI6C557-03A" TargetMode="External"/><Relationship Id="rId_hyperlink_11" Type="http://schemas.openxmlformats.org/officeDocument/2006/relationships/hyperlink" Target="https://www.diodes.com/assets/Datasheets/PI6C557-03AQ.pdf" TargetMode="External"/><Relationship Id="rId_hyperlink_12" Type="http://schemas.openxmlformats.org/officeDocument/2006/relationships/hyperlink" Target="https://www.diodes.com/part/view/PI6C557-03AQ" TargetMode="External"/><Relationship Id="rId_hyperlink_13" Type="http://schemas.openxmlformats.org/officeDocument/2006/relationships/hyperlink" Target="https://www.diodes.com/assets/Datasheets/PI6C557-03B.pdf" TargetMode="External"/><Relationship Id="rId_hyperlink_14" Type="http://schemas.openxmlformats.org/officeDocument/2006/relationships/hyperlink" Target="https://www.diodes.com/part/view/PI6C557-03B" TargetMode="External"/><Relationship Id="rId_hyperlink_15" Type="http://schemas.openxmlformats.org/officeDocument/2006/relationships/hyperlink" Target="https://www.diodes.com/assets/Datasheets/PI6C557-05.pdf" TargetMode="External"/><Relationship Id="rId_hyperlink_16" Type="http://schemas.openxmlformats.org/officeDocument/2006/relationships/hyperlink" Target="https://www.diodes.com/part/view/PI6C557-05" TargetMode="External"/><Relationship Id="rId_hyperlink_17" Type="http://schemas.openxmlformats.org/officeDocument/2006/relationships/hyperlink" Target="https://www.diodes.com/assets/Datasheets/PI6C557-05B.pdf" TargetMode="External"/><Relationship Id="rId_hyperlink_18" Type="http://schemas.openxmlformats.org/officeDocument/2006/relationships/hyperlink" Target="https://www.diodes.com/part/view/PI6C557-05B" TargetMode="External"/><Relationship Id="rId_hyperlink_19" Type="http://schemas.openxmlformats.org/officeDocument/2006/relationships/hyperlink" Target="https://www.diodes.com/assets/Datasheets/PI6C557-05Q.pdf" TargetMode="External"/><Relationship Id="rId_hyperlink_20" Type="http://schemas.openxmlformats.org/officeDocument/2006/relationships/hyperlink" Target="https://www.diodes.com/part/view/PI6C557-05Q" TargetMode="External"/><Relationship Id="rId_hyperlink_21" Type="http://schemas.openxmlformats.org/officeDocument/2006/relationships/hyperlink" Target="https://www.diodes.com/assets/Datasheets/PI6CFGL201B.pdf" TargetMode="External"/><Relationship Id="rId_hyperlink_22" Type="http://schemas.openxmlformats.org/officeDocument/2006/relationships/hyperlink" Target="https://www.diodes.com/part/view/PI6CFGL201B" TargetMode="External"/><Relationship Id="rId_hyperlink_23" Type="http://schemas.openxmlformats.org/officeDocument/2006/relationships/hyperlink" Target="https://www.diodes.com/assets/Datasheets/PI6CFGL202B.pdf" TargetMode="External"/><Relationship Id="rId_hyperlink_24" Type="http://schemas.openxmlformats.org/officeDocument/2006/relationships/hyperlink" Target="https://www.diodes.com/part/view/PI6CFGL202B" TargetMode="External"/><Relationship Id="rId_hyperlink_25" Type="http://schemas.openxmlformats.org/officeDocument/2006/relationships/hyperlink" Target="https://www.diodes.com/assets/Datasheets/PI6CFGL401B.pdf" TargetMode="External"/><Relationship Id="rId_hyperlink_26" Type="http://schemas.openxmlformats.org/officeDocument/2006/relationships/hyperlink" Target="https://www.diodes.com/part/view/PI6CFGL401B" TargetMode="External"/><Relationship Id="rId_hyperlink_27" Type="http://schemas.openxmlformats.org/officeDocument/2006/relationships/hyperlink" Target="https://www.diodes.com/assets/Datasheets/PI6CFGL402B.pdf" TargetMode="External"/><Relationship Id="rId_hyperlink_28" Type="http://schemas.openxmlformats.org/officeDocument/2006/relationships/hyperlink" Target="https://www.diodes.com/part/view/PI6CFGL402B" TargetMode="External"/><Relationship Id="rId_hyperlink_29" Type="http://schemas.openxmlformats.org/officeDocument/2006/relationships/hyperlink" Target="https://www.diodes.com/assets/Datasheets/PI6CFGL601B2.pdf" TargetMode="External"/><Relationship Id="rId_hyperlink_30" Type="http://schemas.openxmlformats.org/officeDocument/2006/relationships/hyperlink" Target="https://www.diodes.com/part/view/PI6CFGL601B" TargetMode="External"/><Relationship Id="rId_hyperlink_31" Type="http://schemas.openxmlformats.org/officeDocument/2006/relationships/hyperlink" Target="https://www.diodes.com/assets/Datasheets/PI6CG15401.pdf" TargetMode="External"/><Relationship Id="rId_hyperlink_32" Type="http://schemas.openxmlformats.org/officeDocument/2006/relationships/hyperlink" Target="https://www.diodes.com/part/view/PI6CG15401" TargetMode="External"/><Relationship Id="rId_hyperlink_33" Type="http://schemas.openxmlformats.org/officeDocument/2006/relationships/hyperlink" Target="https://www.diodes.com/assets/Datasheets/PI6CG18201.pdf" TargetMode="External"/><Relationship Id="rId_hyperlink_34" Type="http://schemas.openxmlformats.org/officeDocument/2006/relationships/hyperlink" Target="https://www.diodes.com/part/view/PI6CG18201" TargetMode="External"/><Relationship Id="rId_hyperlink_35" Type="http://schemas.openxmlformats.org/officeDocument/2006/relationships/hyperlink" Target="https://www.diodes.com/assets/Datasheets/PI6CG18401.pdf" TargetMode="External"/><Relationship Id="rId_hyperlink_36" Type="http://schemas.openxmlformats.org/officeDocument/2006/relationships/hyperlink" Target="https://www.diodes.com/part/view/PI6CG18401" TargetMode="External"/><Relationship Id="rId_hyperlink_37" Type="http://schemas.openxmlformats.org/officeDocument/2006/relationships/hyperlink" Target="https://www.diodes.com/assets/Datasheets/PI6CG18801.pdf" TargetMode="External"/><Relationship Id="rId_hyperlink_38" Type="http://schemas.openxmlformats.org/officeDocument/2006/relationships/hyperlink" Target="https://www.diodes.com/part/view/PI6CG18801" TargetMode="External"/><Relationship Id="rId_hyperlink_39" Type="http://schemas.openxmlformats.org/officeDocument/2006/relationships/hyperlink" Target="https://www.diodes.com/assets/Datasheets/PI6CXG06F62a.pdf" TargetMode="External"/><Relationship Id="rId_hyperlink_40" Type="http://schemas.openxmlformats.org/officeDocument/2006/relationships/hyperlink" Target="https://www.diodes.com/part/view/PI6CXG06F62a" TargetMode="External"/><Relationship Id="rId_hyperlink_41" Type="http://schemas.openxmlformats.org/officeDocument/2006/relationships/hyperlink" Target="https://www.diodes.com/assets/Datasheets/PI6LC4830.pdf" TargetMode="External"/><Relationship Id="rId_hyperlink_42" Type="http://schemas.openxmlformats.org/officeDocument/2006/relationships/hyperlink" Target="https://www.diodes.com/part/view/PI6LC4830" TargetMode="External"/><Relationship Id="rId_hyperlink_43" Type="http://schemas.openxmlformats.org/officeDocument/2006/relationships/hyperlink" Target="https://www.diodes.com/assets/Datasheets/PI6LC4831A.pdf" TargetMode="External"/><Relationship Id="rId_hyperlink_44" Type="http://schemas.openxmlformats.org/officeDocument/2006/relationships/hyperlink" Target="https://www.diodes.com/part/view/PI6LC4831A" TargetMode="External"/><Relationship Id="rId_hyperlink_45" Type="http://schemas.openxmlformats.org/officeDocument/2006/relationships/hyperlink" Target="https://www.diodes.com/assets/Datasheets/PI6LC4840.pdf" TargetMode="External"/><Relationship Id="rId_hyperlink_46" Type="http://schemas.openxmlformats.org/officeDocument/2006/relationships/hyperlink" Target="https://www.diodes.com/part/view/PI6LC4840" TargetMode="External"/><Relationship Id="rId_hyperlink_47" Type="http://schemas.openxmlformats.org/officeDocument/2006/relationships/hyperlink" Target="https://www.diodes.com/assets/Datasheets/PI6LC48C21.pdf" TargetMode="External"/><Relationship Id="rId_hyperlink_48" Type="http://schemas.openxmlformats.org/officeDocument/2006/relationships/hyperlink" Target="https://www.diodes.com/part/view/PI6LC48C21" TargetMode="External"/><Relationship Id="rId_hyperlink_49" Type="http://schemas.openxmlformats.org/officeDocument/2006/relationships/hyperlink" Target="https://www.diodes.com/assets/Datasheets/PI6LC48C51.pdf" TargetMode="External"/><Relationship Id="rId_hyperlink_50" Type="http://schemas.openxmlformats.org/officeDocument/2006/relationships/hyperlink" Target="https://www.diodes.com/part/view/PI6LC48C51" TargetMode="External"/><Relationship Id="rId_hyperlink_51" Type="http://schemas.openxmlformats.org/officeDocument/2006/relationships/hyperlink" Target="https://www.diodes.com/assets/Datasheets/PI6LC48H02.pdf" TargetMode="External"/><Relationship Id="rId_hyperlink_52" Type="http://schemas.openxmlformats.org/officeDocument/2006/relationships/hyperlink" Target="https://www.diodes.com/part/view/PI6LC48H02" TargetMode="External"/><Relationship Id="rId_hyperlink_53" Type="http://schemas.openxmlformats.org/officeDocument/2006/relationships/hyperlink" Target="https://www.diodes.com/assets/Datasheets/PI6LC48H02-01.pdf" TargetMode="External"/><Relationship Id="rId_hyperlink_54" Type="http://schemas.openxmlformats.org/officeDocument/2006/relationships/hyperlink" Target="https://www.diodes.com/part/view/PI6LC48H02-01" TargetMode="External"/><Relationship Id="rId_hyperlink_55" Type="http://schemas.openxmlformats.org/officeDocument/2006/relationships/hyperlink" Target="https://www.diodes.com/assets/Datasheets/PI6LC48H02Q.pdf" TargetMode="External"/><Relationship Id="rId_hyperlink_56" Type="http://schemas.openxmlformats.org/officeDocument/2006/relationships/hyperlink" Target="https://www.diodes.com/part/view/PI6LC48H02Q" TargetMode="External"/><Relationship Id="rId_hyperlink_57" Type="http://schemas.openxmlformats.org/officeDocument/2006/relationships/hyperlink" Target="https://www.diodes.com/assets/Datasheets/PI6LC48H04.pdf" TargetMode="External"/><Relationship Id="rId_hyperlink_58" Type="http://schemas.openxmlformats.org/officeDocument/2006/relationships/hyperlink" Target="https://www.diodes.com/part/view/PI6LC48H04" TargetMode="External"/><Relationship Id="rId_hyperlink_59" Type="http://schemas.openxmlformats.org/officeDocument/2006/relationships/hyperlink" Target="https://www.diodes.com/assets/Datasheets/PI6LC48L0201.pdf" TargetMode="External"/><Relationship Id="rId_hyperlink_60" Type="http://schemas.openxmlformats.org/officeDocument/2006/relationships/hyperlink" Target="https://www.diodes.com/part/view/PI6LC48L0201" TargetMode="External"/><Relationship Id="rId_hyperlink_61" Type="http://schemas.openxmlformats.org/officeDocument/2006/relationships/hyperlink" Target="https://www.diodes.com/assets/Datasheets/PI6LC48L0201A.pdf" TargetMode="External"/><Relationship Id="rId_hyperlink_62" Type="http://schemas.openxmlformats.org/officeDocument/2006/relationships/hyperlink" Target="https://www.diodes.com/part/view/PI6LC48L0201A" TargetMode="External"/><Relationship Id="rId_hyperlink_63" Type="http://schemas.openxmlformats.org/officeDocument/2006/relationships/hyperlink" Target="https://www.diodes.com/assets/Datasheets/PI6LC48P0101.pdf" TargetMode="External"/><Relationship Id="rId_hyperlink_64" Type="http://schemas.openxmlformats.org/officeDocument/2006/relationships/hyperlink" Target="https://www.diodes.com/part/view/PI6LC48P0101" TargetMode="External"/><Relationship Id="rId_hyperlink_65" Type="http://schemas.openxmlformats.org/officeDocument/2006/relationships/hyperlink" Target="https://www.diodes.com/assets/Datasheets/PI6LC48P02.pdf" TargetMode="External"/><Relationship Id="rId_hyperlink_66" Type="http://schemas.openxmlformats.org/officeDocument/2006/relationships/hyperlink" Target="https://www.diodes.com/part/view/PI6LC48P02" TargetMode="External"/><Relationship Id="rId_hyperlink_67" Type="http://schemas.openxmlformats.org/officeDocument/2006/relationships/hyperlink" Target="https://www.diodes.com/assets/Datasheets/PI6LC48P0201.pdf" TargetMode="External"/><Relationship Id="rId_hyperlink_68" Type="http://schemas.openxmlformats.org/officeDocument/2006/relationships/hyperlink" Target="https://www.diodes.com/part/view/PI6LC48P0201" TargetMode="External"/><Relationship Id="rId_hyperlink_69" Type="http://schemas.openxmlformats.org/officeDocument/2006/relationships/hyperlink" Target="https://www.diodes.com/assets/Datasheets/PI6LC48P0201A.pdf" TargetMode="External"/><Relationship Id="rId_hyperlink_70" Type="http://schemas.openxmlformats.org/officeDocument/2006/relationships/hyperlink" Target="https://www.diodes.com/part/view/PI6LC48P0201A" TargetMode="External"/><Relationship Id="rId_hyperlink_71" Type="http://schemas.openxmlformats.org/officeDocument/2006/relationships/hyperlink" Target="https://www.diodes.com/assets/Datasheets/PI6LC48P03.pdf" TargetMode="External"/><Relationship Id="rId_hyperlink_72" Type="http://schemas.openxmlformats.org/officeDocument/2006/relationships/hyperlink" Target="https://www.diodes.com/part/view/PI6LC48P03" TargetMode="External"/><Relationship Id="rId_hyperlink_73" Type="http://schemas.openxmlformats.org/officeDocument/2006/relationships/hyperlink" Target="https://www.diodes.com/assets/Datasheets/PI6LC48P0301.pdf" TargetMode="External"/><Relationship Id="rId_hyperlink_74" Type="http://schemas.openxmlformats.org/officeDocument/2006/relationships/hyperlink" Target="https://www.diodes.com/part/view/PI6LC48P0301" TargetMode="External"/><Relationship Id="rId_hyperlink_75" Type="http://schemas.openxmlformats.org/officeDocument/2006/relationships/hyperlink" Target="https://www.diodes.com/assets/Datasheets/PI6LC48P0301A.pdf" TargetMode="External"/><Relationship Id="rId_hyperlink_76" Type="http://schemas.openxmlformats.org/officeDocument/2006/relationships/hyperlink" Target="https://www.diodes.com/part/view/PI6LC48P0301A" TargetMode="External"/><Relationship Id="rId_hyperlink_77" Type="http://schemas.openxmlformats.org/officeDocument/2006/relationships/hyperlink" Target="https://www.diodes.com/assets/Datasheets/PI6LC48P03A.pdf" TargetMode="External"/><Relationship Id="rId_hyperlink_78" Type="http://schemas.openxmlformats.org/officeDocument/2006/relationships/hyperlink" Target="https://www.diodes.com/part/view/PI6LC48P03A" TargetMode="External"/><Relationship Id="rId_hyperlink_79" Type="http://schemas.openxmlformats.org/officeDocument/2006/relationships/hyperlink" Target="https://www.diodes.com/assets/Datasheets/PI6LC48P04.pdf" TargetMode="External"/><Relationship Id="rId_hyperlink_80" Type="http://schemas.openxmlformats.org/officeDocument/2006/relationships/hyperlink" Target="https://www.diodes.com/part/view/PI6LC48P04" TargetMode="External"/><Relationship Id="rId_hyperlink_81" Type="http://schemas.openxmlformats.org/officeDocument/2006/relationships/hyperlink" Target="https://www.diodes.com/assets/Datasheets/PI6LC48P0401.pdf" TargetMode="External"/><Relationship Id="rId_hyperlink_82" Type="http://schemas.openxmlformats.org/officeDocument/2006/relationships/hyperlink" Target="https://www.diodes.com/part/view/PI6LC48P0401" TargetMode="External"/><Relationship Id="rId_hyperlink_83" Type="http://schemas.openxmlformats.org/officeDocument/2006/relationships/hyperlink" Target="https://www.diodes.com/assets/Datasheets/PI6LC48P0405.pdf" TargetMode="External"/><Relationship Id="rId_hyperlink_84" Type="http://schemas.openxmlformats.org/officeDocument/2006/relationships/hyperlink" Target="https://www.diodes.com/part/view/PI6LC48P0405" TargetMode="External"/><Relationship Id="rId_hyperlink_85" Type="http://schemas.openxmlformats.org/officeDocument/2006/relationships/hyperlink" Target="https://www.diodes.com/assets/Datasheets/PI6LC48P25104.pdf" TargetMode="External"/><Relationship Id="rId_hyperlink_86" Type="http://schemas.openxmlformats.org/officeDocument/2006/relationships/hyperlink" Target="https://www.diodes.com/part/view/PI6LC48P25104" TargetMode="External"/><Relationship Id="rId_hyperlink_87" Type="http://schemas.openxmlformats.org/officeDocument/2006/relationships/hyperlink" Target="https://www.diodes.com/assets/Datasheets/PI6LC48S04.pdf" TargetMode="External"/><Relationship Id="rId_hyperlink_88" Type="http://schemas.openxmlformats.org/officeDocument/2006/relationships/hyperlink" Target="https://www.diodes.com/part/view/PI6LC48S04" TargetMode="External"/><Relationship Id="rId_hyperlink_89" Type="http://schemas.openxmlformats.org/officeDocument/2006/relationships/hyperlink" Target="https://www.diodes.com/assets/Datasheets/PI6LC48S0401.pdf" TargetMode="External"/><Relationship Id="rId_hyperlink_90" Type="http://schemas.openxmlformats.org/officeDocument/2006/relationships/hyperlink" Target="https://www.diodes.com/part/view/PI6LC48S0401" TargetMode="External"/><Relationship Id="rId_hyperlink_91" Type="http://schemas.openxmlformats.org/officeDocument/2006/relationships/hyperlink" Target="https://www.diodes.com/assets/Datasheets/PI6LC48S25A.pdf" TargetMode="External"/><Relationship Id="rId_hyperlink_92" Type="http://schemas.openxmlformats.org/officeDocument/2006/relationships/hyperlink" Target="https://www.diodes.com/part/view/PI6LC48S25A" TargetMode="External"/><Relationship Id="rId_hyperlink_93" Type="http://schemas.openxmlformats.org/officeDocument/2006/relationships/hyperlink" Target="https://www.diodes.com/assets/Datasheets/PI6LC48S25B.pdf" TargetMode="External"/><Relationship Id="rId_hyperlink_94" Type="http://schemas.openxmlformats.org/officeDocument/2006/relationships/hyperlink" Target="https://www.diodes.com/part/view/PI6LC48S25B" TargetMode="External"/><Relationship Id="rId_hyperlink_95" Type="http://schemas.openxmlformats.org/officeDocument/2006/relationships/hyperlink" Target="https://www.diodes.com/assets/Datasheets/PI6LC58S1101.pdf" TargetMode="External"/><Relationship Id="rId_hyperlink_96" Type="http://schemas.openxmlformats.org/officeDocument/2006/relationships/hyperlink" Target="https://www.diodes.com/part/view/PI6LC58S1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P4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Supply Voltage (V)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Additive Jitter (ps)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Skew (PS)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Maximum Output Frequency (MHz)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Type(s)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Type(s)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Number of Outputs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Ambient or Junction Temperature (°C)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Supported Frequencies (MHz)</t>
          </r>
        </is>
      </c>
      <c r="P1" s="1" t="s">
        <v>15</v>
      </c>
    </row>
    <row r="2" spans="1:16">
      <c r="A2" t="s">
        <v>16</v>
      </c>
      <c r="B2" s="2" t="str">
        <f>Hyperlink("https://www.diodes.com/assets/Datasheets/PI6C49003A.pdf")</f>
        <v>https://www.diodes.com/assets/Datasheets/PI6C49003A.pdf</v>
      </c>
      <c r="C2" t="str">
        <f>Hyperlink("https://www.diodes.com/part/view/PI6C49003A","PI6C49003A")</f>
        <v>PI6C49003A</v>
      </c>
      <c r="D2" t="s">
        <v>17</v>
      </c>
      <c r="E2" t="s">
        <v>18</v>
      </c>
      <c r="F2">
        <v>3.3</v>
      </c>
      <c r="G2" t="s">
        <v>19</v>
      </c>
      <c r="H2">
        <v>200</v>
      </c>
      <c r="I2">
        <v>100</v>
      </c>
      <c r="J2" t="s">
        <v>20</v>
      </c>
      <c r="K2" t="s">
        <v>21</v>
      </c>
      <c r="L2">
        <v>9</v>
      </c>
      <c r="M2" t="s">
        <v>22</v>
      </c>
      <c r="N2" t="s">
        <v>23</v>
      </c>
      <c r="P2" t="s">
        <v>24</v>
      </c>
    </row>
    <row r="3" spans="1:16">
      <c r="A3" t="s">
        <v>25</v>
      </c>
      <c r="B3" s="2" t="str">
        <f>Hyperlink("https://www.diodes.com/assets/Datasheets/PI6C557-01B.pdf")</f>
        <v>https://www.diodes.com/assets/Datasheets/PI6C557-01B.pdf</v>
      </c>
      <c r="C3" t="str">
        <f>Hyperlink("https://www.diodes.com/part/view/PI6C557-01B","PI6C557-01B")</f>
        <v>PI6C557-01B</v>
      </c>
      <c r="D3" t="s">
        <v>26</v>
      </c>
      <c r="E3" t="s">
        <v>18</v>
      </c>
      <c r="F3">
        <v>3.3</v>
      </c>
      <c r="G3" t="s">
        <v>27</v>
      </c>
      <c r="I3">
        <v>100</v>
      </c>
      <c r="J3" t="s">
        <v>28</v>
      </c>
      <c r="K3" t="s">
        <v>29</v>
      </c>
      <c r="L3">
        <v>1</v>
      </c>
      <c r="M3" t="s">
        <v>22</v>
      </c>
      <c r="N3" t="s">
        <v>23</v>
      </c>
      <c r="P3" t="s">
        <v>30</v>
      </c>
    </row>
    <row r="4" spans="1:16">
      <c r="A4" t="s">
        <v>31</v>
      </c>
      <c r="B4" s="2" t="str">
        <f>Hyperlink("https://www.diodes.com/assets/Datasheets/PI6C557-01BQ.pdf")</f>
        <v>https://www.diodes.com/assets/Datasheets/PI6C557-01BQ.pdf</v>
      </c>
      <c r="C4" t="str">
        <f>Hyperlink("https://www.diodes.com/part/view/PI6C557-01BQ","PI6C557-01BQ")</f>
        <v>PI6C557-01BQ</v>
      </c>
      <c r="D4" t="s">
        <v>32</v>
      </c>
      <c r="E4" t="s">
        <v>33</v>
      </c>
      <c r="F4">
        <v>3.3</v>
      </c>
      <c r="G4">
        <v>1</v>
      </c>
      <c r="I4">
        <v>100</v>
      </c>
      <c r="J4" t="s">
        <v>34</v>
      </c>
      <c r="K4" t="s">
        <v>29</v>
      </c>
      <c r="L4">
        <v>1</v>
      </c>
      <c r="M4" t="s">
        <v>22</v>
      </c>
      <c r="N4" t="s">
        <v>23</v>
      </c>
      <c r="P4" t="s">
        <v>30</v>
      </c>
    </row>
    <row r="5" spans="1:16">
      <c r="A5" t="s">
        <v>35</v>
      </c>
      <c r="B5" s="2" t="str">
        <f>Hyperlink("https://www.diodes.com/assets/Datasheets/PI6C557-03.pdf")</f>
        <v>https://www.diodes.com/assets/Datasheets/PI6C557-03.pdf</v>
      </c>
      <c r="C5" t="str">
        <f>Hyperlink("https://www.diodes.com/part/view/PI6C557-03","PI6C557-03")</f>
        <v>PI6C557-03</v>
      </c>
      <c r="D5" t="s">
        <v>36</v>
      </c>
      <c r="E5" t="s">
        <v>18</v>
      </c>
      <c r="F5">
        <v>3.3</v>
      </c>
      <c r="G5">
        <v>60</v>
      </c>
      <c r="H5">
        <v>50</v>
      </c>
      <c r="I5" t="s">
        <v>37</v>
      </c>
      <c r="J5" t="s">
        <v>28</v>
      </c>
      <c r="K5" t="s">
        <v>29</v>
      </c>
      <c r="L5">
        <v>2</v>
      </c>
      <c r="M5" t="s">
        <v>22</v>
      </c>
      <c r="N5" t="s">
        <v>23</v>
      </c>
      <c r="P5" t="s">
        <v>38</v>
      </c>
    </row>
    <row r="6" spans="1:16">
      <c r="A6" t="s">
        <v>39</v>
      </c>
      <c r="B6" s="2" t="str">
        <f>Hyperlink("https://www.diodes.com/assets/Datasheets/PI6C557-03A.pdf")</f>
        <v>https://www.diodes.com/assets/Datasheets/PI6C557-03A.pdf</v>
      </c>
      <c r="C6" t="str">
        <f>Hyperlink("https://www.diodes.com/part/view/PI6C557-03A","PI6C557-03A")</f>
        <v>PI6C557-03A</v>
      </c>
      <c r="D6" t="s">
        <v>40</v>
      </c>
      <c r="E6" t="s">
        <v>18</v>
      </c>
      <c r="F6">
        <v>3.3</v>
      </c>
      <c r="G6" t="s">
        <v>19</v>
      </c>
      <c r="H6">
        <v>50</v>
      </c>
      <c r="I6">
        <v>100</v>
      </c>
      <c r="J6" t="s">
        <v>28</v>
      </c>
      <c r="K6" t="s">
        <v>29</v>
      </c>
      <c r="L6">
        <v>2</v>
      </c>
      <c r="M6" t="s">
        <v>22</v>
      </c>
      <c r="N6" t="s">
        <v>23</v>
      </c>
      <c r="P6" t="s">
        <v>41</v>
      </c>
    </row>
    <row r="7" spans="1:16">
      <c r="A7" t="s">
        <v>42</v>
      </c>
      <c r="B7" s="2" t="str">
        <f>Hyperlink("https://www.diodes.com/assets/Datasheets/PI6C557-03AQ.pdf")</f>
        <v>https://www.diodes.com/assets/Datasheets/PI6C557-03AQ.pdf</v>
      </c>
      <c r="C7" t="str">
        <f>Hyperlink("https://www.diodes.com/part/view/PI6C557-03AQ","PI6C557-03AQ")</f>
        <v>PI6C557-03AQ</v>
      </c>
      <c r="D7" t="s">
        <v>43</v>
      </c>
      <c r="E7" t="s">
        <v>33</v>
      </c>
      <c r="F7">
        <v>3.3</v>
      </c>
      <c r="G7" t="s">
        <v>19</v>
      </c>
      <c r="H7">
        <v>50</v>
      </c>
      <c r="I7">
        <v>100</v>
      </c>
      <c r="J7" t="s">
        <v>28</v>
      </c>
      <c r="K7" t="s">
        <v>29</v>
      </c>
      <c r="L7">
        <v>2</v>
      </c>
      <c r="M7" t="s">
        <v>22</v>
      </c>
      <c r="N7" t="s">
        <v>23</v>
      </c>
      <c r="P7" t="s">
        <v>38</v>
      </c>
    </row>
    <row r="8" spans="1:16">
      <c r="A8" t="s">
        <v>44</v>
      </c>
      <c r="B8" s="2" t="str">
        <f>Hyperlink("https://www.diodes.com/assets/Datasheets/PI6C557-03B.pdf")</f>
        <v>https://www.diodes.com/assets/Datasheets/PI6C557-03B.pdf</v>
      </c>
      <c r="C8" t="str">
        <f>Hyperlink("https://www.diodes.com/part/view/PI6C557-03B","PI6C557-03B")</f>
        <v>PI6C557-03B</v>
      </c>
      <c r="D8" t="s">
        <v>45</v>
      </c>
      <c r="E8" t="s">
        <v>18</v>
      </c>
      <c r="F8">
        <v>3.3</v>
      </c>
      <c r="G8" t="s">
        <v>27</v>
      </c>
      <c r="H8">
        <v>50</v>
      </c>
      <c r="I8">
        <v>100</v>
      </c>
      <c r="J8" t="s">
        <v>28</v>
      </c>
      <c r="K8" t="s">
        <v>29</v>
      </c>
      <c r="L8">
        <v>2</v>
      </c>
      <c r="M8" t="s">
        <v>22</v>
      </c>
      <c r="N8" t="s">
        <v>23</v>
      </c>
      <c r="P8" t="s">
        <v>46</v>
      </c>
    </row>
    <row r="9" spans="1:16">
      <c r="A9" t="s">
        <v>47</v>
      </c>
      <c r="B9" s="2" t="str">
        <f>Hyperlink("https://www.diodes.com/assets/Datasheets/PI6C557-05.pdf")</f>
        <v>https://www.diodes.com/assets/Datasheets/PI6C557-05.pdf</v>
      </c>
      <c r="C9" t="str">
        <f>Hyperlink("https://www.diodes.com/part/view/PI6C557-05","PI6C557-05")</f>
        <v>PI6C557-05</v>
      </c>
      <c r="D9" t="s">
        <v>48</v>
      </c>
      <c r="E9" t="s">
        <v>18</v>
      </c>
      <c r="F9">
        <v>3.3</v>
      </c>
      <c r="G9" t="s">
        <v>19</v>
      </c>
      <c r="H9">
        <v>50</v>
      </c>
      <c r="I9">
        <v>100</v>
      </c>
      <c r="J9" t="s">
        <v>28</v>
      </c>
      <c r="K9" t="s">
        <v>29</v>
      </c>
      <c r="L9">
        <v>4</v>
      </c>
      <c r="M9" t="s">
        <v>22</v>
      </c>
      <c r="N9" t="s">
        <v>23</v>
      </c>
      <c r="P9" t="s">
        <v>49</v>
      </c>
    </row>
    <row r="10" spans="1:16">
      <c r="A10" t="s">
        <v>50</v>
      </c>
      <c r="B10" s="2" t="str">
        <f>Hyperlink("https://www.diodes.com/assets/Datasheets/PI6C557-05B.pdf")</f>
        <v>https://www.diodes.com/assets/Datasheets/PI6C557-05B.pdf</v>
      </c>
      <c r="C10" t="str">
        <f>Hyperlink("https://www.diodes.com/part/view/PI6C557-05B","PI6C557-05B")</f>
        <v>PI6C557-05B</v>
      </c>
      <c r="D10" t="s">
        <v>51</v>
      </c>
      <c r="E10" t="s">
        <v>18</v>
      </c>
      <c r="F10">
        <v>3.3</v>
      </c>
      <c r="G10" t="s">
        <v>27</v>
      </c>
      <c r="H10">
        <v>50</v>
      </c>
      <c r="I10">
        <v>100</v>
      </c>
      <c r="J10" t="s">
        <v>28</v>
      </c>
      <c r="K10" t="s">
        <v>29</v>
      </c>
      <c r="L10">
        <v>4</v>
      </c>
      <c r="M10" t="s">
        <v>22</v>
      </c>
      <c r="N10" t="s">
        <v>23</v>
      </c>
      <c r="P10" t="s">
        <v>49</v>
      </c>
    </row>
    <row r="11" spans="1:16">
      <c r="A11" t="s">
        <v>52</v>
      </c>
      <c r="B11" s="2" t="str">
        <f>Hyperlink("https://www.diodes.com/assets/Datasheets/PI6C557-05Q.pdf")</f>
        <v>https://www.diodes.com/assets/Datasheets/PI6C557-05Q.pdf</v>
      </c>
      <c r="C11" t="str">
        <f>Hyperlink("https://www.diodes.com/part/view/PI6C557-05Q","PI6C557-05Q")</f>
        <v>PI6C557-05Q</v>
      </c>
      <c r="D11" t="s">
        <v>53</v>
      </c>
      <c r="E11" t="s">
        <v>33</v>
      </c>
      <c r="F11">
        <v>3.3</v>
      </c>
      <c r="G11" t="s">
        <v>19</v>
      </c>
      <c r="H11">
        <v>50</v>
      </c>
      <c r="I11">
        <v>100</v>
      </c>
      <c r="J11" t="s">
        <v>28</v>
      </c>
      <c r="K11" t="s">
        <v>29</v>
      </c>
      <c r="L11">
        <v>4</v>
      </c>
      <c r="M11" t="s">
        <v>22</v>
      </c>
      <c r="N11" t="s">
        <v>23</v>
      </c>
      <c r="P11" t="s">
        <v>49</v>
      </c>
    </row>
    <row r="12" spans="1:16">
      <c r="A12" t="s">
        <v>54</v>
      </c>
      <c r="B12" s="2" t="str">
        <f>Hyperlink("https://www.diodes.com/assets/Datasheets/PI6CFGL201B.pdf")</f>
        <v>https://www.diodes.com/assets/Datasheets/PI6CFGL201B.pdf</v>
      </c>
      <c r="C12" t="str">
        <f>Hyperlink("https://www.diodes.com/part/view/PI6CFGL201B","PI6CFGL201B")</f>
        <v>PI6CFGL201B</v>
      </c>
      <c r="D12" t="s">
        <v>55</v>
      </c>
      <c r="E12" t="s">
        <v>18</v>
      </c>
      <c r="F12">
        <v>3.3</v>
      </c>
      <c r="G12" t="s">
        <v>27</v>
      </c>
      <c r="H12">
        <v>50</v>
      </c>
      <c r="I12">
        <v>100</v>
      </c>
      <c r="J12" t="s">
        <v>28</v>
      </c>
      <c r="K12" t="s">
        <v>21</v>
      </c>
      <c r="L12">
        <v>2</v>
      </c>
      <c r="M12" t="s">
        <v>22</v>
      </c>
      <c r="N12" t="s">
        <v>23</v>
      </c>
      <c r="P12" t="s">
        <v>56</v>
      </c>
    </row>
    <row r="13" spans="1:16">
      <c r="A13" t="s">
        <v>57</v>
      </c>
      <c r="B13" s="2" t="str">
        <f>Hyperlink("https://www.diodes.com/assets/Datasheets/PI6CFGL202B.pdf")</f>
        <v>https://www.diodes.com/assets/Datasheets/PI6CFGL202B.pdf</v>
      </c>
      <c r="C13" t="str">
        <f>Hyperlink("https://www.diodes.com/part/view/PI6CFGL202B","PI6CFGL202B")</f>
        <v>PI6CFGL202B</v>
      </c>
      <c r="D13" t="s">
        <v>45</v>
      </c>
      <c r="E13" t="s">
        <v>18</v>
      </c>
      <c r="F13">
        <v>3.3</v>
      </c>
      <c r="G13" t="s">
        <v>27</v>
      </c>
      <c r="H13">
        <v>50</v>
      </c>
      <c r="I13">
        <v>100</v>
      </c>
      <c r="J13" t="s">
        <v>28</v>
      </c>
      <c r="K13" t="s">
        <v>29</v>
      </c>
      <c r="L13">
        <v>2</v>
      </c>
      <c r="M13" t="s">
        <v>22</v>
      </c>
      <c r="N13" t="s">
        <v>23</v>
      </c>
      <c r="P13" t="s">
        <v>38</v>
      </c>
    </row>
    <row r="14" spans="1:16">
      <c r="A14" t="s">
        <v>58</v>
      </c>
      <c r="B14" s="2" t="str">
        <f>Hyperlink("https://www.diodes.com/assets/Datasheets/PI6CFGL401B.pdf")</f>
        <v>https://www.diodes.com/assets/Datasheets/PI6CFGL401B.pdf</v>
      </c>
      <c r="C14" t="str">
        <f>Hyperlink("https://www.diodes.com/part/view/PI6CFGL401B","PI6CFGL401B")</f>
        <v>PI6CFGL401B</v>
      </c>
      <c r="D14" t="s">
        <v>59</v>
      </c>
      <c r="E14" t="s">
        <v>18</v>
      </c>
      <c r="F14">
        <v>3.3</v>
      </c>
      <c r="G14" t="s">
        <v>27</v>
      </c>
      <c r="H14">
        <v>50</v>
      </c>
      <c r="I14">
        <v>100</v>
      </c>
      <c r="J14" t="s">
        <v>28</v>
      </c>
      <c r="K14" t="s">
        <v>21</v>
      </c>
      <c r="L14">
        <v>4</v>
      </c>
      <c r="M14" t="s">
        <v>22</v>
      </c>
      <c r="N14" t="s">
        <v>23</v>
      </c>
      <c r="P14" t="s">
        <v>60</v>
      </c>
    </row>
    <row r="15" spans="1:16">
      <c r="A15" t="s">
        <v>61</v>
      </c>
      <c r="B15" s="2" t="str">
        <f>Hyperlink("https://www.diodes.com/assets/Datasheets/PI6CFGL402B.pdf")</f>
        <v>https://www.diodes.com/assets/Datasheets/PI6CFGL402B.pdf</v>
      </c>
      <c r="C15" t="str">
        <f>Hyperlink("https://www.diodes.com/part/view/PI6CFGL402B","PI6CFGL402B")</f>
        <v>PI6CFGL402B</v>
      </c>
      <c r="D15" t="s">
        <v>51</v>
      </c>
      <c r="E15" t="s">
        <v>18</v>
      </c>
      <c r="F15">
        <v>3.3</v>
      </c>
      <c r="G15" t="s">
        <v>27</v>
      </c>
      <c r="H15">
        <v>50</v>
      </c>
      <c r="I15">
        <v>100</v>
      </c>
      <c r="J15" t="s">
        <v>28</v>
      </c>
      <c r="K15" t="s">
        <v>29</v>
      </c>
      <c r="L15">
        <v>4</v>
      </c>
      <c r="M15" t="s">
        <v>22</v>
      </c>
      <c r="N15" t="s">
        <v>23</v>
      </c>
      <c r="P15" t="s">
        <v>49</v>
      </c>
    </row>
    <row r="16" spans="1:16">
      <c r="A16" t="s">
        <v>62</v>
      </c>
      <c r="B16" s="2" t="str">
        <f>Hyperlink("https://www.diodes.com/assets/Datasheets/PI6CFGL601B2.pdf")</f>
        <v>https://www.diodes.com/assets/Datasheets/PI6CFGL601B2.pdf</v>
      </c>
      <c r="C16" t="str">
        <f>Hyperlink("https://www.diodes.com/part/view/PI6CFGL601B","PI6CFGL601B")</f>
        <v>PI6CFGL601B</v>
      </c>
      <c r="D16" t="s">
        <v>63</v>
      </c>
      <c r="E16" t="s">
        <v>18</v>
      </c>
      <c r="F16">
        <v>3.3</v>
      </c>
      <c r="G16" t="s">
        <v>27</v>
      </c>
      <c r="H16">
        <v>50</v>
      </c>
      <c r="I16">
        <v>100</v>
      </c>
      <c r="J16" t="s">
        <v>28</v>
      </c>
      <c r="K16" t="s">
        <v>29</v>
      </c>
      <c r="L16">
        <v>6</v>
      </c>
      <c r="M16" t="s">
        <v>22</v>
      </c>
      <c r="N16" t="s">
        <v>23</v>
      </c>
      <c r="P16" t="s">
        <v>60</v>
      </c>
    </row>
    <row r="17" spans="1:16">
      <c r="A17" t="s">
        <v>64</v>
      </c>
      <c r="B17" s="2" t="str">
        <f>Hyperlink("https://www.diodes.com/assets/Datasheets/PI6CG15401.pdf")</f>
        <v>https://www.diodes.com/assets/Datasheets/PI6CG15401.pdf</v>
      </c>
      <c r="C17" t="str">
        <f>Hyperlink("https://www.diodes.com/part/view/PI6CG15401","PI6CG15401")</f>
        <v>PI6CG15401</v>
      </c>
      <c r="D17" t="s">
        <v>65</v>
      </c>
      <c r="E17" t="s">
        <v>18</v>
      </c>
      <c r="F17">
        <v>1.5</v>
      </c>
      <c r="G17" t="s">
        <v>66</v>
      </c>
      <c r="H17">
        <v>50</v>
      </c>
      <c r="I17">
        <v>100</v>
      </c>
      <c r="J17" t="s">
        <v>28</v>
      </c>
      <c r="K17" t="s">
        <v>67</v>
      </c>
      <c r="L17">
        <v>4</v>
      </c>
      <c r="M17" t="s">
        <v>22</v>
      </c>
      <c r="N17" t="s">
        <v>23</v>
      </c>
      <c r="P17" t="s">
        <v>60</v>
      </c>
    </row>
    <row r="18" spans="1:16">
      <c r="A18" t="s">
        <v>68</v>
      </c>
      <c r="B18" s="2" t="str">
        <f>Hyperlink("https://www.diodes.com/assets/Datasheets/PI6CG18201.pdf")</f>
        <v>https://www.diodes.com/assets/Datasheets/PI6CG18201.pdf</v>
      </c>
      <c r="C18" t="str">
        <f>Hyperlink("https://www.diodes.com/part/view/PI6CG18201","PI6CG18201")</f>
        <v>PI6CG18201</v>
      </c>
      <c r="D18" t="s">
        <v>69</v>
      </c>
      <c r="E18" t="s">
        <v>18</v>
      </c>
      <c r="F18">
        <v>1.8</v>
      </c>
      <c r="G18" t="s">
        <v>66</v>
      </c>
      <c r="H18">
        <v>50</v>
      </c>
      <c r="I18">
        <v>100</v>
      </c>
      <c r="J18" t="s">
        <v>28</v>
      </c>
      <c r="K18" t="s">
        <v>67</v>
      </c>
      <c r="L18">
        <v>2</v>
      </c>
      <c r="M18" t="s">
        <v>22</v>
      </c>
      <c r="N18" t="s">
        <v>23</v>
      </c>
      <c r="P18" t="s">
        <v>56</v>
      </c>
    </row>
    <row r="19" spans="1:16">
      <c r="A19" t="s">
        <v>70</v>
      </c>
      <c r="B19" s="2" t="str">
        <f>Hyperlink("https://www.diodes.com/assets/Datasheets/PI6CG18401.pdf")</f>
        <v>https://www.diodes.com/assets/Datasheets/PI6CG18401.pdf</v>
      </c>
      <c r="C19" t="str">
        <f>Hyperlink("https://www.diodes.com/part/view/PI6CG18401","PI6CG18401")</f>
        <v>PI6CG18401</v>
      </c>
      <c r="D19" t="s">
        <v>71</v>
      </c>
      <c r="E19" t="s">
        <v>18</v>
      </c>
      <c r="F19">
        <v>1.8</v>
      </c>
      <c r="G19" t="s">
        <v>66</v>
      </c>
      <c r="H19">
        <v>50</v>
      </c>
      <c r="I19">
        <v>100</v>
      </c>
      <c r="J19" t="s">
        <v>28</v>
      </c>
      <c r="K19" t="s">
        <v>67</v>
      </c>
      <c r="L19">
        <v>4</v>
      </c>
      <c r="M19" t="s">
        <v>22</v>
      </c>
      <c r="N19" t="s">
        <v>23</v>
      </c>
      <c r="P19" t="s">
        <v>60</v>
      </c>
    </row>
    <row r="20" spans="1:16">
      <c r="A20" t="s">
        <v>72</v>
      </c>
      <c r="B20" s="2" t="str">
        <f>Hyperlink("https://www.diodes.com/assets/Datasheets/PI6CG18801.pdf")</f>
        <v>https://www.diodes.com/assets/Datasheets/PI6CG18801.pdf</v>
      </c>
      <c r="C20" t="str">
        <f>Hyperlink("https://www.diodes.com/part/view/PI6CG18801","PI6CG18801")</f>
        <v>PI6CG18801</v>
      </c>
      <c r="D20" t="s">
        <v>73</v>
      </c>
      <c r="E20" t="s">
        <v>18</v>
      </c>
      <c r="F20">
        <v>1.8</v>
      </c>
      <c r="G20" t="s">
        <v>66</v>
      </c>
      <c r="H20">
        <v>50</v>
      </c>
      <c r="I20">
        <v>100</v>
      </c>
      <c r="J20" t="s">
        <v>28</v>
      </c>
      <c r="K20" t="s">
        <v>67</v>
      </c>
      <c r="L20">
        <v>8</v>
      </c>
      <c r="M20" t="s">
        <v>22</v>
      </c>
      <c r="N20" t="s">
        <v>23</v>
      </c>
      <c r="P20" t="s">
        <v>74</v>
      </c>
    </row>
    <row r="21" spans="1:16">
      <c r="A21" t="s">
        <v>75</v>
      </c>
      <c r="B21" s="2" t="str">
        <f>Hyperlink("https://www.diodes.com/assets/Datasheets/PI6CXG06F62a.pdf")</f>
        <v>https://www.diodes.com/assets/Datasheets/PI6CXG06F62a.pdf</v>
      </c>
      <c r="C21" t="str">
        <f>Hyperlink("https://www.diodes.com/part/view/PI6CXG06F62a","PI6CXG06F62a")</f>
        <v>PI6CXG06F62a</v>
      </c>
      <c r="D21" t="s">
        <v>76</v>
      </c>
      <c r="E21" t="s">
        <v>18</v>
      </c>
      <c r="F21" t="s">
        <v>77</v>
      </c>
      <c r="G21">
        <v>0.15</v>
      </c>
      <c r="H21">
        <v>40</v>
      </c>
      <c r="I21">
        <v>156.25</v>
      </c>
      <c r="K21" t="s">
        <v>78</v>
      </c>
      <c r="L21">
        <v>6</v>
      </c>
      <c r="M21" t="s">
        <v>22</v>
      </c>
      <c r="N21" t="s">
        <v>23</v>
      </c>
      <c r="P21" t="s">
        <v>79</v>
      </c>
    </row>
    <row r="22" spans="1:16">
      <c r="A22" t="s">
        <v>80</v>
      </c>
      <c r="B22" s="2" t="str">
        <f>Hyperlink("https://www.diodes.com/assets/Datasheets/PI6LC4830.pdf")</f>
        <v>https://www.diodes.com/assets/Datasheets/PI6LC4830.pdf</v>
      </c>
      <c r="C22" t="str">
        <f>Hyperlink("https://www.diodes.com/part/view/PI6LC4830","PI6LC4830")</f>
        <v>PI6LC4830</v>
      </c>
      <c r="D22" t="s">
        <v>81</v>
      </c>
      <c r="E22" t="s">
        <v>18</v>
      </c>
      <c r="F22">
        <v>3.3</v>
      </c>
      <c r="G22">
        <v>0.4</v>
      </c>
      <c r="I22" t="s">
        <v>82</v>
      </c>
      <c r="J22" t="s">
        <v>83</v>
      </c>
      <c r="K22" t="s">
        <v>84</v>
      </c>
      <c r="L22">
        <v>6</v>
      </c>
      <c r="N22" t="s">
        <v>23</v>
      </c>
      <c r="O22" t="s">
        <v>85</v>
      </c>
      <c r="P22" t="s">
        <v>60</v>
      </c>
    </row>
    <row r="23" spans="1:16">
      <c r="A23" t="s">
        <v>86</v>
      </c>
      <c r="B23" s="2" t="str">
        <f>Hyperlink("https://www.diodes.com/assets/Datasheets/PI6LC4831A.pdf")</f>
        <v>https://www.diodes.com/assets/Datasheets/PI6LC4831A.pdf</v>
      </c>
      <c r="C23" t="str">
        <f>Hyperlink("https://www.diodes.com/part/view/PI6LC4831A","PI6LC4831A")</f>
        <v>PI6LC4831A</v>
      </c>
      <c r="D23" t="s">
        <v>87</v>
      </c>
      <c r="E23" t="s">
        <v>18</v>
      </c>
      <c r="F23">
        <v>3.3</v>
      </c>
      <c r="G23">
        <v>3.1</v>
      </c>
      <c r="I23" t="s">
        <v>88</v>
      </c>
      <c r="J23" t="s">
        <v>20</v>
      </c>
      <c r="K23" t="s">
        <v>89</v>
      </c>
      <c r="L23">
        <v>17</v>
      </c>
      <c r="N23" t="s">
        <v>23</v>
      </c>
      <c r="O23" t="s">
        <v>90</v>
      </c>
    </row>
    <row r="24" spans="1:16">
      <c r="A24" t="s">
        <v>91</v>
      </c>
      <c r="B24" s="2" t="str">
        <f>Hyperlink("https://www.diodes.com/assets/Datasheets/PI6LC4840.pdf")</f>
        <v>https://www.diodes.com/assets/Datasheets/PI6LC4840.pdf</v>
      </c>
      <c r="C24" t="str">
        <f>Hyperlink("https://www.diodes.com/part/view/PI6LC4840","PI6LC4840")</f>
        <v>PI6LC4840</v>
      </c>
      <c r="D24" t="s">
        <v>92</v>
      </c>
      <c r="E24" t="s">
        <v>18</v>
      </c>
      <c r="F24">
        <v>3.3</v>
      </c>
      <c r="G24">
        <v>0.45</v>
      </c>
      <c r="I24" t="s">
        <v>93</v>
      </c>
      <c r="J24" t="s">
        <v>20</v>
      </c>
      <c r="K24" t="s">
        <v>94</v>
      </c>
      <c r="L24">
        <v>10</v>
      </c>
      <c r="N24" t="s">
        <v>23</v>
      </c>
      <c r="O24" t="s">
        <v>95</v>
      </c>
      <c r="P24" t="s">
        <v>60</v>
      </c>
    </row>
    <row r="25" spans="1:16">
      <c r="A25" t="s">
        <v>96</v>
      </c>
      <c r="B25" s="2" t="str">
        <f>Hyperlink("https://www.diodes.com/assets/Datasheets/PI6LC48C21.pdf")</f>
        <v>https://www.diodes.com/assets/Datasheets/PI6LC48C21.pdf</v>
      </c>
      <c r="C25" t="str">
        <f>Hyperlink("https://www.diodes.com/part/view/PI6LC48C21","PI6LC48C21")</f>
        <v>PI6LC48C21</v>
      </c>
      <c r="D25" t="s">
        <v>97</v>
      </c>
      <c r="E25" t="s">
        <v>18</v>
      </c>
      <c r="F25" t="s">
        <v>77</v>
      </c>
      <c r="G25">
        <v>0.35</v>
      </c>
      <c r="I25" t="s">
        <v>98</v>
      </c>
      <c r="J25" t="s">
        <v>28</v>
      </c>
      <c r="K25" t="s">
        <v>99</v>
      </c>
      <c r="L25">
        <v>1</v>
      </c>
      <c r="N25" t="s">
        <v>23</v>
      </c>
      <c r="O25">
        <v>125</v>
      </c>
      <c r="P25" t="s">
        <v>100</v>
      </c>
    </row>
    <row r="26" spans="1:16">
      <c r="A26" t="s">
        <v>101</v>
      </c>
      <c r="B26" s="2" t="str">
        <f>Hyperlink("https://www.diodes.com/assets/Datasheets/PI6LC48C51.pdf")</f>
        <v>https://www.diodes.com/assets/Datasheets/PI6LC48C51.pdf</v>
      </c>
      <c r="C26" t="str">
        <f>Hyperlink("https://www.diodes.com/part/view/PI6LC48C51","PI6LC48C51")</f>
        <v>PI6LC48C51</v>
      </c>
      <c r="D26" t="s">
        <v>102</v>
      </c>
      <c r="E26" t="s">
        <v>18</v>
      </c>
      <c r="F26" t="s">
        <v>77</v>
      </c>
      <c r="G26">
        <v>0.2</v>
      </c>
      <c r="I26" t="s">
        <v>103</v>
      </c>
      <c r="J26" t="s">
        <v>28</v>
      </c>
      <c r="K26" t="s">
        <v>99</v>
      </c>
      <c r="L26">
        <v>1</v>
      </c>
      <c r="N26" t="s">
        <v>23</v>
      </c>
      <c r="O26" t="s">
        <v>104</v>
      </c>
      <c r="P26" t="s">
        <v>100</v>
      </c>
    </row>
    <row r="27" spans="1:16">
      <c r="A27" t="s">
        <v>105</v>
      </c>
      <c r="B27" s="2" t="str">
        <f>Hyperlink("https://www.diodes.com/assets/Datasheets/PI6LC48H02.pdf")</f>
        <v>https://www.diodes.com/assets/Datasheets/PI6LC48H02.pdf</v>
      </c>
      <c r="C27" t="str">
        <f>Hyperlink("https://www.diodes.com/part/view/PI6LC48H02","PI6LC48H02")</f>
        <v>PI6LC48H02</v>
      </c>
      <c r="D27" t="s">
        <v>106</v>
      </c>
      <c r="E27" t="s">
        <v>18</v>
      </c>
      <c r="F27">
        <v>3.3</v>
      </c>
      <c r="G27">
        <v>0.35</v>
      </c>
      <c r="I27" t="s">
        <v>107</v>
      </c>
      <c r="J27" t="s">
        <v>28</v>
      </c>
      <c r="K27" t="s">
        <v>108</v>
      </c>
      <c r="L27">
        <v>2</v>
      </c>
      <c r="N27" t="s">
        <v>23</v>
      </c>
      <c r="O27" t="s">
        <v>109</v>
      </c>
      <c r="P27" t="s">
        <v>38</v>
      </c>
    </row>
    <row r="28" spans="1:16">
      <c r="A28" t="s">
        <v>110</v>
      </c>
      <c r="B28" s="2" t="str">
        <f>Hyperlink("https://www.diodes.com/assets/Datasheets/PI6LC48H02-01.pdf")</f>
        <v>https://www.diodes.com/assets/Datasheets/PI6LC48H02-01.pdf</v>
      </c>
      <c r="C28" t="str">
        <f>Hyperlink("https://www.diodes.com/part/view/PI6LC48H02-01","PI6LC48H02-01")</f>
        <v>PI6LC48H02-01</v>
      </c>
      <c r="D28" t="s">
        <v>111</v>
      </c>
      <c r="E28" t="s">
        <v>18</v>
      </c>
      <c r="F28">
        <v>3.3</v>
      </c>
      <c r="G28">
        <v>0.3</v>
      </c>
      <c r="I28" t="s">
        <v>112</v>
      </c>
      <c r="J28" t="s">
        <v>28</v>
      </c>
      <c r="K28" t="s">
        <v>108</v>
      </c>
      <c r="L28">
        <v>2</v>
      </c>
      <c r="N28" t="s">
        <v>23</v>
      </c>
      <c r="O28" t="s">
        <v>109</v>
      </c>
      <c r="P28" t="s">
        <v>38</v>
      </c>
    </row>
    <row r="29" spans="1:16">
      <c r="A29" t="s">
        <v>113</v>
      </c>
      <c r="B29" s="2" t="str">
        <f>Hyperlink("https://www.diodes.com/assets/Datasheets/PI6LC48H02Q.pdf")</f>
        <v>https://www.diodes.com/assets/Datasheets/PI6LC48H02Q.pdf</v>
      </c>
      <c r="C29" t="str">
        <f>Hyperlink("https://www.diodes.com/part/view/PI6LC48H02Q","PI6LC48H02Q")</f>
        <v>PI6LC48H02Q</v>
      </c>
      <c r="D29" t="s">
        <v>114</v>
      </c>
      <c r="E29" t="s">
        <v>33</v>
      </c>
      <c r="F29">
        <v>3.3</v>
      </c>
      <c r="G29">
        <v>0.45</v>
      </c>
      <c r="H29">
        <v>50</v>
      </c>
      <c r="I29">
        <v>100</v>
      </c>
      <c r="J29" t="s">
        <v>34</v>
      </c>
      <c r="K29" t="s">
        <v>108</v>
      </c>
      <c r="L29">
        <v>2</v>
      </c>
      <c r="N29" t="s">
        <v>23</v>
      </c>
      <c r="O29" t="s">
        <v>109</v>
      </c>
      <c r="P29" t="s">
        <v>38</v>
      </c>
    </row>
    <row r="30" spans="1:16">
      <c r="A30" t="s">
        <v>115</v>
      </c>
      <c r="B30" s="2" t="str">
        <f>Hyperlink("https://www.diodes.com/assets/Datasheets/PI6LC48H04.pdf")</f>
        <v>https://www.diodes.com/assets/Datasheets/PI6LC48H04.pdf</v>
      </c>
      <c r="C30" t="str">
        <f>Hyperlink("https://www.diodes.com/part/view/PI6LC48H04","PI6LC48H04")</f>
        <v>PI6LC48H04</v>
      </c>
      <c r="D30" t="s">
        <v>116</v>
      </c>
      <c r="E30" t="s">
        <v>18</v>
      </c>
      <c r="F30" t="s">
        <v>77</v>
      </c>
      <c r="G30">
        <v>0.3</v>
      </c>
      <c r="H30">
        <v>25</v>
      </c>
      <c r="I30" t="s">
        <v>117</v>
      </c>
      <c r="J30" t="s">
        <v>28</v>
      </c>
      <c r="K30" t="s">
        <v>29</v>
      </c>
      <c r="L30">
        <v>4</v>
      </c>
      <c r="N30" t="s">
        <v>23</v>
      </c>
      <c r="O30" t="s">
        <v>118</v>
      </c>
      <c r="P30" t="s">
        <v>49</v>
      </c>
    </row>
    <row r="31" spans="1:16">
      <c r="A31" t="s">
        <v>119</v>
      </c>
      <c r="B31" s="2" t="str">
        <f>Hyperlink("https://www.diodes.com/assets/Datasheets/PI6LC48L0201.pdf")</f>
        <v>https://www.diodes.com/assets/Datasheets/PI6LC48L0201.pdf</v>
      </c>
      <c r="C31" t="str">
        <f>Hyperlink("https://www.diodes.com/part/view/PI6LC48L0201","PI6LC48L0201")</f>
        <v>PI6LC48L0201</v>
      </c>
      <c r="D31" t="s">
        <v>97</v>
      </c>
      <c r="E31" t="s">
        <v>18</v>
      </c>
      <c r="F31" t="s">
        <v>77</v>
      </c>
      <c r="G31">
        <v>0.35</v>
      </c>
      <c r="I31" t="s">
        <v>120</v>
      </c>
      <c r="J31" t="s">
        <v>28</v>
      </c>
      <c r="K31" t="s">
        <v>121</v>
      </c>
      <c r="L31">
        <v>2</v>
      </c>
      <c r="N31" t="s">
        <v>23</v>
      </c>
      <c r="O31" t="s">
        <v>122</v>
      </c>
      <c r="P31" t="s">
        <v>49</v>
      </c>
    </row>
    <row r="32" spans="1:16">
      <c r="A32" t="s">
        <v>123</v>
      </c>
      <c r="B32" s="2" t="str">
        <f>Hyperlink("https://www.diodes.com/assets/Datasheets/PI6LC48L0201A.pdf")</f>
        <v>https://www.diodes.com/assets/Datasheets/PI6LC48L0201A.pdf</v>
      </c>
      <c r="C32" t="str">
        <f>Hyperlink("https://www.diodes.com/part/view/PI6LC48L0201A","PI6LC48L0201A")</f>
        <v>PI6LC48L0201A</v>
      </c>
      <c r="D32" t="s">
        <v>124</v>
      </c>
      <c r="E32" t="s">
        <v>18</v>
      </c>
      <c r="F32" t="s">
        <v>77</v>
      </c>
      <c r="G32">
        <v>0.3</v>
      </c>
      <c r="H32">
        <v>50</v>
      </c>
      <c r="I32" t="s">
        <v>125</v>
      </c>
      <c r="J32" t="s">
        <v>28</v>
      </c>
      <c r="K32" t="s">
        <v>121</v>
      </c>
      <c r="L32">
        <v>2</v>
      </c>
      <c r="N32" t="s">
        <v>23</v>
      </c>
      <c r="O32" t="s">
        <v>122</v>
      </c>
      <c r="P32" t="s">
        <v>126</v>
      </c>
    </row>
    <row r="33" spans="1:16">
      <c r="A33" t="s">
        <v>127</v>
      </c>
      <c r="B33" s="2" t="str">
        <f>Hyperlink("https://www.diodes.com/assets/Datasheets/PI6LC48P0101.pdf")</f>
        <v>https://www.diodes.com/assets/Datasheets/PI6LC48P0101.pdf</v>
      </c>
      <c r="C33" t="str">
        <f>Hyperlink("https://www.diodes.com/part/view/PI6LC48P0101","PI6LC48P0101")</f>
        <v>PI6LC48P0101</v>
      </c>
      <c r="D33" t="s">
        <v>128</v>
      </c>
      <c r="E33" t="s">
        <v>18</v>
      </c>
      <c r="F33" t="s">
        <v>77</v>
      </c>
      <c r="G33">
        <v>0.3</v>
      </c>
      <c r="I33" t="s">
        <v>129</v>
      </c>
      <c r="J33" t="s">
        <v>28</v>
      </c>
      <c r="K33" t="s">
        <v>130</v>
      </c>
      <c r="L33">
        <v>1</v>
      </c>
      <c r="N33" t="s">
        <v>23</v>
      </c>
      <c r="O33" t="s">
        <v>131</v>
      </c>
      <c r="P33" t="s">
        <v>100</v>
      </c>
    </row>
    <row r="34" spans="1:16">
      <c r="A34" t="s">
        <v>132</v>
      </c>
      <c r="B34" s="2" t="str">
        <f>Hyperlink("https://www.diodes.com/assets/Datasheets/PI6LC48P02.pdf")</f>
        <v>https://www.diodes.com/assets/Datasheets/PI6LC48P02.pdf</v>
      </c>
      <c r="C34" t="str">
        <f>Hyperlink("https://www.diodes.com/part/view/PI6LC48P02","PI6LC48P02")</f>
        <v>PI6LC48P02</v>
      </c>
      <c r="D34" t="s">
        <v>133</v>
      </c>
      <c r="E34" t="s">
        <v>18</v>
      </c>
      <c r="F34" t="s">
        <v>77</v>
      </c>
      <c r="G34">
        <v>0.35</v>
      </c>
      <c r="I34" t="s">
        <v>134</v>
      </c>
      <c r="J34" t="s">
        <v>28</v>
      </c>
      <c r="K34" t="s">
        <v>130</v>
      </c>
      <c r="N34" t="s">
        <v>23</v>
      </c>
      <c r="O34" t="s">
        <v>135</v>
      </c>
      <c r="P34" t="s">
        <v>49</v>
      </c>
    </row>
    <row r="35" spans="1:16">
      <c r="A35" t="s">
        <v>136</v>
      </c>
      <c r="B35" s="2" t="str">
        <f>Hyperlink("https://www.diodes.com/assets/Datasheets/PI6LC48P0201.pdf")</f>
        <v>https://www.diodes.com/assets/Datasheets/PI6LC48P0201.pdf</v>
      </c>
      <c r="C35" t="str">
        <f>Hyperlink("https://www.diodes.com/part/view/PI6LC48P0201","PI6LC48P0201")</f>
        <v>PI6LC48P0201</v>
      </c>
      <c r="D35" t="s">
        <v>97</v>
      </c>
      <c r="E35" t="s">
        <v>18</v>
      </c>
      <c r="F35" t="s">
        <v>77</v>
      </c>
      <c r="G35">
        <v>0.35</v>
      </c>
      <c r="I35" t="s">
        <v>137</v>
      </c>
      <c r="J35" t="s">
        <v>28</v>
      </c>
      <c r="L35">
        <v>2</v>
      </c>
      <c r="N35" t="s">
        <v>23</v>
      </c>
      <c r="O35" t="s">
        <v>122</v>
      </c>
      <c r="P35" t="s">
        <v>49</v>
      </c>
    </row>
    <row r="36" spans="1:16">
      <c r="A36" t="s">
        <v>138</v>
      </c>
      <c r="B36" s="2" t="str">
        <f>Hyperlink("https://www.diodes.com/assets/Datasheets/PI6LC48P0201A.pdf")</f>
        <v>https://www.diodes.com/assets/Datasheets/PI6LC48P0201A.pdf</v>
      </c>
      <c r="C36" t="str">
        <f>Hyperlink("https://www.diodes.com/part/view/PI6LC48P0201A","PI6LC48P0201A")</f>
        <v>PI6LC48P0201A</v>
      </c>
      <c r="D36" t="s">
        <v>139</v>
      </c>
      <c r="E36" t="s">
        <v>18</v>
      </c>
      <c r="F36" t="s">
        <v>77</v>
      </c>
      <c r="G36">
        <v>0.3</v>
      </c>
      <c r="H36">
        <v>35</v>
      </c>
      <c r="I36" t="s">
        <v>140</v>
      </c>
      <c r="J36" t="s">
        <v>28</v>
      </c>
      <c r="K36" t="s">
        <v>130</v>
      </c>
      <c r="L36">
        <v>2</v>
      </c>
      <c r="N36" t="s">
        <v>23</v>
      </c>
      <c r="O36" t="s">
        <v>122</v>
      </c>
      <c r="P36" t="s">
        <v>126</v>
      </c>
    </row>
    <row r="37" spans="1:16">
      <c r="A37" t="s">
        <v>141</v>
      </c>
      <c r="B37" s="2" t="str">
        <f>Hyperlink("https://www.diodes.com/assets/Datasheets/PI6LC48P03.pdf")</f>
        <v>https://www.diodes.com/assets/Datasheets/PI6LC48P03.pdf</v>
      </c>
      <c r="C37" t="str">
        <f>Hyperlink("https://www.diodes.com/part/view/PI6LC48P03","PI6LC48P03")</f>
        <v>PI6LC48P03</v>
      </c>
      <c r="D37" t="s">
        <v>97</v>
      </c>
      <c r="E37" t="s">
        <v>18</v>
      </c>
      <c r="F37" t="s">
        <v>77</v>
      </c>
      <c r="G37">
        <v>0.35</v>
      </c>
      <c r="I37" t="s">
        <v>142</v>
      </c>
      <c r="J37" t="s">
        <v>28</v>
      </c>
      <c r="K37" t="s">
        <v>130</v>
      </c>
      <c r="L37">
        <v>3</v>
      </c>
      <c r="N37" t="s">
        <v>23</v>
      </c>
      <c r="O37" t="s">
        <v>143</v>
      </c>
      <c r="P37" t="s">
        <v>144</v>
      </c>
    </row>
    <row r="38" spans="1:16">
      <c r="A38" t="s">
        <v>145</v>
      </c>
      <c r="B38" s="2" t="str">
        <f>Hyperlink("https://www.diodes.com/assets/Datasheets/PI6LC48P0301.pdf")</f>
        <v>https://www.diodes.com/assets/Datasheets/PI6LC48P0301.pdf</v>
      </c>
      <c r="C38" t="str">
        <f>Hyperlink("https://www.diodes.com/part/view/PI6LC48P0301","PI6LC48P0301")</f>
        <v>PI6LC48P0301</v>
      </c>
      <c r="D38" t="s">
        <v>146</v>
      </c>
      <c r="E38" t="s">
        <v>18</v>
      </c>
      <c r="F38" t="s">
        <v>77</v>
      </c>
      <c r="G38">
        <v>0.35</v>
      </c>
      <c r="I38" t="s">
        <v>147</v>
      </c>
      <c r="J38" t="s">
        <v>28</v>
      </c>
      <c r="K38" t="s">
        <v>130</v>
      </c>
      <c r="L38">
        <v>3</v>
      </c>
      <c r="N38" t="s">
        <v>23</v>
      </c>
      <c r="O38" t="s">
        <v>148</v>
      </c>
      <c r="P38" t="s">
        <v>144</v>
      </c>
    </row>
    <row r="39" spans="1:16">
      <c r="A39" t="s">
        <v>149</v>
      </c>
      <c r="B39" s="2" t="str">
        <f>Hyperlink("https://www.diodes.com/assets/Datasheets/PI6LC48P0301A.pdf")</f>
        <v>https://www.diodes.com/assets/Datasheets/PI6LC48P0301A.pdf</v>
      </c>
      <c r="C39" t="str">
        <f>Hyperlink("https://www.diodes.com/part/view/PI6LC48P0301A","PI6LC48P0301A")</f>
        <v>PI6LC48P0301A</v>
      </c>
      <c r="D39" t="s">
        <v>150</v>
      </c>
      <c r="E39" t="s">
        <v>18</v>
      </c>
      <c r="F39" t="s">
        <v>77</v>
      </c>
      <c r="G39">
        <v>0.3</v>
      </c>
      <c r="H39">
        <v>25</v>
      </c>
      <c r="I39" t="s">
        <v>151</v>
      </c>
      <c r="J39" t="s">
        <v>28</v>
      </c>
      <c r="K39" t="s">
        <v>130</v>
      </c>
      <c r="L39">
        <v>3</v>
      </c>
      <c r="N39" t="s">
        <v>23</v>
      </c>
      <c r="O39" t="s">
        <v>152</v>
      </c>
      <c r="P39" t="s">
        <v>153</v>
      </c>
    </row>
    <row r="40" spans="1:16">
      <c r="A40" t="s">
        <v>154</v>
      </c>
      <c r="B40" s="2" t="str">
        <f>Hyperlink("https://www.diodes.com/assets/Datasheets/PI6LC48P03A.pdf")</f>
        <v>https://www.diodes.com/assets/Datasheets/PI6LC48P03A.pdf</v>
      </c>
      <c r="C40" t="str">
        <f>Hyperlink("https://www.diodes.com/part/view/PI6LC48P03A","PI6LC48P03A")</f>
        <v>PI6LC48P03A</v>
      </c>
      <c r="D40" t="s">
        <v>150</v>
      </c>
      <c r="E40" t="s">
        <v>18</v>
      </c>
      <c r="F40" t="s">
        <v>77</v>
      </c>
      <c r="G40">
        <v>0.3</v>
      </c>
      <c r="H40">
        <v>30</v>
      </c>
      <c r="I40" t="s">
        <v>155</v>
      </c>
      <c r="J40" t="s">
        <v>28</v>
      </c>
      <c r="K40" t="s">
        <v>130</v>
      </c>
      <c r="L40">
        <v>2</v>
      </c>
      <c r="N40" t="s">
        <v>23</v>
      </c>
      <c r="O40" t="s">
        <v>143</v>
      </c>
      <c r="P40" t="s">
        <v>153</v>
      </c>
    </row>
    <row r="41" spans="1:16">
      <c r="A41" t="s">
        <v>156</v>
      </c>
      <c r="B41" s="2" t="str">
        <f>Hyperlink("https://www.diodes.com/assets/Datasheets/PI6LC48P04.pdf")</f>
        <v>https://www.diodes.com/assets/Datasheets/PI6LC48P04.pdf</v>
      </c>
      <c r="C41" t="str">
        <f>Hyperlink("https://www.diodes.com/part/view/PI6LC48P04","PI6LC48P04")</f>
        <v>PI6LC48P04</v>
      </c>
      <c r="D41" t="s">
        <v>157</v>
      </c>
      <c r="E41" t="s">
        <v>18</v>
      </c>
      <c r="F41" t="s">
        <v>77</v>
      </c>
      <c r="G41">
        <v>0.3</v>
      </c>
      <c r="H41">
        <v>70</v>
      </c>
      <c r="I41" t="s">
        <v>158</v>
      </c>
      <c r="J41" t="s">
        <v>28</v>
      </c>
      <c r="K41" t="s">
        <v>130</v>
      </c>
      <c r="L41">
        <v>4</v>
      </c>
      <c r="N41" t="s">
        <v>23</v>
      </c>
      <c r="O41" t="s">
        <v>159</v>
      </c>
      <c r="P41" t="s">
        <v>144</v>
      </c>
    </row>
    <row r="42" spans="1:16">
      <c r="A42" t="s">
        <v>160</v>
      </c>
      <c r="B42" s="2" t="str">
        <f>Hyperlink("https://www.diodes.com/assets/Datasheets/PI6LC48P0401.pdf")</f>
        <v>https://www.diodes.com/assets/Datasheets/PI6LC48P0401.pdf</v>
      </c>
      <c r="C42" t="str">
        <f>Hyperlink("https://www.diodes.com/part/view/PI6LC48P0401","PI6LC48P0401")</f>
        <v>PI6LC48P0401</v>
      </c>
      <c r="D42" t="s">
        <v>97</v>
      </c>
      <c r="E42" t="s">
        <v>18</v>
      </c>
      <c r="F42" t="s">
        <v>77</v>
      </c>
      <c r="G42">
        <v>0.35</v>
      </c>
      <c r="I42" t="s">
        <v>161</v>
      </c>
      <c r="J42" t="s">
        <v>28</v>
      </c>
      <c r="K42" t="s">
        <v>130</v>
      </c>
      <c r="L42">
        <v>4</v>
      </c>
      <c r="N42" t="s">
        <v>23</v>
      </c>
      <c r="O42" t="s">
        <v>122</v>
      </c>
      <c r="P42" t="s">
        <v>144</v>
      </c>
    </row>
    <row r="43" spans="1:16">
      <c r="A43" t="s">
        <v>162</v>
      </c>
      <c r="B43" s="2" t="str">
        <f>Hyperlink("https://www.diodes.com/assets/Datasheets/PI6LC48P0405.pdf")</f>
        <v>https://www.diodes.com/assets/Datasheets/PI6LC48P0405.pdf</v>
      </c>
      <c r="C43" t="str">
        <f>Hyperlink("https://www.diodes.com/part/view/PI6LC48P0405","PI6LC48P0405")</f>
        <v>PI6LC48P0405</v>
      </c>
      <c r="D43" t="s">
        <v>163</v>
      </c>
      <c r="E43" t="s">
        <v>18</v>
      </c>
      <c r="F43" t="s">
        <v>77</v>
      </c>
      <c r="G43">
        <v>0.32</v>
      </c>
      <c r="H43">
        <v>70</v>
      </c>
      <c r="I43">
        <v>125</v>
      </c>
      <c r="J43" t="s">
        <v>28</v>
      </c>
      <c r="K43" t="s">
        <v>130</v>
      </c>
      <c r="L43">
        <v>4</v>
      </c>
      <c r="N43" t="s">
        <v>23</v>
      </c>
      <c r="O43">
        <v>125</v>
      </c>
      <c r="P43" t="s">
        <v>144</v>
      </c>
    </row>
    <row r="44" spans="1:16">
      <c r="A44" t="s">
        <v>164</v>
      </c>
      <c r="B44" s="2" t="str">
        <f>Hyperlink("https://www.diodes.com/assets/Datasheets/PI6LC48P25104.pdf")</f>
        <v>https://www.diodes.com/assets/Datasheets/PI6LC48P25104.pdf</v>
      </c>
      <c r="C44" t="str">
        <f>Hyperlink("https://www.diodes.com/part/view/PI6LC48P25104","PI6LC48P25104")</f>
        <v>PI6LC48P25104</v>
      </c>
      <c r="D44" t="s">
        <v>165</v>
      </c>
      <c r="E44" t="s">
        <v>18</v>
      </c>
      <c r="F44" t="s">
        <v>77</v>
      </c>
      <c r="G44">
        <v>0.3</v>
      </c>
      <c r="I44" t="s">
        <v>166</v>
      </c>
      <c r="J44" t="s">
        <v>28</v>
      </c>
      <c r="K44" t="s">
        <v>130</v>
      </c>
      <c r="L44">
        <v>1</v>
      </c>
      <c r="N44" t="s">
        <v>23</v>
      </c>
      <c r="O44" t="s">
        <v>167</v>
      </c>
      <c r="P44" t="s">
        <v>100</v>
      </c>
    </row>
    <row r="45" spans="1:16">
      <c r="A45" t="s">
        <v>168</v>
      </c>
      <c r="B45" s="2" t="str">
        <f>Hyperlink("https://www.diodes.com/assets/Datasheets/PI6LC48S04.pdf")</f>
        <v>https://www.diodes.com/assets/Datasheets/PI6LC48S04.pdf</v>
      </c>
      <c r="C45" t="str">
        <f>Hyperlink("https://www.diodes.com/part/view/PI6LC48S04","PI6LC48S04")</f>
        <v>PI6LC48S04</v>
      </c>
      <c r="D45" t="s">
        <v>169</v>
      </c>
      <c r="E45" t="s">
        <v>18</v>
      </c>
      <c r="F45" t="s">
        <v>77</v>
      </c>
      <c r="G45">
        <v>0.32</v>
      </c>
      <c r="H45">
        <v>55</v>
      </c>
      <c r="I45" t="s">
        <v>170</v>
      </c>
      <c r="J45" t="s">
        <v>28</v>
      </c>
      <c r="K45" t="s">
        <v>171</v>
      </c>
      <c r="L45">
        <v>4</v>
      </c>
      <c r="N45" t="s">
        <v>23</v>
      </c>
      <c r="O45" t="s">
        <v>172</v>
      </c>
      <c r="P45" t="s">
        <v>60</v>
      </c>
    </row>
    <row r="46" spans="1:16">
      <c r="A46" t="s">
        <v>173</v>
      </c>
      <c r="B46" s="2" t="str">
        <f>Hyperlink("https://www.diodes.com/assets/Datasheets/PI6LC48S0401.pdf")</f>
        <v>https://www.diodes.com/assets/Datasheets/PI6LC48S0401.pdf</v>
      </c>
      <c r="C46" t="str">
        <f>Hyperlink("https://www.diodes.com/part/view/PI6LC48S0401","PI6LC48S0401")</f>
        <v>PI6LC48S0401</v>
      </c>
      <c r="D46" t="s">
        <v>174</v>
      </c>
      <c r="E46" t="s">
        <v>18</v>
      </c>
      <c r="F46" t="s">
        <v>77</v>
      </c>
      <c r="G46">
        <v>0.25</v>
      </c>
      <c r="H46" t="s">
        <v>175</v>
      </c>
      <c r="I46" t="s">
        <v>176</v>
      </c>
      <c r="J46" t="s">
        <v>177</v>
      </c>
      <c r="K46" t="s">
        <v>178</v>
      </c>
      <c r="L46">
        <v>5</v>
      </c>
      <c r="N46" t="s">
        <v>23</v>
      </c>
      <c r="O46" t="s">
        <v>179</v>
      </c>
      <c r="P46" t="s">
        <v>74</v>
      </c>
    </row>
    <row r="47" spans="1:16">
      <c r="A47" t="s">
        <v>180</v>
      </c>
      <c r="B47" s="2" t="str">
        <f>Hyperlink("https://www.diodes.com/assets/Datasheets/PI6LC48S25A.pdf")</f>
        <v>https://www.diodes.com/assets/Datasheets/PI6LC48S25A.pdf</v>
      </c>
      <c r="C47" t="str">
        <f>Hyperlink("https://www.diodes.com/part/view/PI6LC48S25A","PI6LC48S25A")</f>
        <v>PI6LC48S25A</v>
      </c>
      <c r="D47" t="s">
        <v>181</v>
      </c>
      <c r="E47" t="s">
        <v>18</v>
      </c>
      <c r="F47" t="s">
        <v>77</v>
      </c>
      <c r="G47">
        <v>0.3</v>
      </c>
      <c r="I47" t="s">
        <v>182</v>
      </c>
      <c r="J47" t="s">
        <v>177</v>
      </c>
      <c r="K47" t="s">
        <v>178</v>
      </c>
      <c r="L47">
        <v>11</v>
      </c>
      <c r="N47" t="s">
        <v>23</v>
      </c>
      <c r="O47" t="s">
        <v>183</v>
      </c>
      <c r="P47" t="s">
        <v>184</v>
      </c>
    </row>
    <row r="48" spans="1:16">
      <c r="A48" t="s">
        <v>185</v>
      </c>
      <c r="B48" s="2" t="str">
        <f>Hyperlink("https://www.diodes.com/assets/Datasheets/PI6LC48S25B.pdf")</f>
        <v>https://www.diodes.com/assets/Datasheets/PI6LC48S25B.pdf</v>
      </c>
      <c r="C48" t="str">
        <f>Hyperlink("https://www.diodes.com/part/view/PI6LC48S25B","PI6LC48S25B")</f>
        <v>PI6LC48S25B</v>
      </c>
      <c r="D48" t="s">
        <v>181</v>
      </c>
      <c r="E48" t="s">
        <v>18</v>
      </c>
      <c r="F48" t="s">
        <v>77</v>
      </c>
      <c r="G48">
        <v>0.3</v>
      </c>
      <c r="I48" t="s">
        <v>182</v>
      </c>
      <c r="J48" t="s">
        <v>177</v>
      </c>
      <c r="K48" t="s">
        <v>178</v>
      </c>
      <c r="L48">
        <v>11</v>
      </c>
      <c r="N48" t="s">
        <v>23</v>
      </c>
      <c r="O48" t="s">
        <v>175</v>
      </c>
      <c r="P48" t="s">
        <v>184</v>
      </c>
    </row>
    <row r="49" spans="1:16">
      <c r="A49" t="s">
        <v>186</v>
      </c>
      <c r="B49" s="2" t="str">
        <f>Hyperlink("https://www.diodes.com/assets/Datasheets/PI6LC58S1101.pdf")</f>
        <v>https://www.diodes.com/assets/Datasheets/PI6LC58S1101.pdf</v>
      </c>
      <c r="C49" t="str">
        <f>Hyperlink("https://www.diodes.com/part/view/PI6LC58S1101","PI6LC58S1101")</f>
        <v>PI6LC58S1101</v>
      </c>
      <c r="D49" t="s">
        <v>187</v>
      </c>
      <c r="E49" t="s">
        <v>18</v>
      </c>
      <c r="F49">
        <v>3.3</v>
      </c>
      <c r="G49">
        <v>0.08</v>
      </c>
      <c r="H49" t="s">
        <v>175</v>
      </c>
      <c r="I49" t="s">
        <v>188</v>
      </c>
      <c r="J49" t="s">
        <v>20</v>
      </c>
      <c r="K49" t="s">
        <v>189</v>
      </c>
      <c r="L49">
        <v>11</v>
      </c>
      <c r="N49" t="s">
        <v>190</v>
      </c>
      <c r="O49" t="s">
        <v>191</v>
      </c>
      <c r="P49" t="s">
        <v>192</v>
      </c>
    </row>
  </sheetData>
  <autoFilter ref="A1:P49"/>
  <hyperlinks>
    <hyperlink ref="B2" r:id="rId_hyperlink_1" tooltip="https://www.diodes.com/assets/Datasheets/PI6C49003A.pdf" display="https://www.diodes.com/assets/Datasheets/PI6C49003A.pdf"/>
    <hyperlink ref="C2" r:id="rId_hyperlink_2" tooltip="PI6C49003A" display="PI6C49003A"/>
    <hyperlink ref="B3" r:id="rId_hyperlink_3" tooltip="https://www.diodes.com/assets/Datasheets/PI6C557-01B.pdf" display="https://www.diodes.com/assets/Datasheets/PI6C557-01B.pdf"/>
    <hyperlink ref="C3" r:id="rId_hyperlink_4" tooltip="PI6C557-01B" display="PI6C557-01B"/>
    <hyperlink ref="B4" r:id="rId_hyperlink_5" tooltip="https://www.diodes.com/assets/Datasheets/PI6C557-01BQ.pdf" display="https://www.diodes.com/assets/Datasheets/PI6C557-01BQ.pdf"/>
    <hyperlink ref="C4" r:id="rId_hyperlink_6" tooltip="PI6C557-01BQ" display="PI6C557-01BQ"/>
    <hyperlink ref="B5" r:id="rId_hyperlink_7" tooltip="https://www.diodes.com/assets/Datasheets/PI6C557-03.pdf" display="https://www.diodes.com/assets/Datasheets/PI6C557-03.pdf"/>
    <hyperlink ref="C5" r:id="rId_hyperlink_8" tooltip="PI6C557-03" display="PI6C557-03"/>
    <hyperlink ref="B6" r:id="rId_hyperlink_9" tooltip="https://www.diodes.com/assets/Datasheets/PI6C557-03A.pdf" display="https://www.diodes.com/assets/Datasheets/PI6C557-03A.pdf"/>
    <hyperlink ref="C6" r:id="rId_hyperlink_10" tooltip="PI6C557-03A" display="PI6C557-03A"/>
    <hyperlink ref="B7" r:id="rId_hyperlink_11" tooltip="https://www.diodes.com/assets/Datasheets/PI6C557-03AQ.pdf" display="https://www.diodes.com/assets/Datasheets/PI6C557-03AQ.pdf"/>
    <hyperlink ref="C7" r:id="rId_hyperlink_12" tooltip="PI6C557-03AQ" display="PI6C557-03AQ"/>
    <hyperlink ref="B8" r:id="rId_hyperlink_13" tooltip="https://www.diodes.com/assets/Datasheets/PI6C557-03B.pdf" display="https://www.diodes.com/assets/Datasheets/PI6C557-03B.pdf"/>
    <hyperlink ref="C8" r:id="rId_hyperlink_14" tooltip="PI6C557-03B" display="PI6C557-03B"/>
    <hyperlink ref="B9" r:id="rId_hyperlink_15" tooltip="https://www.diodes.com/assets/Datasheets/PI6C557-05.pdf" display="https://www.diodes.com/assets/Datasheets/PI6C557-05.pdf"/>
    <hyperlink ref="C9" r:id="rId_hyperlink_16" tooltip="PI6C557-05" display="PI6C557-05"/>
    <hyperlink ref="B10" r:id="rId_hyperlink_17" tooltip="https://www.diodes.com/assets/Datasheets/PI6C557-05B.pdf" display="https://www.diodes.com/assets/Datasheets/PI6C557-05B.pdf"/>
    <hyperlink ref="C10" r:id="rId_hyperlink_18" tooltip="PI6C557-05B" display="PI6C557-05B"/>
    <hyperlink ref="B11" r:id="rId_hyperlink_19" tooltip="https://www.diodes.com/assets/Datasheets/PI6C557-05Q.pdf" display="https://www.diodes.com/assets/Datasheets/PI6C557-05Q.pdf"/>
    <hyperlink ref="C11" r:id="rId_hyperlink_20" tooltip="PI6C557-05Q" display="PI6C557-05Q"/>
    <hyperlink ref="B12" r:id="rId_hyperlink_21" tooltip="https://www.diodes.com/assets/Datasheets/PI6CFGL201B.pdf" display="https://www.diodes.com/assets/Datasheets/PI6CFGL201B.pdf"/>
    <hyperlink ref="C12" r:id="rId_hyperlink_22" tooltip="PI6CFGL201B" display="PI6CFGL201B"/>
    <hyperlink ref="B13" r:id="rId_hyperlink_23" tooltip="https://www.diodes.com/assets/Datasheets/PI6CFGL202B.pdf" display="https://www.diodes.com/assets/Datasheets/PI6CFGL202B.pdf"/>
    <hyperlink ref="C13" r:id="rId_hyperlink_24" tooltip="PI6CFGL202B" display="PI6CFGL202B"/>
    <hyperlink ref="B14" r:id="rId_hyperlink_25" tooltip="https://www.diodes.com/assets/Datasheets/PI6CFGL401B.pdf" display="https://www.diodes.com/assets/Datasheets/PI6CFGL401B.pdf"/>
    <hyperlink ref="C14" r:id="rId_hyperlink_26" tooltip="PI6CFGL401B" display="PI6CFGL401B"/>
    <hyperlink ref="B15" r:id="rId_hyperlink_27" tooltip="https://www.diodes.com/assets/Datasheets/PI6CFGL402B.pdf" display="https://www.diodes.com/assets/Datasheets/PI6CFGL402B.pdf"/>
    <hyperlink ref="C15" r:id="rId_hyperlink_28" tooltip="PI6CFGL402B" display="PI6CFGL402B"/>
    <hyperlink ref="B16" r:id="rId_hyperlink_29" tooltip="https://www.diodes.com/assets/Datasheets/PI6CFGL601B2.pdf" display="https://www.diodes.com/assets/Datasheets/PI6CFGL601B2.pdf"/>
    <hyperlink ref="C16" r:id="rId_hyperlink_30" tooltip="PI6CFGL601B" display="PI6CFGL601B"/>
    <hyperlink ref="B17" r:id="rId_hyperlink_31" tooltip="https://www.diodes.com/assets/Datasheets/PI6CG15401.pdf" display="https://www.diodes.com/assets/Datasheets/PI6CG15401.pdf"/>
    <hyperlink ref="C17" r:id="rId_hyperlink_32" tooltip="PI6CG15401" display="PI6CG15401"/>
    <hyperlink ref="B18" r:id="rId_hyperlink_33" tooltip="https://www.diodes.com/assets/Datasheets/PI6CG18201.pdf" display="https://www.diodes.com/assets/Datasheets/PI6CG18201.pdf"/>
    <hyperlink ref="C18" r:id="rId_hyperlink_34" tooltip="PI6CG18201" display="PI6CG18201"/>
    <hyperlink ref="B19" r:id="rId_hyperlink_35" tooltip="https://www.diodes.com/assets/Datasheets/PI6CG18401.pdf" display="https://www.diodes.com/assets/Datasheets/PI6CG18401.pdf"/>
    <hyperlink ref="C19" r:id="rId_hyperlink_36" tooltip="PI6CG18401" display="PI6CG18401"/>
    <hyperlink ref="B20" r:id="rId_hyperlink_37" tooltip="https://www.diodes.com/assets/Datasheets/PI6CG18801.pdf" display="https://www.diodes.com/assets/Datasheets/PI6CG18801.pdf"/>
    <hyperlink ref="C20" r:id="rId_hyperlink_38" tooltip="PI6CG18801" display="PI6CG18801"/>
    <hyperlink ref="B21" r:id="rId_hyperlink_39" tooltip="https://www.diodes.com/assets/Datasheets/PI6CXG06F62a.pdf" display="https://www.diodes.com/assets/Datasheets/PI6CXG06F62a.pdf"/>
    <hyperlink ref="C21" r:id="rId_hyperlink_40" tooltip="PI6CXG06F62a" display="PI6CXG06F62a"/>
    <hyperlink ref="B22" r:id="rId_hyperlink_41" tooltip="https://www.diodes.com/assets/Datasheets/PI6LC4830.pdf" display="https://www.diodes.com/assets/Datasheets/PI6LC4830.pdf"/>
    <hyperlink ref="C22" r:id="rId_hyperlink_42" tooltip="PI6LC4830" display="PI6LC4830"/>
    <hyperlink ref="B23" r:id="rId_hyperlink_43" tooltip="https://www.diodes.com/assets/Datasheets/PI6LC4831A.pdf" display="https://www.diodes.com/assets/Datasheets/PI6LC4831A.pdf"/>
    <hyperlink ref="C23" r:id="rId_hyperlink_44" tooltip="PI6LC4831A" display="PI6LC4831A"/>
    <hyperlink ref="B24" r:id="rId_hyperlink_45" tooltip="https://www.diodes.com/assets/Datasheets/PI6LC4840.pdf" display="https://www.diodes.com/assets/Datasheets/PI6LC4840.pdf"/>
    <hyperlink ref="C24" r:id="rId_hyperlink_46" tooltip="PI6LC4840" display="PI6LC4840"/>
    <hyperlink ref="B25" r:id="rId_hyperlink_47" tooltip="https://www.diodes.com/assets/Datasheets/PI6LC48C21.pdf" display="https://www.diodes.com/assets/Datasheets/PI6LC48C21.pdf"/>
    <hyperlink ref="C25" r:id="rId_hyperlink_48" tooltip="PI6LC48C21" display="PI6LC48C21"/>
    <hyperlink ref="B26" r:id="rId_hyperlink_49" tooltip="https://www.diodes.com/assets/Datasheets/PI6LC48C51.pdf" display="https://www.diodes.com/assets/Datasheets/PI6LC48C51.pdf"/>
    <hyperlink ref="C26" r:id="rId_hyperlink_50" tooltip="PI6LC48C51" display="PI6LC48C51"/>
    <hyperlink ref="B27" r:id="rId_hyperlink_51" tooltip="https://www.diodes.com/assets/Datasheets/PI6LC48H02.pdf" display="https://www.diodes.com/assets/Datasheets/PI6LC48H02.pdf"/>
    <hyperlink ref="C27" r:id="rId_hyperlink_52" tooltip="PI6LC48H02" display="PI6LC48H02"/>
    <hyperlink ref="B28" r:id="rId_hyperlink_53" tooltip="https://www.diodes.com/assets/Datasheets/PI6LC48H02-01.pdf" display="https://www.diodes.com/assets/Datasheets/PI6LC48H02-01.pdf"/>
    <hyperlink ref="C28" r:id="rId_hyperlink_54" tooltip="PI6LC48H02-01" display="PI6LC48H02-01"/>
    <hyperlink ref="B29" r:id="rId_hyperlink_55" tooltip="https://www.diodes.com/assets/Datasheets/PI6LC48H02Q.pdf" display="https://www.diodes.com/assets/Datasheets/PI6LC48H02Q.pdf"/>
    <hyperlink ref="C29" r:id="rId_hyperlink_56" tooltip="PI6LC48H02Q" display="PI6LC48H02Q"/>
    <hyperlink ref="B30" r:id="rId_hyperlink_57" tooltip="https://www.diodes.com/assets/Datasheets/PI6LC48H04.pdf" display="https://www.diodes.com/assets/Datasheets/PI6LC48H04.pdf"/>
    <hyperlink ref="C30" r:id="rId_hyperlink_58" tooltip="PI6LC48H04" display="PI6LC48H04"/>
    <hyperlink ref="B31" r:id="rId_hyperlink_59" tooltip="https://www.diodes.com/assets/Datasheets/PI6LC48L0201.pdf" display="https://www.diodes.com/assets/Datasheets/PI6LC48L0201.pdf"/>
    <hyperlink ref="C31" r:id="rId_hyperlink_60" tooltip="PI6LC48L0201" display="PI6LC48L0201"/>
    <hyperlink ref="B32" r:id="rId_hyperlink_61" tooltip="https://www.diodes.com/assets/Datasheets/PI6LC48L0201A.pdf" display="https://www.diodes.com/assets/Datasheets/PI6LC48L0201A.pdf"/>
    <hyperlink ref="C32" r:id="rId_hyperlink_62" tooltip="PI6LC48L0201A" display="PI6LC48L0201A"/>
    <hyperlink ref="B33" r:id="rId_hyperlink_63" tooltip="https://www.diodes.com/assets/Datasheets/PI6LC48P0101.pdf" display="https://www.diodes.com/assets/Datasheets/PI6LC48P0101.pdf"/>
    <hyperlink ref="C33" r:id="rId_hyperlink_64" tooltip="PI6LC48P0101" display="PI6LC48P0101"/>
    <hyperlink ref="B34" r:id="rId_hyperlink_65" tooltip="https://www.diodes.com/assets/Datasheets/PI6LC48P02.pdf" display="https://www.diodes.com/assets/Datasheets/PI6LC48P02.pdf"/>
    <hyperlink ref="C34" r:id="rId_hyperlink_66" tooltip="PI6LC48P02" display="PI6LC48P02"/>
    <hyperlink ref="B35" r:id="rId_hyperlink_67" tooltip="https://www.diodes.com/assets/Datasheets/PI6LC48P0201.pdf" display="https://www.diodes.com/assets/Datasheets/PI6LC48P0201.pdf"/>
    <hyperlink ref="C35" r:id="rId_hyperlink_68" tooltip="PI6LC48P0201" display="PI6LC48P0201"/>
    <hyperlink ref="B36" r:id="rId_hyperlink_69" tooltip="https://www.diodes.com/assets/Datasheets/PI6LC48P0201A.pdf" display="https://www.diodes.com/assets/Datasheets/PI6LC48P0201A.pdf"/>
    <hyperlink ref="C36" r:id="rId_hyperlink_70" tooltip="PI6LC48P0201A" display="PI6LC48P0201A"/>
    <hyperlink ref="B37" r:id="rId_hyperlink_71" tooltip="https://www.diodes.com/assets/Datasheets/PI6LC48P03.pdf" display="https://www.diodes.com/assets/Datasheets/PI6LC48P03.pdf"/>
    <hyperlink ref="C37" r:id="rId_hyperlink_72" tooltip="PI6LC48P03" display="PI6LC48P03"/>
    <hyperlink ref="B38" r:id="rId_hyperlink_73" tooltip="https://www.diodes.com/assets/Datasheets/PI6LC48P0301.pdf" display="https://www.diodes.com/assets/Datasheets/PI6LC48P0301.pdf"/>
    <hyperlink ref="C38" r:id="rId_hyperlink_74" tooltip="PI6LC48P0301" display="PI6LC48P0301"/>
    <hyperlink ref="B39" r:id="rId_hyperlink_75" tooltip="https://www.diodes.com/assets/Datasheets/PI6LC48P0301A.pdf" display="https://www.diodes.com/assets/Datasheets/PI6LC48P0301A.pdf"/>
    <hyperlink ref="C39" r:id="rId_hyperlink_76" tooltip="PI6LC48P0301A" display="PI6LC48P0301A"/>
    <hyperlink ref="B40" r:id="rId_hyperlink_77" tooltip="https://www.diodes.com/assets/Datasheets/PI6LC48P03A.pdf" display="https://www.diodes.com/assets/Datasheets/PI6LC48P03A.pdf"/>
    <hyperlink ref="C40" r:id="rId_hyperlink_78" tooltip="PI6LC48P03A" display="PI6LC48P03A"/>
    <hyperlink ref="B41" r:id="rId_hyperlink_79" tooltip="https://www.diodes.com/assets/Datasheets/PI6LC48P04.pdf" display="https://www.diodes.com/assets/Datasheets/PI6LC48P04.pdf"/>
    <hyperlink ref="C41" r:id="rId_hyperlink_80" tooltip="PI6LC48P04" display="PI6LC48P04"/>
    <hyperlink ref="B42" r:id="rId_hyperlink_81" tooltip="https://www.diodes.com/assets/Datasheets/PI6LC48P0401.pdf" display="https://www.diodes.com/assets/Datasheets/PI6LC48P0401.pdf"/>
    <hyperlink ref="C42" r:id="rId_hyperlink_82" tooltip="PI6LC48P0401" display="PI6LC48P0401"/>
    <hyperlink ref="B43" r:id="rId_hyperlink_83" tooltip="https://www.diodes.com/assets/Datasheets/PI6LC48P0405.pdf" display="https://www.diodes.com/assets/Datasheets/PI6LC48P0405.pdf"/>
    <hyperlink ref="C43" r:id="rId_hyperlink_84" tooltip="PI6LC48P0405" display="PI6LC48P0405"/>
    <hyperlink ref="B44" r:id="rId_hyperlink_85" tooltip="https://www.diodes.com/assets/Datasheets/PI6LC48P25104.pdf" display="https://www.diodes.com/assets/Datasheets/PI6LC48P25104.pdf"/>
    <hyperlink ref="C44" r:id="rId_hyperlink_86" tooltip="PI6LC48P25104" display="PI6LC48P25104"/>
    <hyperlink ref="B45" r:id="rId_hyperlink_87" tooltip="https://www.diodes.com/assets/Datasheets/PI6LC48S04.pdf" display="https://www.diodes.com/assets/Datasheets/PI6LC48S04.pdf"/>
    <hyperlink ref="C45" r:id="rId_hyperlink_88" tooltip="PI6LC48S04" display="PI6LC48S04"/>
    <hyperlink ref="B46" r:id="rId_hyperlink_89" tooltip="https://www.diodes.com/assets/Datasheets/PI6LC48S0401.pdf" display="https://www.diodes.com/assets/Datasheets/PI6LC48S0401.pdf"/>
    <hyperlink ref="C46" r:id="rId_hyperlink_90" tooltip="PI6LC48S0401" display="PI6LC48S0401"/>
    <hyperlink ref="B47" r:id="rId_hyperlink_91" tooltip="https://www.diodes.com/assets/Datasheets/PI6LC48S25A.pdf" display="https://www.diodes.com/assets/Datasheets/PI6LC48S25A.pdf"/>
    <hyperlink ref="C47" r:id="rId_hyperlink_92" tooltip="PI6LC48S25A" display="PI6LC48S25A"/>
    <hyperlink ref="B48" r:id="rId_hyperlink_93" tooltip="https://www.diodes.com/assets/Datasheets/PI6LC48S25B.pdf" display="https://www.diodes.com/assets/Datasheets/PI6LC48S25B.pdf"/>
    <hyperlink ref="C48" r:id="rId_hyperlink_94" tooltip="PI6LC48S25B" display="PI6LC48S25B"/>
    <hyperlink ref="B49" r:id="rId_hyperlink_95" tooltip="https://www.diodes.com/assets/Datasheets/PI6LC58S1101.pdf" display="https://www.diodes.com/assets/Datasheets/PI6LC58S1101.pdf"/>
    <hyperlink ref="C49" r:id="rId_hyperlink_96" tooltip="PI6LC58S1101" display="PI6LC58S110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2024-07-17T14:25:12-05:00</dcterms:created>
  <dcterms:modified xsi:type="dcterms:W3CDTF">2024-07-17T14:25:12-05:00</dcterms:modified>
  <dc:title>Untitled Spreadsheet</dc:title>
  <dc:description/>
  <dc:subject/>
  <cp:keywords/>
  <cp:category/>
</cp:coreProperties>
</file>